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O:\Compartilhado\Entre_Secoes\D4100S106\SeriesHistoricas\2023\2T23\Versões\V3\"/>
    </mc:Choice>
  </mc:AlternateContent>
  <xr:revisionPtr revIDLastSave="0" documentId="13_ncr:1_{1CC5AAC6-F1B2-4D82-9521-05D02DD62ADA}" xr6:coauthVersionLast="47" xr6:coauthVersionMax="47" xr10:uidLastSave="{00000000-0000-0000-0000-000000000000}"/>
  <bookViews>
    <workbookView xWindow="-108" yWindow="-108" windowWidth="23256" windowHeight="12576" tabRatio="734" xr2:uid="{BE29318C-8C5B-430B-958A-E272CA36B6E6}"/>
  </bookViews>
  <sheets>
    <sheet name="Índex" sheetId="2" r:id="rId1"/>
    <sheet name="Selected Data" sheetId="3" r:id="rId2"/>
    <sheet name="Managerial Assets" sheetId="14" r:id="rId3"/>
    <sheet name="Managerial Liabilities" sheetId="25" r:id="rId4"/>
    <sheet name="Recurring Income" sheetId="36" r:id="rId5"/>
    <sheet name="Accounting Assets" sheetId="38" r:id="rId6"/>
    <sheet name="Accounting Liabilities" sheetId="39" r:id="rId7"/>
    <sheet name="Statement Income" sheetId="40" r:id="rId8"/>
    <sheet name="Balance Sheet by Currency" sheetId="41" r:id="rId9"/>
    <sheet name="Securities" sheetId="42" r:id="rId10"/>
    <sheet name="Securities by Issuer" sheetId="4" r:id="rId11"/>
    <sheet name="Loan Operations" sheetId="5" r:id="rId12"/>
    <sheet name="Activity Sector" sheetId="6" r:id="rId13"/>
    <sheet name="Portfolio by Company Size (Bac)" sheetId="7" r:id="rId14"/>
    <sheet name="Port. by Comp. Size Expanded" sheetId="8" r:id="rId15"/>
    <sheet name="Portfolio (Bacen)" sheetId="9" r:id="rId16"/>
    <sheet name="Portfolio (Bacen) - Reclas." sheetId="10" r:id="rId17"/>
    <sheet name="Portfolio Expanded" sheetId="11" r:id="rId18"/>
    <sheet name="Portfolio Expanded - Reclas." sheetId="12" r:id="rId19"/>
    <sheet name="Consumer Financing" sheetId="13" r:id="rId20"/>
    <sheet name="Consumer Financing - Reclas." sheetId="15" r:id="rId21"/>
    <sheet name="Largest Borrowers" sheetId="16" r:id="rId22"/>
    <sheet name="Allowance for Loan Losses - PDD" sheetId="17" r:id="rId23"/>
    <sheet name="Expense with ALL" sheetId="18" r:id="rId24"/>
    <sheet name="PDD Movement" sheetId="19" r:id="rId25"/>
    <sheet name="Tax Credits" sheetId="20" r:id="rId26"/>
    <sheet name="Funding and Assets Managed" sheetId="21" r:id="rId27"/>
    <sheet name="Liability Contingencies" sheetId="22" r:id="rId28"/>
    <sheet name="Provisions by Account" sheetId="23" r:id="rId29"/>
    <sheet name="Technical Provisions by Product" sheetId="24" r:id="rId30"/>
    <sheet name="Income From Insurance" sheetId="26" r:id="rId31"/>
    <sheet name="Income Breakdown by Segment" sheetId="27" r:id="rId32"/>
    <sheet name="Financial Margin" sheetId="28" r:id="rId33"/>
    <sheet name="Fee and Commission Income" sheetId="29" r:id="rId34"/>
    <sheet name="Personnel Expenses" sheetId="30" r:id="rId35"/>
    <sheet name="Other Administrative Expenses" sheetId="31" r:id="rId36"/>
    <sheet name="Performance Ratios" sheetId="32" r:id="rId37"/>
    <sheet name="Efficiency Ratio" sheetId="33" r:id="rId38"/>
    <sheet name="Coverage Ratio (12 months)" sheetId="34" r:id="rId39"/>
    <sheet name="Capital Adequacy Ratio" sheetId="35" r:id="rId40"/>
    <sheet name="Loan Portfolio - Indicators" sheetId="37" r:id="rId41"/>
  </sheets>
  <definedNames>
    <definedName name="_xlnm.Print_Area" localSheetId="5">'Accounting Assets'!$A$1:$E$9</definedName>
    <definedName name="_xlnm.Print_Area" localSheetId="6">'Accounting Liabilities'!$A$1:$A$10</definedName>
    <definedName name="_xlnm.Print_Area" localSheetId="12">'Activity Sector'!$A$1:$A$29</definedName>
    <definedName name="_xlnm.Print_Area" localSheetId="22">'Allowance for Loan Losses - PDD'!$A$1:$DI$26</definedName>
    <definedName name="_xlnm.Print_Area" localSheetId="8">'Balance Sheet by Currency'!$A$1:$A$72</definedName>
    <definedName name="_xlnm.Print_Area" localSheetId="39">'Capital Adequacy Ratio'!$A$1:$BX$26</definedName>
    <definedName name="_xlnm.Print_Area" localSheetId="19">'Consumer Financing'!$A$1:$BA$17</definedName>
    <definedName name="_xlnm.Print_Area" localSheetId="20">'Consumer Financing - Reclas.'!$A$1:$A$17</definedName>
    <definedName name="_xlnm.Print_Area" localSheetId="38">'Coverage Ratio (12 months)'!$A$2:$J$19</definedName>
    <definedName name="_xlnm.Print_Area" localSheetId="37">'Efficiency Ratio'!$A$2:$J$28</definedName>
    <definedName name="_xlnm.Print_Area" localSheetId="23">'Expense with ALL'!$A$1:$O$21</definedName>
    <definedName name="_xlnm.Print_Area" localSheetId="33">'Fee and Commission Income'!$A$2:$BA$22</definedName>
    <definedName name="_xlnm.Print_Area" localSheetId="32">'Financial Margin'!$A$1:$M$18</definedName>
    <definedName name="_xlnm.Print_Area" localSheetId="26">'Funding and Assets Managed'!$A$1:$BA$30</definedName>
    <definedName name="_xlnm.Print_Area" localSheetId="31">'Income Breakdown by Segment'!$A$1:$BA$15</definedName>
    <definedName name="_xlnm.Print_Area" localSheetId="30">'Income From Insurance'!$A$1:$P$27</definedName>
    <definedName name="_xlnm.Print_Area" localSheetId="0">Índex!$A$1:$G$44</definedName>
    <definedName name="_xlnm.Print_Area" localSheetId="21">'Largest Borrowers'!$A$1:$DH$18</definedName>
    <definedName name="_xlnm.Print_Area" localSheetId="27">'Liability Contingencies'!$A$2:$BA$17</definedName>
    <definedName name="_xlnm.Print_Area" localSheetId="11">'Loan Operations'!$A$1:$DA$23</definedName>
    <definedName name="_xlnm.Print_Area" localSheetId="40">'Loan Portfolio - Indicators'!$A$1:$BA$42</definedName>
    <definedName name="_xlnm.Print_Area" localSheetId="2">'Managerial Assets'!$A$1:$E$35</definedName>
    <definedName name="_xlnm.Print_Area" localSheetId="3">'Managerial Liabilities'!$A$1:$A$37</definedName>
    <definedName name="_xlnm.Print_Area" localSheetId="35">'Other Administrative Expenses'!$A$2:$BA$28</definedName>
    <definedName name="_xlnm.Print_Area" localSheetId="24">'PDD Movement'!$A$1:$AT$27</definedName>
    <definedName name="_xlnm.Print_Area" localSheetId="36">'Performance Ratios'!$A$2:$BA$42</definedName>
    <definedName name="_xlnm.Print_Area" localSheetId="34">'Personnel Expenses'!$A$2:$BA$22</definedName>
    <definedName name="_xlnm.Print_Area" localSheetId="14">'Port. by Comp. Size Expanded'!$A$1:$A$17</definedName>
    <definedName name="_xlnm.Print_Area" localSheetId="15">'Portfolio (Bacen)'!$A$1:$BA$32</definedName>
    <definedName name="_xlnm.Print_Area" localSheetId="16">'Portfolio (Bacen) - Reclas.'!$A$1:$A$30</definedName>
    <definedName name="_xlnm.Print_Area" localSheetId="13">'Portfolio by Company Size (Bac)'!$A$1:$BA$15</definedName>
    <definedName name="_xlnm.Print_Area" localSheetId="17">'Portfolio Expanded'!$A$1:$E$37</definedName>
    <definedName name="_xlnm.Print_Area" localSheetId="18">'Portfolio Expanded - Reclas.'!$A$1:$A$33</definedName>
    <definedName name="_xlnm.Print_Area" localSheetId="28">'Provisions by Account'!$A$1:$BA$22</definedName>
    <definedName name="_xlnm.Print_Area" localSheetId="4">'Recurring Income'!$A$1:$O$43</definedName>
    <definedName name="_xlnm.Print_Area" localSheetId="9">Securities!$A$1:$BA$22</definedName>
    <definedName name="_xlnm.Print_Area" localSheetId="10">'Securities by Issuer'!$A$1:$BA$37</definedName>
    <definedName name="_xlnm.Print_Area" localSheetId="1">'Selected Data'!$A$1:$A$42</definedName>
    <definedName name="_xlnm.Print_Area" localSheetId="7">'Statement Income'!$A$1:$A$45</definedName>
    <definedName name="_xlnm.Print_Area" localSheetId="25">'Tax Credits'!$A$1:$BA$39</definedName>
    <definedName name="_xlnm.Print_Area" localSheetId="29">'Technical Provisions by Product'!$A$2:$BA$21</definedName>
    <definedName name="_xlnm.Print_Titles" localSheetId="5">'Accounting Assets'!$A:$A</definedName>
    <definedName name="_xlnm.Print_Titles" localSheetId="6">'Accounting Liabilities'!$A:$A</definedName>
    <definedName name="_xlnm.Print_Titles" localSheetId="12">'Activity Sector'!$A:$A</definedName>
    <definedName name="_xlnm.Print_Titles" localSheetId="22">'Allowance for Loan Losses - PDD'!$A:$B</definedName>
    <definedName name="_xlnm.Print_Titles" localSheetId="8">'Balance Sheet by Currency'!$A:$A</definedName>
    <definedName name="_xlnm.Print_Titles" localSheetId="39">'Capital Adequacy Ratio'!$A:$A</definedName>
    <definedName name="_xlnm.Print_Titles" localSheetId="19">'Consumer Financing'!$A:$A</definedName>
    <definedName name="_xlnm.Print_Titles" localSheetId="20">'Consumer Financing - Reclas.'!$A:$A</definedName>
    <definedName name="_xlnm.Print_Titles" localSheetId="38">'Coverage Ratio (12 months)'!$A:$A</definedName>
    <definedName name="_xlnm.Print_Titles" localSheetId="37">'Efficiency Ratio'!$A:$A</definedName>
    <definedName name="_xlnm.Print_Titles" localSheetId="23">'Expense with ALL'!$A:$A</definedName>
    <definedName name="_xlnm.Print_Titles" localSheetId="33">'Fee and Commission Income'!$A:$A</definedName>
    <definedName name="_xlnm.Print_Titles" localSheetId="32">'Financial Margin'!$A:$A</definedName>
    <definedName name="_xlnm.Print_Titles" localSheetId="26">'Funding and Assets Managed'!$A:$A</definedName>
    <definedName name="_xlnm.Print_Titles" localSheetId="31">'Income Breakdown by Segment'!$A:$A</definedName>
    <definedName name="_xlnm.Print_Titles" localSheetId="30">'Income From Insurance'!$A:$A</definedName>
    <definedName name="_xlnm.Print_Titles" localSheetId="21">'Largest Borrowers'!$A:$A</definedName>
    <definedName name="_xlnm.Print_Titles" localSheetId="27">'Liability Contingencies'!$A:$A</definedName>
    <definedName name="_xlnm.Print_Titles" localSheetId="11">'Loan Operations'!$A:$A</definedName>
    <definedName name="_xlnm.Print_Titles" localSheetId="40">'Loan Portfolio - Indicators'!$A:$A</definedName>
    <definedName name="_xlnm.Print_Titles" localSheetId="2">'Managerial Assets'!$A:$A</definedName>
    <definedName name="_xlnm.Print_Titles" localSheetId="3">'Managerial Liabilities'!$A:$A</definedName>
    <definedName name="_xlnm.Print_Titles" localSheetId="35">'Other Administrative Expenses'!$A:$A</definedName>
    <definedName name="_xlnm.Print_Titles" localSheetId="24">'PDD Movement'!$A:$A</definedName>
    <definedName name="_xlnm.Print_Titles" localSheetId="36">'Performance Ratios'!$A:$A</definedName>
    <definedName name="_xlnm.Print_Titles" localSheetId="34">'Personnel Expenses'!$A:$A</definedName>
    <definedName name="_xlnm.Print_Titles" localSheetId="14">'Port. by Comp. Size Expanded'!$A:$A</definedName>
    <definedName name="_xlnm.Print_Titles" localSheetId="15">'Portfolio (Bacen)'!$A:$A</definedName>
    <definedName name="_xlnm.Print_Titles" localSheetId="16">'Portfolio (Bacen) - Reclas.'!$A:$A</definedName>
    <definedName name="_xlnm.Print_Titles" localSheetId="13">'Portfolio by Company Size (Bac)'!$A:$A</definedName>
    <definedName name="_xlnm.Print_Titles" localSheetId="17">'Portfolio Expanded'!$A:$A</definedName>
    <definedName name="_xlnm.Print_Titles" localSheetId="18">'Portfolio Expanded - Reclas.'!$A:$A</definedName>
    <definedName name="_xlnm.Print_Titles" localSheetId="28">'Provisions by Account'!$A:$A</definedName>
    <definedName name="_xlnm.Print_Titles" localSheetId="9">Securities!$A:$A</definedName>
    <definedName name="_xlnm.Print_Titles" localSheetId="10">'Securities by Issuer'!$A:$A</definedName>
    <definedName name="_xlnm.Print_Titles" localSheetId="1">'Selected Data'!$A:$A</definedName>
    <definedName name="_xlnm.Print_Titles" localSheetId="7">'Statement Income'!$A:$A,'Statement Income'!$1:$4</definedName>
    <definedName name="_xlnm.Print_Titles" localSheetId="25">'Tax Credits'!$A:$A</definedName>
    <definedName name="_xlnm.Print_Titles" localSheetId="29">'Technical Provisions by Product'!$A:$A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31" i="37" l="1"/>
  <c r="BK29" i="37"/>
  <c r="BJ29" i="37"/>
  <c r="BJ26" i="37"/>
  <c r="BK24" i="37"/>
  <c r="BJ24" i="37"/>
  <c r="BN13" i="37"/>
  <c r="BK13" i="37"/>
  <c r="BJ13" i="37"/>
  <c r="BN10" i="37"/>
  <c r="BK10" i="37"/>
  <c r="BJ10" i="37"/>
  <c r="AG25" i="36" l="1"/>
  <c r="AF25" i="36"/>
  <c r="AC25" i="36"/>
  <c r="AB25" i="36"/>
  <c r="AA25" i="36"/>
  <c r="AG21" i="36"/>
  <c r="AG33" i="36" s="1"/>
  <c r="AG39" i="36" s="1"/>
  <c r="AG14" i="36"/>
  <c r="AF14" i="36"/>
  <c r="AF21" i="36" s="1"/>
  <c r="AF33" i="36" s="1"/>
  <c r="AF39" i="36" s="1"/>
  <c r="AC14" i="36"/>
  <c r="AC21" i="36" s="1"/>
  <c r="AC33" i="36" s="1"/>
  <c r="AC39" i="36" s="1"/>
  <c r="AB14" i="36"/>
  <c r="AA14" i="36"/>
  <c r="AG10" i="36"/>
  <c r="AF10" i="36"/>
  <c r="AC10" i="36"/>
  <c r="AB10" i="36"/>
  <c r="AB21" i="36" s="1"/>
  <c r="AB33" i="36" s="1"/>
  <c r="AB39" i="36" s="1"/>
  <c r="AA10" i="36"/>
  <c r="AA21" i="36" s="1"/>
  <c r="AA33" i="36" s="1"/>
  <c r="AA39" i="36" s="1"/>
  <c r="CM23" i="35" l="1"/>
  <c r="CK23" i="35"/>
  <c r="CN21" i="35"/>
  <c r="CN16" i="35"/>
  <c r="CN23" i="35" s="1"/>
  <c r="CM16" i="35"/>
  <c r="CN14" i="35"/>
  <c r="CM14" i="35"/>
  <c r="CM21" i="35" s="1"/>
  <c r="X18" i="34"/>
  <c r="W18" i="34"/>
  <c r="V18" i="34"/>
  <c r="U18" i="34"/>
  <c r="T18" i="34"/>
  <c r="S18" i="34"/>
  <c r="X16" i="34"/>
  <c r="W16" i="34"/>
  <c r="V16" i="34"/>
  <c r="U16" i="34"/>
  <c r="T16" i="34"/>
  <c r="S16" i="34"/>
  <c r="X14" i="34"/>
  <c r="W14" i="34"/>
  <c r="V14" i="34"/>
  <c r="U14" i="34"/>
  <c r="T14" i="34"/>
  <c r="S14" i="34"/>
  <c r="W28" i="33" l="1"/>
  <c r="X26" i="33"/>
  <c r="W26" i="33"/>
  <c r="V26" i="33"/>
  <c r="U26" i="33"/>
  <c r="T26" i="33"/>
  <c r="S26" i="33"/>
  <c r="X14" i="33"/>
  <c r="X28" i="33" s="1"/>
  <c r="W14" i="33"/>
  <c r="V14" i="33"/>
  <c r="V28" i="33" s="1"/>
  <c r="U14" i="33"/>
  <c r="U28" i="33" s="1"/>
  <c r="T14" i="33"/>
  <c r="T28" i="33" s="1"/>
  <c r="S14" i="33"/>
  <c r="S28" i="33" s="1"/>
  <c r="BO25" i="31" l="1"/>
  <c r="BN25" i="31"/>
  <c r="BM25" i="31"/>
  <c r="BL25" i="31"/>
  <c r="BK25" i="31"/>
  <c r="BJ25" i="31"/>
  <c r="BD25" i="31"/>
  <c r="BC25" i="31"/>
  <c r="BB25" i="31"/>
  <c r="BI16" i="31"/>
  <c r="BH16" i="31"/>
  <c r="BG16" i="31"/>
  <c r="BF16" i="31"/>
  <c r="BE16" i="31"/>
  <c r="BI12" i="31"/>
  <c r="BI25" i="31" s="1"/>
  <c r="BH12" i="31"/>
  <c r="BH25" i="31" s="1"/>
  <c r="BG12" i="31"/>
  <c r="BG25" i="31" s="1"/>
  <c r="BF12" i="31"/>
  <c r="BF25" i="31" s="1"/>
  <c r="BE12" i="31"/>
  <c r="BE25" i="31" s="1"/>
  <c r="BO20" i="30" l="1"/>
  <c r="BO14" i="30"/>
  <c r="BN14" i="30"/>
  <c r="BM14" i="30"/>
  <c r="BL14" i="30"/>
  <c r="BK14" i="30"/>
  <c r="BJ14" i="30"/>
  <c r="BO10" i="30"/>
  <c r="BN10" i="30"/>
  <c r="BN20" i="30" s="1"/>
  <c r="BM10" i="30"/>
  <c r="BM20" i="30" s="1"/>
  <c r="BL10" i="30"/>
  <c r="BL20" i="30" s="1"/>
  <c r="BK10" i="30"/>
  <c r="BK20" i="30" s="1"/>
  <c r="BJ10" i="30"/>
  <c r="BJ20" i="30" s="1"/>
  <c r="BN20" i="29" l="1"/>
  <c r="BM20" i="29"/>
  <c r="BK20" i="29"/>
  <c r="BO18" i="29"/>
  <c r="BO20" i="29" s="1"/>
  <c r="BN18" i="29"/>
  <c r="BM18" i="29"/>
  <c r="BL18" i="29"/>
  <c r="BL20" i="29" s="1"/>
  <c r="BJ18" i="29"/>
  <c r="BJ20" i="29" s="1"/>
  <c r="BK20" i="24" l="1"/>
  <c r="BK21" i="23"/>
  <c r="BO25" i="19"/>
  <c r="BE25" i="19"/>
  <c r="BD25" i="19"/>
  <c r="BE10" i="19" s="1"/>
  <c r="BO21" i="19"/>
  <c r="BE21" i="19"/>
  <c r="BD21" i="19"/>
  <c r="BC21" i="19"/>
  <c r="BC25" i="19" s="1"/>
  <c r="BB21" i="19"/>
  <c r="BB25" i="19" s="1"/>
  <c r="BO17" i="19"/>
  <c r="BD17" i="19"/>
  <c r="BC17" i="19"/>
  <c r="BO10" i="19"/>
  <c r="BE14" i="19" l="1"/>
  <c r="BE17" i="19" s="1"/>
  <c r="AC19" i="18"/>
  <c r="AB19" i="18"/>
  <c r="AA19" i="18"/>
  <c r="AG15" i="18"/>
  <c r="AG19" i="18" s="1"/>
  <c r="AF15" i="18"/>
  <c r="AF19" i="18" s="1"/>
  <c r="EC21" i="17"/>
  <c r="EA21" i="17"/>
  <c r="DW21" i="17"/>
  <c r="DU21" i="17"/>
  <c r="DS21" i="17"/>
  <c r="O15" i="15"/>
  <c r="N15" i="15"/>
  <c r="J15" i="15"/>
  <c r="I15" i="15"/>
  <c r="H15" i="15"/>
  <c r="G15" i="15"/>
  <c r="F15" i="15"/>
  <c r="E15" i="15"/>
  <c r="D15" i="15"/>
  <c r="C15" i="15"/>
  <c r="B15" i="15"/>
  <c r="L11" i="15"/>
  <c r="L15" i="15" s="1"/>
  <c r="G11" i="15"/>
  <c r="BJ15" i="13"/>
  <c r="J19" i="12"/>
  <c r="I19" i="12"/>
  <c r="H19" i="12"/>
  <c r="H30" i="12" s="1"/>
  <c r="G19" i="12"/>
  <c r="G30" i="12" s="1"/>
  <c r="F19" i="12"/>
  <c r="E19" i="12"/>
  <c r="D19" i="12"/>
  <c r="D30" i="12" s="1"/>
  <c r="C19" i="12"/>
  <c r="C30" i="12" s="1"/>
  <c r="B19" i="12"/>
  <c r="J10" i="12"/>
  <c r="J30" i="12" s="1"/>
  <c r="I10" i="12"/>
  <c r="I30" i="12" s="1"/>
  <c r="H10" i="12"/>
  <c r="G10" i="12"/>
  <c r="F10" i="12"/>
  <c r="F30" i="12" s="1"/>
  <c r="E10" i="12"/>
  <c r="E30" i="12" s="1"/>
  <c r="D10" i="12"/>
  <c r="C10" i="12"/>
  <c r="B10" i="12"/>
  <c r="B30" i="12" s="1"/>
  <c r="O26" i="10"/>
  <c r="N26" i="10"/>
  <c r="N18" i="10" s="1"/>
  <c r="N28" i="10" s="1"/>
  <c r="O18" i="10"/>
  <c r="O28" i="10" s="1"/>
  <c r="L18" i="10"/>
  <c r="L28" i="10" s="1"/>
  <c r="N10" i="10"/>
  <c r="L10" i="10"/>
  <c r="P14" i="8"/>
  <c r="O14" i="8"/>
  <c r="N14" i="8"/>
  <c r="BO14" i="7"/>
  <c r="BN14" i="7"/>
  <c r="BL14" i="7"/>
  <c r="BK14" i="7"/>
  <c r="BJ14" i="7"/>
  <c r="S15" i="6"/>
  <c r="R15" i="6"/>
  <c r="P15" i="6"/>
  <c r="O15" i="6"/>
  <c r="O14" i="6" s="1"/>
  <c r="O26" i="6" s="1"/>
  <c r="N15" i="6"/>
  <c r="N14" i="6" s="1"/>
  <c r="N26" i="6" s="1"/>
  <c r="S14" i="6"/>
  <c r="S26" i="6" s="1"/>
  <c r="R14" i="6"/>
  <c r="R26" i="6" s="1"/>
  <c r="P14" i="6"/>
  <c r="P26" i="6" s="1"/>
  <c r="S10" i="6"/>
  <c r="R10" i="6"/>
  <c r="P10" i="6"/>
  <c r="O10" i="6"/>
  <c r="N10" i="6"/>
  <c r="EC22" i="5"/>
  <c r="EB22" i="5"/>
  <c r="EA22" i="5"/>
  <c r="DZ22" i="5"/>
  <c r="DW22" i="5"/>
  <c r="DV22" i="5"/>
  <c r="DU22" i="5"/>
  <c r="DT22" i="5"/>
  <c r="DS22" i="5"/>
  <c r="DR22" i="5"/>
  <c r="BJ32" i="4" l="1"/>
  <c r="BJ19" i="4"/>
  <c r="BJ30" i="4" s="1"/>
  <c r="BJ36" i="4" s="1"/>
  <c r="BN10" i="4"/>
  <c r="BJ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Banco Bradesco S.A.</author>
  </authors>
  <commentList>
    <comment ref="B7" authorId="0" shapeId="0" xr:uid="{5DABE8DC-5799-4FBD-B7E3-8A1CEDFDB0C9}">
      <text>
        <r>
          <rPr>
            <b/>
            <sz val="9"/>
            <color indexed="81"/>
            <rFont val="Segoe UI"/>
            <family val="2"/>
          </rPr>
          <t>Banco Bradesco S.A.:</t>
        </r>
        <r>
          <rPr>
            <sz val="9"/>
            <color indexed="81"/>
            <rFont val="Segoe UI"/>
            <family val="2"/>
          </rPr>
          <t xml:space="preserve">
</t>
        </r>
      </text>
    </comment>
  </commentList>
</comments>
</file>

<file path=xl/sharedStrings.xml><?xml version="1.0" encoding="utf-8"?>
<sst xmlns="http://schemas.openxmlformats.org/spreadsheetml/2006/main" count="3192" uniqueCount="691">
  <si>
    <t xml:space="preserve">            BANCO BRADESCO S.A.</t>
  </si>
  <si>
    <t>Click the title to view the worksheet</t>
  </si>
  <si>
    <t>Selected Data</t>
  </si>
  <si>
    <t>21)</t>
  </si>
  <si>
    <t>Largest Borrowers</t>
  </si>
  <si>
    <t>2)</t>
  </si>
  <si>
    <t>Managerial Assets</t>
  </si>
  <si>
    <t>Allowance for Loan Losses - PDD</t>
  </si>
  <si>
    <t>3)</t>
  </si>
  <si>
    <t>Managerial Liabilities</t>
  </si>
  <si>
    <t>Expenses with ALL</t>
  </si>
  <si>
    <t>4)</t>
  </si>
  <si>
    <t>Recurring Income Statement</t>
  </si>
  <si>
    <t>PDD Movement (Book Value)</t>
  </si>
  <si>
    <t>5)</t>
  </si>
  <si>
    <t>Consolidated Statement of Financial - Assets</t>
  </si>
  <si>
    <t>Tax Credits / Deferred Tax Liabilities</t>
  </si>
  <si>
    <t>6)</t>
  </si>
  <si>
    <t>Consolidated Statement of Financial - Liabilities</t>
  </si>
  <si>
    <t>Funding and Assets Managed</t>
  </si>
  <si>
    <t>7)</t>
  </si>
  <si>
    <t>Consolidated Statement Income</t>
  </si>
  <si>
    <t>Liability Contingencies</t>
  </si>
  <si>
    <t>8)</t>
  </si>
  <si>
    <t>Balance Sheet by Currency</t>
  </si>
  <si>
    <t>Provisions by Account</t>
  </si>
  <si>
    <t>9)</t>
  </si>
  <si>
    <t>Securities</t>
  </si>
  <si>
    <t>Technical Provisions by Product</t>
  </si>
  <si>
    <t>10)</t>
  </si>
  <si>
    <t>Securities by Issuer</t>
  </si>
  <si>
    <t>Income from Insurance, Pension Plans and Capitalization Bonds</t>
  </si>
  <si>
    <t>11)</t>
  </si>
  <si>
    <t>Loan Operations</t>
  </si>
  <si>
    <t>Income Breakdown by Segment</t>
  </si>
  <si>
    <t>12)</t>
  </si>
  <si>
    <t>Activity Sector</t>
  </si>
  <si>
    <t>Financial Margin</t>
  </si>
  <si>
    <t>13)</t>
  </si>
  <si>
    <t>Portfolio by Company Size (Bacen)</t>
  </si>
  <si>
    <t>Fee and Commission Income</t>
  </si>
  <si>
    <t>14)</t>
  </si>
  <si>
    <t>Portfolio by Company Size (Expanded)</t>
  </si>
  <si>
    <t>Personnel Expenses</t>
  </si>
  <si>
    <t>15)</t>
  </si>
  <si>
    <t>Portfolio by Type (Bacen) (former)</t>
  </si>
  <si>
    <t>Other Administrative Expenses</t>
  </si>
  <si>
    <t>16)</t>
  </si>
  <si>
    <t>Portfolio by Type (Bacen) Reclassified</t>
  </si>
  <si>
    <t>Performance Ratios (annualized)</t>
  </si>
  <si>
    <t>Portfolio by Type (Expanded) (former)</t>
  </si>
  <si>
    <t>Efficiency Ratio (12 months)</t>
  </si>
  <si>
    <t>Portfolio by Type (Expanded) Reclassified</t>
  </si>
  <si>
    <t>Coverage Ratio (in the previous 12 months)</t>
  </si>
  <si>
    <t>Consumer Financing (former)</t>
  </si>
  <si>
    <t>Capital Adequacy Ratio</t>
  </si>
  <si>
    <t>Consumer Financing Reclassified</t>
  </si>
  <si>
    <t>Loan Portfolio - Indicators</t>
  </si>
  <si>
    <t>- Information as of March/07; and</t>
  </si>
  <si>
    <r>
      <t xml:space="preserve">- If you have questions, please send an email to: </t>
    </r>
    <r>
      <rPr>
        <b/>
        <u/>
        <sz val="10"/>
        <color indexed="12"/>
        <rFont val="Arial"/>
        <family val="2"/>
      </rPr>
      <t>investidores@bradesco.com.br.</t>
    </r>
  </si>
  <si>
    <t>Statement of Financial Position - Selected Data  - R$ million</t>
  </si>
  <si>
    <t>Index</t>
  </si>
  <si>
    <t>Mar19</t>
  </si>
  <si>
    <t>Jun19</t>
  </si>
  <si>
    <t>Set19</t>
  </si>
  <si>
    <t>Dec19</t>
  </si>
  <si>
    <t>Mar20</t>
  </si>
  <si>
    <t>Jun20</t>
  </si>
  <si>
    <t>Set20</t>
  </si>
  <si>
    <t>Dec20</t>
  </si>
  <si>
    <t>Mar21</t>
  </si>
  <si>
    <t>Jun21</t>
  </si>
  <si>
    <t>Sep21</t>
  </si>
  <si>
    <t>Dec21</t>
  </si>
  <si>
    <t>Mar22</t>
  </si>
  <si>
    <t>Jun22</t>
  </si>
  <si>
    <t>Sep22</t>
  </si>
  <si>
    <t>Dec22</t>
  </si>
  <si>
    <t>Mar23</t>
  </si>
  <si>
    <t>Jun23</t>
  </si>
  <si>
    <t>Available-for-Sale</t>
  </si>
  <si>
    <t>Trading</t>
  </si>
  <si>
    <t>Held-to-maturity</t>
  </si>
  <si>
    <t>Purchase and Sale Commitments</t>
  </si>
  <si>
    <t>Expanded Loans Portfolio</t>
  </si>
  <si>
    <t>Total Deposits</t>
  </si>
  <si>
    <t>Time Deposits</t>
  </si>
  <si>
    <t>Savings Deposits</t>
  </si>
  <si>
    <t>Demand Deposits</t>
  </si>
  <si>
    <t>Interbank Deposits</t>
  </si>
  <si>
    <t>Technical Provisions for Insurance, Pension Plans and Capitalization Bonds</t>
  </si>
  <si>
    <t>Subordinated Debt</t>
  </si>
  <si>
    <t>Brazil</t>
  </si>
  <si>
    <t>Overseas</t>
  </si>
  <si>
    <t>Funds from Issuance of Securities</t>
  </si>
  <si>
    <t>Tax Payments and Collection and Related Charges</t>
  </si>
  <si>
    <t>Borrowings and Onlendings</t>
  </si>
  <si>
    <t>Exchange Portfolio</t>
  </si>
  <si>
    <t>Securities sold under agreements to repurchase</t>
  </si>
  <si>
    <t>Securities by Issuer - R$ million</t>
  </si>
  <si>
    <t>Mar07</t>
  </si>
  <si>
    <t>Jun07</t>
  </si>
  <si>
    <t>Sep07</t>
  </si>
  <si>
    <t>Dec07</t>
  </si>
  <si>
    <t>Mar08</t>
  </si>
  <si>
    <t>Jun08</t>
  </si>
  <si>
    <t>Sep08</t>
  </si>
  <si>
    <t>Dec08</t>
  </si>
  <si>
    <t>Mar09</t>
  </si>
  <si>
    <t>Jun09</t>
  </si>
  <si>
    <t>Sep09</t>
  </si>
  <si>
    <t>Dec09</t>
  </si>
  <si>
    <t>Mar10</t>
  </si>
  <si>
    <t>Jun10</t>
  </si>
  <si>
    <t>Sep10</t>
  </si>
  <si>
    <t>Dec10</t>
  </si>
  <si>
    <t>Mar11</t>
  </si>
  <si>
    <t>Jun11</t>
  </si>
  <si>
    <t>Sep11</t>
  </si>
  <si>
    <t>Dec11</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</si>
  <si>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</si>
  <si>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</si>
  <si>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</si>
  <si>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</si>
  <si>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</si>
  <si>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</si>
  <si>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</si>
  <si>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</si>
  <si>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</si>
  <si>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</si>
  <si>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</si>
  <si>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</si>
  <si>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</si>
  <si>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</si>
  <si>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</si>
  <si>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</si>
  <si>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</si>
  <si>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</si>
  <si>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</si>
  <si>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</si>
  <si>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</si>
  <si>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</si>
  <si>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</si>
  <si>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</si>
  <si>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</si>
  <si>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</si>
  <si>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</si>
  <si>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</si>
  <si>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</si>
  <si>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Sep20</t>
  </si>
  <si>
    <t>Government Securities</t>
  </si>
  <si>
    <t>Financial Treasury Bills</t>
  </si>
  <si>
    <t>National Treasury Bills</t>
  </si>
  <si>
    <t>National Treasury Notes</t>
  </si>
  <si>
    <t>Brazilian Foreign Debt Securities</t>
  </si>
  <si>
    <t>Privatization Currencies</t>
  </si>
  <si>
    <t>Foreign Government Securities</t>
  </si>
  <si>
    <t>Others</t>
  </si>
  <si>
    <t>Private Securities</t>
  </si>
  <si>
    <t>Bank Deposit Certificates</t>
  </si>
  <si>
    <t>Shares</t>
  </si>
  <si>
    <t>Debentures</t>
  </si>
  <si>
    <t>Promissory Notes</t>
  </si>
  <si>
    <t>Foreign Corporate Securities</t>
  </si>
  <si>
    <t>Derivative Financial Instruments</t>
  </si>
  <si>
    <t>Subject to PGBL / VGBL Products</t>
  </si>
  <si>
    <t>Subtotal</t>
  </si>
  <si>
    <t xml:space="preserve"> - Funds</t>
  </si>
  <si>
    <t xml:space="preserve"> - PGBL / VGBL</t>
  </si>
  <si>
    <t>TOTAL</t>
  </si>
  <si>
    <t>Loan Operations - R$ million</t>
  </si>
  <si>
    <t>Risk Level</t>
  </si>
  <si>
    <t>Total</t>
  </si>
  <si>
    <t>%</t>
  </si>
  <si>
    <t>AA</t>
  </si>
  <si>
    <t>A</t>
  </si>
  <si>
    <t>B</t>
  </si>
  <si>
    <t>C</t>
  </si>
  <si>
    <t>D</t>
  </si>
  <si>
    <t>E</t>
  </si>
  <si>
    <t>F</t>
  </si>
  <si>
    <t>G</t>
  </si>
  <si>
    <t>H</t>
  </si>
  <si>
    <t xml:space="preserve">TOTAL  </t>
  </si>
  <si>
    <t>Activity Sector (1) - R$ million</t>
  </si>
  <si>
    <t>Public Sector</t>
  </si>
  <si>
    <t>Oil, Derivatives and Aggregate Activities</t>
  </si>
  <si>
    <t>Production and Distribution of Electricity</t>
  </si>
  <si>
    <t>Other Sectors</t>
  </si>
  <si>
    <t>Private Sector</t>
  </si>
  <si>
    <t>Companies</t>
  </si>
  <si>
    <t>Real Estate and Construction Activities</t>
  </si>
  <si>
    <t>Retail</t>
  </si>
  <si>
    <t>Services</t>
  </si>
  <si>
    <t>Transportation and Concession</t>
  </si>
  <si>
    <t>Automotive</t>
  </si>
  <si>
    <t>Food Products</t>
  </si>
  <si>
    <t>Wholesale</t>
  </si>
  <si>
    <t>Individuals</t>
  </si>
  <si>
    <t xml:space="preserve">TOTAL </t>
  </si>
  <si>
    <t>(2) The historical series from previous periods are available on the Bradesco IR website: www.bradescori.com.br.</t>
  </si>
  <si>
    <t>Loan Portfolio by Company Size (Bacen) R$ million</t>
  </si>
  <si>
    <t>Corporate</t>
  </si>
  <si>
    <t>Micro / Small- and Medium-Sized Companies</t>
  </si>
  <si>
    <t>Loan Portfolio by Company Size (Expanded) (1) - R$ million</t>
  </si>
  <si>
    <t>Micro / Small-and Medium-Sized Companies</t>
  </si>
  <si>
    <t>(1) The historical series from previous periods are available on the Bradesco IR website: www.bradescori.com.br.</t>
  </si>
  <si>
    <t xml:space="preserve"> </t>
  </si>
  <si>
    <t>Portfolio by Type (Bacen) (1) - R$ million</t>
  </si>
  <si>
    <t>Personal Loan</t>
  </si>
  <si>
    <t>Credit Card Financing</t>
  </si>
  <si>
    <t>Real Estate Financing</t>
  </si>
  <si>
    <t>CDC / Vehicle Leasing</t>
  </si>
  <si>
    <t>Rural Loans</t>
  </si>
  <si>
    <t>BNDES/Finame Onlendings</t>
  </si>
  <si>
    <t>Check Discount</t>
  </si>
  <si>
    <t>Working Capital</t>
  </si>
  <si>
    <t>Operations Abroad</t>
  </si>
  <si>
    <t>Export Financing</t>
  </si>
  <si>
    <t>Overdraf t Account</t>
  </si>
  <si>
    <t>CDC /  Leasing</t>
  </si>
  <si>
    <t>.</t>
  </si>
  <si>
    <t>(1) In June 2022, we performed management relocations of products due to the improvement of processes, including prior periods.</t>
  </si>
  <si>
    <t>Payroll-deductible Loans</t>
  </si>
  <si>
    <t>Portfolio by Type (2) (3) - R$ million</t>
  </si>
  <si>
    <t>BNDES (National Bank for Economic and Social Development) Onlending</t>
  </si>
  <si>
    <t>Sureties and Guarantees</t>
  </si>
  <si>
    <t>Working capital</t>
  </si>
  <si>
    <t>CDC / Leasing</t>
  </si>
  <si>
    <t>Operations Bearing Credit Risk  - Commercial Portfolio (1)</t>
  </si>
  <si>
    <t>Other</t>
  </si>
  <si>
    <t>(1) As from the first quarter of 2020, we will start to consider in the expanded credit portfolio other operations with credit characteristics, highlighting the inclusion of rural product banknotes (CPR), certificates real estate receivables (CRI), agribusiness credit rights certificates (CDCA) and investments in credit rights (FIDC).</t>
  </si>
  <si>
    <t>(2) In June 2022, we performed management relocations of products due to the improvement of processes, including prior periods; and</t>
  </si>
  <si>
    <t>(3) The historical series from previous periods are available on the Bradesco IR website: www.bradescori.com.br.</t>
  </si>
  <si>
    <t>Portfolio by Type (1) - R$ million</t>
  </si>
  <si>
    <t>Consumer Financing (1) - R$ million</t>
  </si>
  <si>
    <t>Vehicles</t>
  </si>
  <si>
    <t>Leasing</t>
  </si>
  <si>
    <t>Credit Card</t>
  </si>
  <si>
    <t>Management Balance Sheet (1) (2) - R$ million</t>
  </si>
  <si>
    <t>A S S E T S</t>
  </si>
  <si>
    <t>FUNDS AVAILABLE</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</si>
  <si>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</si>
  <si>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</si>
  <si>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</si>
  <si>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</si>
  <si>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</si>
  <si>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</si>
  <si>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</si>
  <si>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</si>
  <si>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</si>
  <si>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 xml:space="preserve"> Leases</t>
  </si>
  <si>
    <t xml:space="preserve"> Other receivables</t>
  </si>
  <si>
    <t>DEFERRED TAX ASSETS</t>
  </si>
  <si>
    <t>INVESTMENTS IN ASSOCIATES AND JOINTLY CONTROLLED ENTITIES</t>
  </si>
  <si>
    <t>PREMISES AND EQUIPMENT</t>
  </si>
  <si>
    <t>INTANGIBLE ASSETS</t>
  </si>
  <si>
    <t>DEPRECIATION AND AMORTIZATION</t>
  </si>
  <si>
    <t xml:space="preserve"> Premises and equipment</t>
  </si>
  <si>
    <t xml:space="preserve"> Intangible assets</t>
  </si>
  <si>
    <t>OTHER ASSETS</t>
  </si>
  <si>
    <t>PROVISIONS FOR IMPAIRMENT OF ASSETS</t>
  </si>
  <si>
    <t>T O T A L</t>
  </si>
  <si>
    <t>(1) Since January 2020, the balance sheet accounts are presented in order of liquidity and enforceability, according the CMN Resolution No. 4,720/19 and Circular Bacen No. 3,959/19.</t>
  </si>
  <si>
    <t/>
  </si>
  <si>
    <t>Largest Borrowers - R$ million</t>
  </si>
  <si>
    <t>% (1)</t>
  </si>
  <si>
    <t>Largest borrower</t>
  </si>
  <si>
    <t>10 largest borrowers</t>
  </si>
  <si>
    <t>20 largest borrowers</t>
  </si>
  <si>
    <t>50 largest borrowers</t>
  </si>
  <si>
    <t>100 largest borrowers</t>
  </si>
  <si>
    <t>(1) In relation to total of the portfolio (Bacen criterion).</t>
  </si>
  <si>
    <t>Allowance for Loan Losses - PDD - R$ million</t>
  </si>
  <si>
    <t>Risk level</t>
  </si>
  <si>
    <t>% Minimum Required Provision</t>
  </si>
  <si>
    <t xml:space="preserve">Total </t>
  </si>
  <si>
    <t>(1) Relationship between existing provision and portfolio, by level of risk.</t>
  </si>
  <si>
    <t>Expenses with ALL - R$ million</t>
  </si>
  <si>
    <t>1Q17</t>
  </si>
  <si>
    <t>2Q17</t>
  </si>
  <si>
    <t>3Q17</t>
  </si>
  <si>
    <t>4Q17</t>
  </si>
  <si>
    <t>12M17</t>
  </si>
  <si>
    <t>1Q18</t>
  </si>
  <si>
    <t>2Q18</t>
  </si>
  <si>
    <t>3Q18</t>
  </si>
  <si>
    <t>4Q18</t>
  </si>
  <si>
    <t>12M18</t>
  </si>
  <si>
    <t>1Q19</t>
  </si>
  <si>
    <t>2Q19</t>
  </si>
  <si>
    <t>3Q19</t>
  </si>
  <si>
    <t>4Q19</t>
  </si>
  <si>
    <t>12M19</t>
  </si>
  <si>
    <t>1Q20</t>
  </si>
  <si>
    <t>2Q20</t>
  </si>
  <si>
    <t>3Q20</t>
  </si>
  <si>
    <t>4Q20</t>
  </si>
  <si>
    <t>12M20</t>
  </si>
  <si>
    <t>1Q21</t>
  </si>
  <si>
    <t>2Q21</t>
  </si>
  <si>
    <t>3Q21</t>
  </si>
  <si>
    <t>4Q21</t>
  </si>
  <si>
    <t>12M21</t>
  </si>
  <si>
    <t>1Q22</t>
  </si>
  <si>
    <t>2Q22</t>
  </si>
  <si>
    <t>3Q22</t>
  </si>
  <si>
    <t>4Q22</t>
  </si>
  <si>
    <t>12M22</t>
  </si>
  <si>
    <t>1Q23</t>
  </si>
  <si>
    <t>2Q23</t>
  </si>
  <si>
    <t>ALL Expenses</t>
  </si>
  <si>
    <t>Revenues with Credit Recovery</t>
  </si>
  <si>
    <t>Discounts Granted/Others (1)</t>
  </si>
  <si>
    <t>Impairment of Financial Assets</t>
  </si>
  <si>
    <t>Extraordinary ALL (Large Corporate Client)</t>
  </si>
  <si>
    <t>Expanded ALL</t>
  </si>
  <si>
    <t>(1) Includes results with BNDU and provision for guarantees and sureties and others; e</t>
  </si>
  <si>
    <t>(2) Includes provision for sureties and guarantees in the amount of R$ 405 million.</t>
  </si>
  <si>
    <t>PDD Movement - (Book Value) - R$ million</t>
  </si>
  <si>
    <t>Opening balance</t>
  </si>
  <si>
    <t xml:space="preserve">Amounts Recorded </t>
  </si>
  <si>
    <t>Amounts Written-off</t>
  </si>
  <si>
    <t>Balance Transfer (1)</t>
  </si>
  <si>
    <t>Non-recurring allowance for loan losses/Loan Assignment Effect/Debt Restructuring/Exchange Variation</t>
  </si>
  <si>
    <t xml:space="preserve">Balance from Acquired Institutions </t>
  </si>
  <si>
    <t>Closing balance</t>
  </si>
  <si>
    <t xml:space="preserve">  - Specific Provision </t>
  </si>
  <si>
    <t xml:space="preserve">  - Generic Provision </t>
  </si>
  <si>
    <t>Normal Provision</t>
  </si>
  <si>
    <t>Complementary Provision (1)</t>
  </si>
  <si>
    <t>(1)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(R$604 million) was allocated to a specific account under "Other Liabilities - Sundry", and the remaining balance (R$2,456 million) was allocated to “Excess Provision”.</t>
  </si>
  <si>
    <t>Tax Credits / Deferred Tax Liabilities - R$ million</t>
  </si>
  <si>
    <t>(2)</t>
  </si>
  <si>
    <t>Allowance for Loan Losses</t>
  </si>
  <si>
    <t>Provision for Tax and Civil Contingencies</t>
  </si>
  <si>
    <t>Labor Provision</t>
  </si>
  <si>
    <r>
      <rPr>
        <i/>
        <sz val="9"/>
        <rFont val="Arial"/>
        <family val="2"/>
      </rPr>
      <t>Impairment</t>
    </r>
    <r>
      <rPr>
        <sz val="9"/>
        <rFont val="Arial"/>
        <family val="2"/>
      </rPr>
      <t xml:space="preserve"> of Securities and Investments</t>
    </r>
  </si>
  <si>
    <t>Non-financial assets held for sale</t>
  </si>
  <si>
    <t>Fair value adjustment of trading securities and derivatives</t>
  </si>
  <si>
    <t>Amortized of Goodwill</t>
  </si>
  <si>
    <t>Provision for Interest on Shareholder's Equity (1)</t>
  </si>
  <si>
    <t>Total Tax Credits on Temporary Differences</t>
  </si>
  <si>
    <t>Tax Loss and Negative Basis of Social Contribution of the Country</t>
  </si>
  <si>
    <t>Tax Loss and Negative Basis of Social Contribution Abroad</t>
  </si>
  <si>
    <t>Adjustment to Fair Value of Available-for-sale Securities</t>
  </si>
  <si>
    <t>Social Contribution - Provisional Measure 2.158-35 of 8.24.2001</t>
  </si>
  <si>
    <t>Total Tax Credits</t>
  </si>
  <si>
    <t>Deferred Tax Liabilities</t>
  </si>
  <si>
    <t>Tax Credits Net of Deferred Tax Liabilities</t>
  </si>
  <si>
    <t>(1) Tax credit on interest on shareholders' capital is recorded up to the allowed tax limit; and</t>
  </si>
  <si>
    <r>
      <t>(2)</t>
    </r>
    <r>
      <rPr>
        <sz val="7"/>
        <rFont val="Arial"/>
        <family val="2"/>
      </rPr>
      <t xml:space="preserve">    </t>
    </r>
    <r>
      <rPr>
        <sz val="9"/>
        <rFont val="Arial"/>
        <family val="2"/>
      </rPr>
      <t>Deferred tax assets from financial companies and similar companies, and insurance companies were established considering the increase in the social contribution rate, determined by Law No. 11,727/08 and Law No. 13,169/15.</t>
    </r>
  </si>
  <si>
    <t>Funding and Assets Managed - R$ million</t>
  </si>
  <si>
    <t>Funding</t>
  </si>
  <si>
    <t>Deposits</t>
  </si>
  <si>
    <t>Federal Funds Purchased and Securities Sold Under Agreements to Repurchase</t>
  </si>
  <si>
    <t>Funds from Acceptances and Issuance of Securities</t>
  </si>
  <si>
    <t>Borrowing and Onlending</t>
  </si>
  <si>
    <t>Subordinated Debts</t>
  </si>
  <si>
    <t>Securitization of Future Financial Flows</t>
  </si>
  <si>
    <t>Company's/Managed Working Capital (*)</t>
  </si>
  <si>
    <t>Collection and Tax Payments and Others</t>
  </si>
  <si>
    <t>Foreign Exchange Portfolio</t>
  </si>
  <si>
    <t>Techical Provisions for Insurance, Private Pension Plans and Certificated Savings Plans</t>
  </si>
  <si>
    <t>Managed in Domestic Currency</t>
  </si>
  <si>
    <t xml:space="preserve">Funds </t>
  </si>
  <si>
    <t>Managed Portfolios</t>
  </si>
  <si>
    <t xml:space="preserve">  </t>
  </si>
  <si>
    <t>(*) Managed Shareholders' Equity (-) Permanent Assets.</t>
  </si>
  <si>
    <t>Liability Contingencies - R$ million</t>
  </si>
  <si>
    <t>Provision for Tax Risks</t>
  </si>
  <si>
    <t>Labor Claims</t>
  </si>
  <si>
    <t>Civil Claims</t>
  </si>
  <si>
    <t>Provisions for Insurance, Private Pension Plans and Certificated Savings Plans by Account - R$ million</t>
  </si>
  <si>
    <t>Mathematical Reserve for Unvested Benefits</t>
  </si>
  <si>
    <t>Mathematical Reserve for Vested Benefits</t>
  </si>
  <si>
    <t>Mathematical Reserve for Capitalization Bonds</t>
  </si>
  <si>
    <t>Reserve for Claims Incurred But Not Reported (IBNR)</t>
  </si>
  <si>
    <t>Unearned Premium Reserve</t>
  </si>
  <si>
    <t>Complementary Reserve for Coverage</t>
  </si>
  <si>
    <t>Reserve for Unsettled Claims</t>
  </si>
  <si>
    <t>Reserve for Financial Surplus</t>
  </si>
  <si>
    <t>Reserve for Draws and Redemptions</t>
  </si>
  <si>
    <t>Other Reserves</t>
  </si>
  <si>
    <t>VAMOS TER QUE REVER AS INFORMAÇÕES E COMO DEMONSTRAR PARA CONCILIAR COM TODAS AS INFORMAÇÕES QUE PUBLICAMOS AO MERCADO SOBRE PDD</t>
  </si>
  <si>
    <t>Technical Provisions for Insurance, Private Pension Plans and Certificated Savings Plans by Product - R$ million</t>
  </si>
  <si>
    <t>Health</t>
  </si>
  <si>
    <t>Auto/RCF (Optional Third-Party Liability)</t>
  </si>
  <si>
    <t>Dpvat (Compulsory Vehicle Insurance)</t>
  </si>
  <si>
    <t>Life</t>
  </si>
  <si>
    <t>Basic Lines</t>
  </si>
  <si>
    <t>Unrestricted Benefits Generating Plan (PGBL)</t>
  </si>
  <si>
    <t>Long-term Life Insurance (VGBL)</t>
  </si>
  <si>
    <t>Traditional Plans</t>
  </si>
  <si>
    <t>Certificated Savings Plans</t>
  </si>
  <si>
    <t>LIABILITIES</t>
  </si>
  <si>
    <t>DEPOSITS AND OTHER FINANCIAL INSTRUMENTS</t>
  </si>
  <si>
    <t xml:space="preserve"> Deposits from banks</t>
  </si>
  <si>
    <t xml:space="preserve"> Deposits from customers</t>
  </si>
  <si>
    <t xml:space="preserve"> Funds from issuance of securities</t>
  </si>
  <si>
    <t xml:space="preserve"> Subordinated debts</t>
  </si>
  <si>
    <t xml:space="preserve"> Other financial liabilities</t>
  </si>
  <si>
    <t>PROVISIONS</t>
  </si>
  <si>
    <t xml:space="preserve"> Insurance technical provisions and pension plans</t>
  </si>
  <si>
    <t xml:space="preserve"> Other reserves</t>
  </si>
  <si>
    <t>DEFERRED INCOME TAX ASSETS</t>
  </si>
  <si>
    <t>OTHER LIABILITIES</t>
  </si>
  <si>
    <t>TOTAL LIABILITIES</t>
  </si>
  <si>
    <t>SHAREHOLDERS’ EQUITY</t>
  </si>
  <si>
    <t xml:space="preserve"> Capital</t>
  </si>
  <si>
    <t xml:space="preserve"> Treasury shares</t>
  </si>
  <si>
    <t xml:space="preserve"> Capital reserves</t>
  </si>
  <si>
    <t xml:space="preserve"> Profit reserves</t>
  </si>
  <si>
    <t xml:space="preserve"> Other comprehensive income</t>
  </si>
  <si>
    <t>EQUITY ATTRIBUTABLE TO CONTROLLING SHAREHOLDERS</t>
  </si>
  <si>
    <t>NON-CONTROLLING INTEREST</t>
  </si>
  <si>
    <t>TOTAL EQUITY</t>
  </si>
  <si>
    <t>Income from Insurance, Pension Plans and Capitalization Bonds - R$ million</t>
  </si>
  <si>
    <t>12M16</t>
  </si>
  <si>
    <t>Premiums Earned from Insurance, Pension Plan Contribution and Capitalization Bond Income (1)</t>
  </si>
  <si>
    <t>Retained Claims</t>
  </si>
  <si>
    <t>Capitalization Bond Draw s and Redemptions</t>
  </si>
  <si>
    <t>Selling Expenses</t>
  </si>
  <si>
    <t>Financial Results</t>
  </si>
  <si>
    <t>Fee and commission Income</t>
  </si>
  <si>
    <t>Tax Expenses / Equity in the earnings (losses) of unconsolidated and jointly controlled subsidiaries / Other Operating Income/(Expenses)</t>
  </si>
  <si>
    <t>Operating Income</t>
  </si>
  <si>
    <t>Non-Operating Income / Income Tax / Social Contribution / Non-controlling interests in subsidiaries</t>
  </si>
  <si>
    <t>NET INCOME</t>
  </si>
  <si>
    <t>(1) It includes reinsurance premiums.</t>
  </si>
  <si>
    <t>Note: For comparison purposes, the effects of non-recurring events are not considered.</t>
  </si>
  <si>
    <t>Income Breakdown by Segment - Percentage</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</si>
  <si>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</si>
  <si>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</si>
  <si>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</si>
  <si>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</si>
  <si>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</si>
  <si>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</si>
  <si>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</si>
  <si>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</si>
  <si>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</si>
  <si>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</si>
  <si>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</si>
  <si>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</si>
  <si>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</si>
  <si>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</si>
  <si>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</si>
  <si>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</si>
  <si>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</si>
  <si>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</si>
  <si>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</si>
  <si>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</si>
  <si>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</si>
  <si>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</si>
  <si>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</si>
  <si>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</si>
  <si>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</si>
  <si>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</si>
  <si>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</si>
  <si>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</si>
  <si>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</si>
  <si>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</si>
  <si>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</si>
  <si>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</si>
  <si>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</si>
  <si>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</si>
  <si>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</si>
  <si>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</si>
  <si>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</si>
  <si>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</si>
  <si>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</si>
  <si>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</si>
  <si>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Financial Segment</t>
  </si>
  <si>
    <t>Insurance Segment</t>
  </si>
  <si>
    <t>Other Segments</t>
  </si>
  <si>
    <t>,</t>
  </si>
  <si>
    <t>Financial Margin - R$ million</t>
  </si>
  <si>
    <t>Client Portion (1)</t>
  </si>
  <si>
    <t>Market Portion (2)</t>
  </si>
  <si>
    <t>(1) It relates to the result of operations made with assets (loans and other) and liabilities sensible to spreads. The result calculation of the assets sensible to spreads considers the original rate of the deducted operations from the internal funding cost and the liabilities result represents the difference between the cost of raising funds and the transfer rate of these funds; and</t>
  </si>
  <si>
    <t xml:space="preserve">(2) Composed by Assets and Liabilities Management (ALM), Trading and Working Capital. </t>
  </si>
  <si>
    <t>Fee and Commission Income - R$ million</t>
  </si>
  <si>
    <t>Card Income</t>
  </si>
  <si>
    <t>Checking Account</t>
  </si>
  <si>
    <t>Asset Management</t>
  </si>
  <si>
    <t>Collection</t>
  </si>
  <si>
    <t>Custody and Brokerage Services</t>
  </si>
  <si>
    <t>Fee Consortium Management</t>
  </si>
  <si>
    <t>Tax Payment</t>
  </si>
  <si>
    <t>Personnel Expenses - R$ million</t>
  </si>
  <si>
    <t>Structural</t>
  </si>
  <si>
    <t>Payroll/Social Charges</t>
  </si>
  <si>
    <t>Benefits</t>
  </si>
  <si>
    <t>Non Structural</t>
  </si>
  <si>
    <t>Management and Employees Profit Sharing</t>
  </si>
  <si>
    <t>Provision for Labor Claims</t>
  </si>
  <si>
    <t>Training</t>
  </si>
  <si>
    <t xml:space="preserve">Termination Cost </t>
  </si>
  <si>
    <t>Other Administrative Expenses - R$ million</t>
  </si>
  <si>
    <t>Outsourced Services</t>
  </si>
  <si>
    <t>Communication</t>
  </si>
  <si>
    <t>Advertising</t>
  </si>
  <si>
    <t>Depreciation and Amortization</t>
  </si>
  <si>
    <t>Financial System Services</t>
  </si>
  <si>
    <t>Transportation</t>
  </si>
  <si>
    <t>Data Processing</t>
  </si>
  <si>
    <t>Rent</t>
  </si>
  <si>
    <t>Asset Maintenance</t>
  </si>
  <si>
    <t>Materials</t>
  </si>
  <si>
    <t>Security and Surveillance</t>
  </si>
  <si>
    <t>Water, Electricity and Gas</t>
  </si>
  <si>
    <t>Travel</t>
  </si>
  <si>
    <t>Performance Ratios (annualized) - Percentage</t>
  </si>
  <si>
    <t>Recurring Net Income per Share (in 12 month) - R$ (7)</t>
  </si>
  <si>
    <t>Book Value per Common and Preferred Share - R$ (7)</t>
  </si>
  <si>
    <t>Recurring Net Income per Share (7)</t>
  </si>
  <si>
    <t>Dividends/Interest on Shareholders' Equity – Common Share (net of tax) (7)</t>
  </si>
  <si>
    <t>Dividends/Interest on Shareholders' Equity – Preferred Share (net of tax) (7)</t>
  </si>
  <si>
    <t>Annualized Return on Shareholders’ Equity (total) (3)</t>
  </si>
  <si>
    <t>Annualized Return on Average Shareholders’ Equity (3)</t>
  </si>
  <si>
    <t>Annualized Return on Shareholders’ Equity (total) Without Adjustment to Market Value Reserve – Securities and Derivatives (3)</t>
  </si>
  <si>
    <t>Annualized Return on Average Shareholders’ Equity without adjustment to market value reserve – Securities and derivatives (3)</t>
  </si>
  <si>
    <t>Annualized Return on Total Assets (total) (3)</t>
  </si>
  <si>
    <t>Annualized Return on Average Assets (3)</t>
  </si>
  <si>
    <t>Shareholders’ Equity on Total Assets</t>
  </si>
  <si>
    <t>7,8</t>
  </si>
  <si>
    <r>
      <t xml:space="preserve">Capital Adequacy Ratio (Basel) - Financial Consolidated (1) </t>
    </r>
    <r>
      <rPr>
        <sz val="9"/>
        <color indexed="10"/>
        <rFont val="Arial"/>
        <family val="2"/>
      </rPr>
      <t>(2)</t>
    </r>
  </si>
  <si>
    <t>Capital Adequacy Ratio (Basel IIl) - Prudential Conglomerate (1)</t>
  </si>
  <si>
    <t>Capital Adequacy Ratio (Basel) - Total Consolidated (1) (2)</t>
  </si>
  <si>
    <t>Fixed Assets to Shareholders' Equity Ratio - Financial Consolidated</t>
  </si>
  <si>
    <t>Fixed Assets to Shareholders' Equity Ratio - Prudential Conglomerate (4)</t>
  </si>
  <si>
    <t>Fixed Assets to Shareholders' Equity Ratio - Total Consolidated</t>
  </si>
  <si>
    <t>Combined Ratio - Insurance</t>
  </si>
  <si>
    <t>Efficiency Ratio (in the previous 12 months) - New calculation (5)</t>
  </si>
  <si>
    <t>Efficiency Ratio (in the previous 12 months) - Previous calculation (6)</t>
  </si>
  <si>
    <t>Coverage Ratio – (Fee and Commission Income / Personnel Expenses and Other Administrative Expenses) (in the previous 12 months)</t>
  </si>
  <si>
    <t>Claim Ratio (Retained Claims / Earned Premiums)</t>
  </si>
  <si>
    <t>Market Capitalization - R$ million</t>
  </si>
  <si>
    <t>(1) As of January 2015, the index calculated based on the Prudential Conglomerate should be considered, in accordance with the CMN Resolution No. 4.192/13. It is worth highlighting that the Prudential Conglomerate is calculated in accordance with the regulation guidelines of the CMN Resolution No. 4.280/13;</t>
  </si>
  <si>
    <t>(2) Since October 2013, the Capital Adequacy Ratio calculation follows regulatory guidelines set forth in CMN Resolutions No. 4.192/13 and 4.193/13 Capital Adequacy Ratio (Basel III);</t>
  </si>
  <si>
    <t>(3) Year-to-Date Recurring  Net Income. As of the first quarter of 2016, the Annualized Returns have been calculated on a linear basis and for the best effect of comparability, the previous periods have been readjusted up to the second quarter of 2014;</t>
  </si>
  <si>
    <t>(4) As of January 2015, the Fixed Assets to Shareholders' Equity Ratio has been calculated based on the Prudential Conglomerate;</t>
  </si>
  <si>
    <t>(5) New ER calculation = (Personnel Expenses + Administrative Expenses + Other net revenue operating expenses) / (Net Interest Income + Fee and commission income + Income from Insurance + Equity in the income of Affiliated Companies + Tax Expenses);</t>
  </si>
  <si>
    <t>(6) Previous ER calculation = (Personnel Expenses – Employee Profit Sharing + Administrative Expenses)/ (Net Interest Income + Fee and Commission Income + Income from Insurance + Equity in the  Income of Affiliated Companies + Other Operating Income – Other Operating Expenses; and</t>
  </si>
  <si>
    <t>(7) For comparison purposes, shares were adjusted in accordance with bonuses and stock splits occurred in the periods</t>
  </si>
  <si>
    <t>Efficiency Ratio (in the Previous 12 months) (1) - R$ million</t>
  </si>
  <si>
    <t>Other net revenue operating expenses</t>
  </si>
  <si>
    <t>TOTAL (1)</t>
  </si>
  <si>
    <t>Income from Insurance</t>
  </si>
  <si>
    <t>Equity in Earnings (Losses) of Affiliated Companies</t>
  </si>
  <si>
    <t>(-) Tax Expenses</t>
  </si>
  <si>
    <t xml:space="preserve">TOTAL (2) </t>
  </si>
  <si>
    <t xml:space="preserve">EFFICIENCY RATIO (%) = (1/2) </t>
  </si>
  <si>
    <t>Coverage Ratio (in the previous 12 months) (1) - R$ million</t>
  </si>
  <si>
    <t>Personal Expenses</t>
  </si>
  <si>
    <t>Fee and Commission Income/Personal Expenses (%)</t>
  </si>
  <si>
    <t>Fee and Commission Income/Other Administrative Expenses (%)</t>
  </si>
  <si>
    <t>Fee and Commission Income/(Personal Expenses+Other Administrative Expenses) (%)</t>
  </si>
  <si>
    <t>Capital Adequacy Ratio (Basel) - R$ million</t>
  </si>
  <si>
    <r>
      <t>Sep16</t>
    </r>
    <r>
      <rPr>
        <b/>
        <vertAlign val="superscript"/>
        <sz val="9"/>
        <color theme="0"/>
        <rFont val="Arial"/>
        <family val="2"/>
      </rPr>
      <t xml:space="preserve"> (1)</t>
    </r>
  </si>
  <si>
    <t>Basel I</t>
  </si>
  <si>
    <t>Basel II</t>
  </si>
  <si>
    <t>Basel III</t>
  </si>
  <si>
    <t>Financial</t>
  </si>
  <si>
    <t>Economic-Financial</t>
  </si>
  <si>
    <t>Prudential</t>
  </si>
  <si>
    <t>Financeiro</t>
  </si>
  <si>
    <t>Shareholders' Equity</t>
  </si>
  <si>
    <t>Risk-weighted Assets</t>
  </si>
  <si>
    <t>Required Reference Equity (RE Minimum + Adiccional Capital)</t>
  </si>
  <si>
    <t>Reference Shareholders' Equity</t>
  </si>
  <si>
    <t>- Tier I</t>
  </si>
  <si>
    <t>- Tier II</t>
  </si>
  <si>
    <t>- Deduction of Funding Instruments (Bacen Resolution 3,444)</t>
  </si>
  <si>
    <t>Margin</t>
  </si>
  <si>
    <t>Capital Adequacy Ratio (Basel) (%)</t>
  </si>
  <si>
    <t>As from September 2008 to September 2013, information contained herein refers to Basel II criteria, the Capital Adequacy Ratio started to be calculated based on the "Prudential Conglomerate", according to Resolution No. 4,192/13 of CMN, revoked by Resolution nº 4,955/21 as of January 2022.</t>
  </si>
  <si>
    <t>(1) If we consider the approval of Bacen, in November 2016, of the bonds as Eligible Subordinate Debts at Tier I Capital, the Basel index would be 15.33%.</t>
  </si>
  <si>
    <t>Recurring Income Statement - R$ million</t>
  </si>
  <si>
    <t>Net Interest Income</t>
  </si>
  <si>
    <t>Income from Credit Recovery</t>
  </si>
  <si>
    <t>Granted Discounts / Other</t>
  </si>
  <si>
    <t>Gross Income from Financial Intermediation</t>
  </si>
  <si>
    <t>Income from Insurance, Pension Plans and Capitalization Bonds (3)</t>
  </si>
  <si>
    <t>Operating Expenses</t>
  </si>
  <si>
    <t>Other Operating Income / (Expenses)</t>
  </si>
  <si>
    <t>Tax Expenses</t>
  </si>
  <si>
    <t>Equity in the earnings (losses) of unconsolidated and jointly controlled subsidiaries</t>
  </si>
  <si>
    <t>Non-Operating Income</t>
  </si>
  <si>
    <t>Single Allowance - Collective Convention</t>
  </si>
  <si>
    <t>Income Tax / Social Contribution</t>
  </si>
  <si>
    <t>Non-controlling interests in subsidiaries</t>
  </si>
  <si>
    <t>RECURRING NET INCOME</t>
  </si>
  <si>
    <t>(1) It relates to the result of operations made with assets (credit and other) and liabilities sensible to spreads. The result calculation of the assets sensible to spreads considers the original rate of the deducted operations from the funding internal cost and the liabilities result represents the difference between the client acquisition costs and the transfer rate of these funds;</t>
  </si>
  <si>
    <t>(2) Composed by Assets and Liabilities Management (ALM), Trading and Working Capital; and</t>
  </si>
  <si>
    <t>(3) It includes the financial income of the operation.</t>
  </si>
  <si>
    <t>Loan Portfolio - Portfolio Indicators - R$ million (except percentage)</t>
  </si>
  <si>
    <t>Loan Portfolio (1)</t>
  </si>
  <si>
    <t xml:space="preserve">- Individuals </t>
  </si>
  <si>
    <t>- Companies</t>
  </si>
  <si>
    <r>
      <t xml:space="preserve">Total Provision </t>
    </r>
    <r>
      <rPr>
        <b/>
        <sz val="5"/>
        <rFont val="Arial"/>
        <family val="2"/>
      </rPr>
      <t xml:space="preserve">(2) </t>
    </r>
  </si>
  <si>
    <t xml:space="preserve">- Specific </t>
  </si>
  <si>
    <t xml:space="preserve">- Generic </t>
  </si>
  <si>
    <r>
      <t xml:space="preserve">- Complementary </t>
    </r>
    <r>
      <rPr>
        <sz val="5"/>
        <rFont val="Arial"/>
        <family val="2"/>
      </rPr>
      <t>(2)</t>
    </r>
  </si>
  <si>
    <r>
      <t xml:space="preserve">Specific Provision / Total Provision </t>
    </r>
    <r>
      <rPr>
        <sz val="5"/>
        <rFont val="Arial"/>
        <family val="2"/>
      </rPr>
      <t xml:space="preserve">(2) </t>
    </r>
    <r>
      <rPr>
        <sz val="8"/>
        <rFont val="Arial"/>
        <family val="2"/>
      </rPr>
      <t>(%)</t>
    </r>
  </si>
  <si>
    <r>
      <t xml:space="preserve">Total Provision </t>
    </r>
    <r>
      <rPr>
        <sz val="5"/>
        <rFont val="Arial"/>
        <family val="2"/>
      </rPr>
      <t xml:space="preserve">(2) </t>
    </r>
    <r>
      <rPr>
        <sz val="8"/>
        <rFont val="Arial"/>
        <family val="2"/>
      </rPr>
      <t>/ Loans (%)</t>
    </r>
  </si>
  <si>
    <t>AA - C Rated Loans / Loans (%)</t>
  </si>
  <si>
    <t>D Rated Operations under Risk Management / Loans (%)</t>
  </si>
  <si>
    <t>E - H Rated Loans / Loans (%)</t>
  </si>
  <si>
    <t>D Rated Loans</t>
  </si>
  <si>
    <t>Provision for D-rated Loans</t>
  </si>
  <si>
    <t>Provision / D-Rated Loans (%)</t>
  </si>
  <si>
    <t xml:space="preserve">D - H Rated Non-Performing Loans </t>
  </si>
  <si>
    <r>
      <t xml:space="preserve">Total Provision </t>
    </r>
    <r>
      <rPr>
        <sz val="5"/>
        <rFont val="Arial"/>
        <family val="2"/>
      </rPr>
      <t xml:space="preserve">(2) </t>
    </r>
    <r>
      <rPr>
        <sz val="8"/>
        <rFont val="Arial"/>
        <family val="2"/>
      </rPr>
      <t>/ D-to-H-rated Non-performing Loans (%)</t>
    </r>
  </si>
  <si>
    <t>E - H Rated Loans</t>
  </si>
  <si>
    <t>Provision for E - H Rated Loans</t>
  </si>
  <si>
    <t>Provision / E - H Rated Loans (%)</t>
  </si>
  <si>
    <t xml:space="preserve">E - H Rated Non-Performing Loans </t>
  </si>
  <si>
    <r>
      <t xml:space="preserve">Total Provision </t>
    </r>
    <r>
      <rPr>
        <sz val="5"/>
        <rFont val="Arial"/>
        <family val="2"/>
      </rPr>
      <t xml:space="preserve">(2) </t>
    </r>
    <r>
      <rPr>
        <sz val="8"/>
        <rFont val="Arial"/>
        <family val="2"/>
      </rPr>
      <t>/ E-to-H-rated Non-performing Loans (%)</t>
    </r>
  </si>
  <si>
    <t>Loan Portfolio Overdue for over 60 days</t>
  </si>
  <si>
    <r>
      <t xml:space="preserve">Non-performing Loans (&gt; </t>
    </r>
    <r>
      <rPr>
        <sz val="8"/>
        <rFont val="Arial"/>
        <family val="2"/>
      </rPr>
      <t>60 days) / Loan Portfolio</t>
    </r>
  </si>
  <si>
    <r>
      <t xml:space="preserve">Coverage Ratio (&gt; </t>
    </r>
    <r>
      <rPr>
        <sz val="8"/>
        <rFont val="Arial"/>
        <family val="2"/>
      </rPr>
      <t>60 days) (%)</t>
    </r>
  </si>
  <si>
    <t xml:space="preserve">Loan Portfolio Overdue for over 90 days </t>
  </si>
  <si>
    <t xml:space="preserve">Deliquency Ratio 90 days / Loan Portfolio (%) </t>
  </si>
  <si>
    <r>
      <t xml:space="preserve">Coverage Ratio (&gt; </t>
    </r>
    <r>
      <rPr>
        <sz val="8"/>
        <rFont val="Arial"/>
        <family val="2"/>
      </rPr>
      <t>90 days) (%)</t>
    </r>
  </si>
  <si>
    <t>(1) As defined by Bacen; and</t>
  </si>
  <si>
    <t>(2)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(R$605 million) was allocated to a specific account under "Other Liabilities - Sundry", and the remaining balance (R$2.456 million) was allocated to “Excess Provision".</t>
  </si>
  <si>
    <t>Consolidated Statement of Financial (1) (2) - R$ million</t>
  </si>
  <si>
    <t>jun19</t>
  </si>
  <si>
    <t>ASSETS</t>
  </si>
  <si>
    <t>PROVISIONS FOR EXPECTED CREDIT  LOSS ASSOCIATED WITH CREDIT RISK</t>
  </si>
  <si>
    <t>Premises and equipment</t>
  </si>
  <si>
    <t>Intangible assets</t>
  </si>
  <si>
    <t xml:space="preserve"> OTHER ASSETS</t>
  </si>
  <si>
    <t>Dez19</t>
  </si>
  <si>
    <t>DEPOSITS AND OTHE FINANCIAL INSTRUMENTS</t>
  </si>
  <si>
    <t>SHAREHOLDERS' EQUITY</t>
  </si>
  <si>
    <t xml:space="preserve">Capital </t>
  </si>
  <si>
    <t>Treasury shares</t>
  </si>
  <si>
    <t>Capital reserves</t>
  </si>
  <si>
    <t>Profit reserves</t>
  </si>
  <si>
    <t>Other comprehensive income</t>
  </si>
  <si>
    <t>Consolidated Statement Income (1) - R$ million</t>
  </si>
  <si>
    <t>REVENUE FROM FINANCIAL INTERMEDIATION</t>
  </si>
  <si>
    <t xml:space="preserve"> Operations with securities</t>
  </si>
  <si>
    <t xml:space="preserve"> Income from derivative financial instruments</t>
  </si>
  <si>
    <t xml:space="preserve"> Income from insurance, pension plans and capitalization bonds</t>
  </si>
  <si>
    <t xml:space="preserve"> Foreign exchange income</t>
  </si>
  <si>
    <t xml:space="preserve"> Reserve requirement</t>
  </si>
  <si>
    <t xml:space="preserve"> Sale or transfer of financial assets</t>
  </si>
  <si>
    <t>EXPENSES FROM FINANCIAL INTERMEDIATION</t>
  </si>
  <si>
    <t xml:space="preserve"> Retail and professional market funding</t>
  </si>
  <si>
    <t xml:space="preserve"> Borrowing and on-lending</t>
  </si>
  <si>
    <t>INCOME FROM FINANCIAL INTERMEDIATION</t>
  </si>
  <si>
    <t>ALLOWANCE FOR LOAN LOSSES EXPENSE</t>
  </si>
  <si>
    <t>GROSS INCOME FROM FINANCIAL INTERMEDIATION</t>
  </si>
  <si>
    <t>OTHER OPERATING INCOME (EXPENSES)</t>
  </si>
  <si>
    <t xml:space="preserve"> Fee and commission income</t>
  </si>
  <si>
    <t xml:space="preserve"> Income from banking fees</t>
  </si>
  <si>
    <t xml:space="preserve"> Personnel expenses</t>
  </si>
  <si>
    <t xml:space="preserve"> Other administrative expenses</t>
  </si>
  <si>
    <t xml:space="preserve"> Tax expenses</t>
  </si>
  <si>
    <t xml:space="preserve"> Share of profit (loss) of unconsolidated and jointly controlled companies</t>
  </si>
  <si>
    <t xml:space="preserve"> Other operating income</t>
  </si>
  <si>
    <t xml:space="preserve"> Other operating expenses</t>
  </si>
  <si>
    <t>OPERATING PROFIT</t>
  </si>
  <si>
    <t>NON-OPERATING INCOME</t>
  </si>
  <si>
    <t>INCOME BEFORE INCOME TAXES</t>
  </si>
  <si>
    <t xml:space="preserve"> Income tax and social contribution</t>
  </si>
  <si>
    <t xml:space="preserve"> Non-controlling interests in subsidiaries</t>
  </si>
  <si>
    <t>Balance Sheet by Currency (4) - R$ million</t>
  </si>
  <si>
    <t>Balance sheet</t>
  </si>
  <si>
    <t>Domestic</t>
  </si>
  <si>
    <t>Foreign</t>
  </si>
  <si>
    <t>(1) (2)</t>
  </si>
  <si>
    <t>CASH AND CASH EQUIVALENT</t>
  </si>
  <si>
    <t>TOTAL ASSETS</t>
  </si>
  <si>
    <t>TOTAL EQUITY AND LIABILITIES</t>
  </si>
  <si>
    <t>Net Position of Assets and Liabilities</t>
  </si>
  <si>
    <t>Derivatives - Net position (2)</t>
  </si>
  <si>
    <t>Other net memorandum accounts (3)</t>
  </si>
  <si>
    <t>Net Exchange Position (Liabilities)</t>
  </si>
  <si>
    <t>(1) Amounts basically expressed and/or indexed in US dollars;</t>
  </si>
  <si>
    <t>(2) Excluding operations falling due in D+1, to be settled in the last day of the month; and</t>
  </si>
  <si>
    <t>(3) Refer to leasing commitments and others, recorded in memorandum account.</t>
  </si>
  <si>
    <t>(4) The historical series from previous periods are available on the Bradesco IR website: www.bradescori.com.br.</t>
  </si>
  <si>
    <t>Securities - R$ million</t>
  </si>
  <si>
    <t>Trading Securities</t>
  </si>
  <si>
    <t>Available-for-Sale Securities</t>
  </si>
  <si>
    <t>Held-to-Maturity Securities</t>
  </si>
  <si>
    <t>% of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</si>
</sst>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43" formatCode="_-* #,##0.00_-;\-* #,##0.00_-;_-* &quot;-&quot;??_-;_-@_-"/>
    <numFmt numFmtId="164" formatCode="0\)"/>
    <numFmt numFmtId="165" formatCode="@*."/>
    <numFmt numFmtId="166" formatCode="_(* #,##0_);_(* \(#,##0\);_(* &quot;-&quot;??_);_(@_)"/>
    <numFmt numFmtId="167" formatCode="General_)"/>
    <numFmt numFmtId="168" formatCode="_-* #,##0_-;\-* #,##0_-;_-* &quot;-&quot;??_-;_-@_-"/>
    <numFmt numFmtId="169" formatCode="#,##0.0_);[Red]\(#,##0.0\)"/>
    <numFmt numFmtId="170" formatCode="_-* #,##0.0_-;\-* #,##0.0_-;_-* &quot;-&quot;??_-;_-@_-"/>
    <numFmt numFmtId="171" formatCode="_(* #,##0.0_);_(* \(#,##0.0\);_(* &quot;-&quot;??_);_(@_)"/>
    <numFmt numFmtId="172" formatCode="#,##0.0;\-#,##0.0"/>
    <numFmt numFmtId="173" formatCode="_(* #,##0.0_);_(* \(#,##0.0\);_(* &quot;-&quot;_);_(@_)"/>
    <numFmt numFmtId="174" formatCode="_(* #,##0.00_);_(* \(#,##0.00\);_(* &quot;-&quot;_);_(@_)"/>
    <numFmt numFmtId="175" formatCode="0.0"/>
    <numFmt numFmtId="176" formatCode="_-* #,##0.0_-;\-* #,##0.0_-;_-* &quot;-&quot;?_-;_-@_-"/>
    <numFmt numFmtId="177" formatCode="#,##0\ ;\(#,##0\);&quot;- &quot;"/>
  </numFmts>
  <fonts count="68">
    <font>
      <sz val="10"/>
      <color theme="1"/>
      <name val="Bradesco Sans"/>
      <family val="2"/>
    </font>
    <font>
      <sz val="10"/>
      <color theme="1"/>
      <name val="Bradesco Sans"/>
      <family val="2"/>
    </font>
    <font>
      <sz val="10"/>
      <name val="Arial"/>
      <family val="2"/>
    </font>
    <font>
      <sz val="11"/>
      <color rgb="FF0070C0"/>
      <name val="Bradesco Sans"/>
    </font>
    <font>
      <b/>
      <sz val="14"/>
      <color rgb="FF0070C0"/>
      <name val="Bradesco Sans"/>
    </font>
    <font>
      <sz val="14"/>
      <color rgb="FF0070C0"/>
      <name val="Bradesco Sans"/>
    </font>
    <font>
      <sz val="10"/>
      <color rgb="FF0070C0"/>
      <name val="Bradesco Sans"/>
    </font>
    <font>
      <b/>
      <sz val="16"/>
      <color rgb="FF0070C0"/>
      <name val="Bradesco Sans"/>
    </font>
    <font>
      <u/>
      <sz val="10"/>
      <color indexed="12"/>
      <name val="Arial"/>
      <family val="2"/>
    </font>
    <font>
      <u/>
      <sz val="10"/>
      <color rgb="FF0070C0"/>
      <name val="Bradesco Sans"/>
    </font>
    <font>
      <b/>
      <sz val="12"/>
      <color rgb="FF0070C0"/>
      <name val="Bradesco Sans"/>
    </font>
    <font>
      <sz val="12"/>
      <color rgb="FF0070C0"/>
      <name val="Bradesco Sans"/>
    </font>
    <font>
      <b/>
      <sz val="11"/>
      <color rgb="FF0070C0"/>
      <name val="Bradesco Sans"/>
    </font>
    <font>
      <b/>
      <sz val="10"/>
      <color rgb="FF0070C0"/>
      <name val="Bradesco Sans"/>
    </font>
    <font>
      <sz val="11"/>
      <name val="Arial"/>
      <family val="2"/>
    </font>
    <font>
      <sz val="12"/>
      <name val="Arial"/>
      <family val="2"/>
    </font>
    <font>
      <b/>
      <sz val="12"/>
      <name val="Arial"/>
      <family val="2"/>
    </font>
    <font>
      <b/>
      <sz val="11"/>
      <color rgb="FFFF0000"/>
      <name val="Bradesco Sans"/>
    </font>
    <font>
      <b/>
      <u/>
      <sz val="10"/>
      <color rgb="FF0070C0"/>
      <name val="Bradesco Sans"/>
    </font>
    <font>
      <sz val="11"/>
      <color indexed="8"/>
      <name val="Arial"/>
      <family val="2"/>
    </font>
    <font>
      <b/>
      <sz val="20"/>
      <color indexed="10"/>
      <name val="Wingdings 3"/>
      <family val="1"/>
      <charset val="2"/>
    </font>
    <font>
      <sz val="11"/>
      <color indexed="8"/>
      <name val="Bradesco Sans"/>
    </font>
    <font>
      <sz val="10"/>
      <color theme="1" tint="0.14999847407452621"/>
      <name val="Arial"/>
      <family val="2"/>
    </font>
    <font>
      <b/>
      <sz val="10"/>
      <color rgb="FFFF0000"/>
      <name val="Bradesco Sans"/>
    </font>
    <font>
      <sz val="10"/>
      <color indexed="8"/>
      <name val="Bradesco Sans"/>
    </font>
    <font>
      <b/>
      <sz val="11"/>
      <color rgb="FFFF0000"/>
      <name val="Arial"/>
      <family val="2"/>
    </font>
    <font>
      <sz val="12"/>
      <color indexed="8"/>
      <name val="Arial"/>
      <family val="2"/>
    </font>
    <font>
      <b/>
      <u/>
      <sz val="12"/>
      <color rgb="FF222222"/>
      <name val="Arial"/>
      <family val="2"/>
    </font>
    <font>
      <b/>
      <u/>
      <sz val="10"/>
      <color indexed="12"/>
      <name val="Arial"/>
      <family val="2"/>
    </font>
    <font>
      <sz val="16"/>
      <color indexed="8"/>
      <name val="Bradesco Sans"/>
    </font>
    <font>
      <sz val="10"/>
      <color theme="1"/>
      <name val="Calibri"/>
      <family val="2"/>
      <scheme val="minor"/>
    </font>
    <font>
      <sz val="16"/>
      <color indexed="8"/>
      <name val="Arial"/>
      <family val="2"/>
    </font>
    <font>
      <sz val="9"/>
      <color rgb="FF0070C0"/>
      <name val="Bradesco Sans"/>
    </font>
    <font>
      <b/>
      <sz val="9"/>
      <color rgb="FF0070C0"/>
      <name val="Bradesco Sans"/>
    </font>
    <font>
      <u/>
      <sz val="9"/>
      <color rgb="FF0070C0"/>
      <name val="Bradesco Sans"/>
    </font>
    <font>
      <b/>
      <u/>
      <sz val="8"/>
      <color rgb="FF0070C0"/>
      <name val="Bradesco Sans"/>
    </font>
    <font>
      <sz val="8"/>
      <color rgb="FF0070C0"/>
      <name val="Bradesco Sans"/>
    </font>
    <font>
      <b/>
      <sz val="9"/>
      <name val="Bradesco Sans"/>
    </font>
    <font>
      <sz val="9"/>
      <name val="Bradesco Sans"/>
    </font>
    <font>
      <sz val="10"/>
      <name val="Bradesco Sans"/>
    </font>
    <font>
      <sz val="8"/>
      <name val="Bradesco Sans"/>
    </font>
    <font>
      <sz val="9"/>
      <name val="Arial"/>
      <family val="2"/>
    </font>
    <font>
      <b/>
      <sz val="8"/>
      <name val="Bradesco Sans"/>
    </font>
    <font>
      <b/>
      <u/>
      <sz val="12"/>
      <color rgb="FF0070C0"/>
      <name val="Bradesco Sans"/>
    </font>
    <font>
      <u/>
      <sz val="12"/>
      <color rgb="FF0070C0"/>
      <name val="Bradesco Sans"/>
    </font>
    <font>
      <sz val="10"/>
      <name val="MS Sans Serif"/>
      <family val="2"/>
    </font>
    <font>
      <sz val="11"/>
      <color theme="1"/>
      <name val="Calibri"/>
      <family val="2"/>
      <scheme val="minor"/>
    </font>
    <font>
      <u/>
      <sz val="10"/>
      <color indexed="12"/>
      <name val="Courier"/>
      <family val="3"/>
    </font>
    <font>
      <b/>
      <sz val="8"/>
      <color rgb="FF0070C0"/>
      <name val="Bradesco Sans"/>
    </font>
    <font>
      <b/>
      <sz val="10"/>
      <name val="Bradesco Sans"/>
    </font>
    <font>
      <b/>
      <u/>
      <sz val="9"/>
      <color rgb="FF0070C0"/>
      <name val="Bradesco Sans"/>
    </font>
    <font>
      <b/>
      <sz val="9"/>
      <color rgb="FFFF0000"/>
      <name val="Bradesco Sans"/>
    </font>
    <font>
      <sz val="9"/>
      <color theme="0"/>
      <name val="Bradesco Sans"/>
    </font>
    <font>
      <b/>
      <sz val="9"/>
      <color theme="0"/>
      <name val="Bradesco Sans"/>
    </font>
    <font>
      <b/>
      <sz val="9"/>
      <color indexed="81"/>
      <name val="Segoe UI"/>
      <family val="2"/>
    </font>
    <font>
      <sz val="9"/>
      <color indexed="81"/>
      <name val="Segoe UI"/>
      <family val="2"/>
    </font>
    <font>
      <u val="singleAccounting"/>
      <sz val="9"/>
      <name val="Bradesco Sans"/>
    </font>
    <font>
      <i/>
      <sz val="9"/>
      <name val="Arial"/>
      <family val="2"/>
    </font>
    <font>
      <sz val="7"/>
      <name val="Arial"/>
      <family val="2"/>
    </font>
    <font>
      <sz val="7"/>
      <name val="Bradesco Sans"/>
    </font>
    <font>
      <b/>
      <sz val="12"/>
      <color theme="1"/>
      <name val="Bradesco Sans"/>
    </font>
    <font>
      <sz val="9"/>
      <color rgb="FFFF0000"/>
      <name val="Bradesco Sans"/>
    </font>
    <font>
      <sz val="10"/>
      <color theme="1"/>
      <name val="Bradesco Sans"/>
    </font>
    <font>
      <sz val="9"/>
      <color indexed="10"/>
      <name val="Arial"/>
      <family val="2"/>
    </font>
    <font>
      <b/>
      <vertAlign val="superscript"/>
      <sz val="9"/>
      <color theme="0"/>
      <name val="Arial"/>
      <family val="2"/>
    </font>
    <font>
      <b/>
      <sz val="5"/>
      <name val="Arial"/>
      <family val="2"/>
    </font>
    <font>
      <sz val="5"/>
      <name val="Arial"/>
      <family val="2"/>
    </font>
    <font>
      <sz val="8"/>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5">
    <border>
      <left/>
      <right/>
      <top/>
      <bottom/>
      <diagonal/>
    </border>
    <border>
      <left/>
      <right/>
      <top/>
      <bottom style="thick">
        <color rgb="FFFF0000"/>
      </bottom>
      <diagonal/>
    </border>
    <border>
      <left/>
      <right/>
      <top/>
      <bottom style="thin">
        <color indexed="64"/>
      </bottom>
      <diagonal/>
    </border>
    <border>
      <left/>
      <right style="thin">
        <color auto="1"/>
      </right>
      <top/>
      <bottom/>
      <diagonal/>
    </border>
    <border>
      <left/>
      <right style="medium">
        <color theme="0" tint="-0.34998626667073579"/>
      </right>
      <top/>
      <bottom/>
      <diagonal/>
    </border>
    <border>
      <left/>
      <right style="thin">
        <color auto="1"/>
      </right>
      <top/>
      <bottom style="thick">
        <color rgb="FFFF0000"/>
      </bottom>
      <diagonal/>
    </border>
    <border>
      <left/>
      <right style="medium">
        <color theme="0" tint="-0.34998626667073579"/>
      </right>
      <top/>
      <bottom style="thick">
        <color rgb="FFFF0000"/>
      </bottom>
      <diagonal/>
    </border>
    <border>
      <left style="thin">
        <color theme="0" tint="-0.14996795556505021"/>
      </left>
      <right/>
      <top style="thin">
        <color theme="0" tint="-0.14996795556505021"/>
      </top>
      <bottom style="medium">
        <color theme="0" tint="-0.249977111117893"/>
      </bottom>
      <diagonal/>
    </border>
    <border>
      <left/>
      <right/>
      <top style="thin">
        <color theme="0" tint="-0.14996795556505021"/>
      </top>
      <bottom style="medium">
        <color theme="0" tint="-0.249977111117893"/>
      </bottom>
      <diagonal/>
    </border>
    <border>
      <left/>
      <right style="thin">
        <color theme="0" tint="-0.14996795556505021"/>
      </right>
      <top style="thin">
        <color theme="0" tint="-0.14996795556505021"/>
      </top>
      <bottom style="medium">
        <color theme="0" tint="-0.249977111117893"/>
      </bottom>
      <diagonal/>
    </border>
    <border>
      <left/>
      <right/>
      <top/>
      <bottom style="medium">
        <color theme="0" tint="-0.249977111117893"/>
      </bottom>
      <diagonal/>
    </border>
    <border>
      <left/>
      <right style="medium">
        <color theme="0" tint="-0.24994659260841701"/>
      </right>
      <top/>
      <bottom/>
      <diagonal/>
    </border>
    <border>
      <left style="medium">
        <color theme="0" tint="-0.24994659260841701"/>
      </left>
      <right style="medium">
        <color theme="0" tint="-0.24994659260841701"/>
      </right>
      <top/>
      <bottom/>
      <diagonal/>
    </border>
    <border>
      <left/>
      <right style="medium">
        <color theme="0" tint="-0.24994659260841701"/>
      </right>
      <top/>
      <bottom style="thick">
        <color rgb="FFFF0000"/>
      </bottom>
      <diagonal/>
    </border>
    <border>
      <left/>
      <right/>
      <top style="thin">
        <color indexed="64"/>
      </top>
      <bottom/>
      <diagonal/>
    </border>
  </borders>
  <cellStyleXfs count="19">
    <xf numFmtId="0" fontId="0" fillId="0" borderId="0"/>
    <xf numFmtId="0" fontId="2" fillId="0" borderId="0"/>
    <xf numFmtId="0" fontId="8" fillId="0" borderId="0" applyNumberFormat="0" applyFill="0" applyBorder="0" applyAlignment="0" applyProtection="0">
      <alignment vertical="top"/>
      <protection locked="0"/>
    </xf>
    <xf numFmtId="0" fontId="2" fillId="0" borderId="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0" fontId="45" fillId="0" borderId="0" applyFont="0" applyFill="0" applyBorder="0" applyAlignment="0" applyProtection="0"/>
    <xf numFmtId="43" fontId="46" fillId="0" borderId="0" applyFont="0" applyFill="0" applyBorder="0" applyAlignment="0" applyProtection="0"/>
    <xf numFmtId="43" fontId="2" fillId="0" borderId="0" applyFont="0" applyFill="0" applyBorder="0" applyAlignment="0" applyProtection="0"/>
    <xf numFmtId="0" fontId="2" fillId="0" borderId="0"/>
    <xf numFmtId="0" fontId="47" fillId="0" borderId="0" applyNumberFormat="0" applyFill="0" applyBorder="0" applyAlignment="0" applyProtection="0">
      <alignment vertical="top"/>
      <protection locked="0"/>
    </xf>
    <xf numFmtId="43" fontId="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cellStyleXfs>
  <cellXfs count="578">
    <xf numFmtId="0" fontId="0" fillId="0" borderId="0" xfId="0"/>
    <xf numFmtId="0" fontId="3" fillId="0" borderId="0" xfId="1" applyFont="1"/>
    <xf numFmtId="0" fontId="4" fillId="0" borderId="0" xfId="1" applyFont="1" applyAlignment="1">
      <alignment horizontal="right" vertical="center"/>
    </xf>
    <xf numFmtId="0" fontId="5" fillId="0" borderId="0" xfId="1" applyFont="1" applyAlignment="1">
      <alignment vertical="center"/>
    </xf>
    <xf numFmtId="0" fontId="4" fillId="0" borderId="0" xfId="1" applyFont="1" applyAlignment="1">
      <alignment vertical="center"/>
    </xf>
    <xf numFmtId="0" fontId="6" fillId="0" borderId="0" xfId="1" quotePrefix="1" applyFont="1" applyProtection="1">
      <protection hidden="1"/>
    </xf>
    <xf numFmtId="0" fontId="6" fillId="0" borderId="0" xfId="1" applyFont="1" applyProtection="1">
      <protection hidden="1"/>
    </xf>
    <xf numFmtId="0" fontId="9" fillId="0" borderId="0" xfId="2" applyNumberFormat="1" applyFont="1" applyFill="1" applyAlignment="1" applyProtection="1">
      <protection hidden="1"/>
    </xf>
    <xf numFmtId="0" fontId="7" fillId="0" borderId="0" xfId="1" applyFont="1" applyAlignment="1">
      <alignment horizontal="right" vertical="center"/>
    </xf>
    <xf numFmtId="0" fontId="7" fillId="0" borderId="0" xfId="1" applyFont="1" applyAlignment="1">
      <alignment vertical="center"/>
    </xf>
    <xf numFmtId="0" fontId="10" fillId="0" borderId="0" xfId="1" applyFont="1" applyAlignment="1">
      <alignment horizontal="center" vertical="center"/>
    </xf>
    <xf numFmtId="0" fontId="11" fillId="0" borderId="0" xfId="1" applyFont="1"/>
    <xf numFmtId="0" fontId="12" fillId="0" borderId="0" xfId="1" applyFont="1" applyAlignment="1">
      <alignment horizontal="right" vertical="center"/>
    </xf>
    <xf numFmtId="0" fontId="13" fillId="0" borderId="0" xfId="1" applyFont="1" applyAlignment="1" applyProtection="1">
      <alignment wrapText="1"/>
      <protection hidden="1"/>
    </xf>
    <xf numFmtId="0" fontId="14" fillId="0" borderId="0" xfId="3" applyFont="1"/>
    <xf numFmtId="0" fontId="15" fillId="0" borderId="0" xfId="3" applyFont="1"/>
    <xf numFmtId="0" fontId="16" fillId="0" borderId="0" xfId="3" applyFont="1"/>
    <xf numFmtId="164" fontId="17" fillId="0" borderId="0" xfId="4" applyNumberFormat="1" applyFont="1" applyAlignment="1">
      <alignment horizontal="center" vertical="center"/>
    </xf>
    <xf numFmtId="0" fontId="18" fillId="0" borderId="0" xfId="2" applyFont="1" applyFill="1" applyAlignment="1" applyProtection="1">
      <alignment vertical="center"/>
      <protection hidden="1"/>
    </xf>
    <xf numFmtId="0" fontId="8" fillId="2" borderId="0" xfId="2" applyFill="1" applyAlignment="1" applyProtection="1">
      <alignment horizontal="left" vertical="center"/>
    </xf>
    <xf numFmtId="0" fontId="19" fillId="0" borderId="0" xfId="3" applyFont="1"/>
    <xf numFmtId="0" fontId="20" fillId="0" borderId="0" xfId="3" applyFont="1" applyAlignment="1">
      <alignment horizontal="right"/>
    </xf>
    <xf numFmtId="0" fontId="17" fillId="0" borderId="0" xfId="4" applyFont="1"/>
    <xf numFmtId="0" fontId="21" fillId="0" borderId="0" xfId="1" applyFont="1"/>
    <xf numFmtId="0" fontId="22" fillId="0" borderId="0" xfId="2" applyFont="1" applyFill="1" applyAlignment="1" applyProtection="1">
      <alignment horizontal="left" vertical="center"/>
    </xf>
    <xf numFmtId="164" fontId="23" fillId="0" borderId="0" xfId="4" applyNumberFormat="1" applyFont="1" applyAlignment="1">
      <alignment horizontal="center" vertical="center"/>
    </xf>
    <xf numFmtId="0" fontId="24" fillId="0" borderId="0" xfId="4" applyFont="1"/>
    <xf numFmtId="164" fontId="23" fillId="0" borderId="0" xfId="3" applyNumberFormat="1" applyFont="1" applyAlignment="1">
      <alignment horizontal="center" vertical="center"/>
    </xf>
    <xf numFmtId="0" fontId="13" fillId="0" borderId="0" xfId="3" applyFont="1"/>
    <xf numFmtId="0" fontId="25" fillId="0" borderId="0" xfId="3" applyFont="1"/>
    <xf numFmtId="0" fontId="26" fillId="0" borderId="0" xfId="3" applyFont="1" applyAlignment="1">
      <alignment wrapText="1"/>
    </xf>
    <xf numFmtId="0" fontId="27" fillId="0" borderId="0" xfId="3" applyFont="1" applyAlignment="1">
      <alignment vertical="top"/>
    </xf>
    <xf numFmtId="0" fontId="13" fillId="0" borderId="0" xfId="1" applyFont="1"/>
    <xf numFmtId="0" fontId="23" fillId="0" borderId="0" xfId="1" quotePrefix="1" applyFont="1" applyAlignment="1">
      <alignment horizontal="left"/>
    </xf>
    <xf numFmtId="0" fontId="29" fillId="0" borderId="0" xfId="1" applyFont="1" applyAlignment="1">
      <alignment horizontal="center" wrapText="1"/>
    </xf>
    <xf numFmtId="0" fontId="30" fillId="0" borderId="0" xfId="3" applyFont="1" applyAlignment="1">
      <alignment vertical="center"/>
    </xf>
    <xf numFmtId="0" fontId="31" fillId="0" borderId="0" xfId="3" applyFont="1" applyAlignment="1">
      <alignment horizontal="center" wrapText="1"/>
    </xf>
    <xf numFmtId="165" fontId="32" fillId="0" borderId="0" xfId="3" quotePrefix="1" applyNumberFormat="1" applyFont="1" applyAlignment="1">
      <alignment horizontal="left"/>
    </xf>
    <xf numFmtId="166" fontId="32" fillId="0" borderId="0" xfId="5" quotePrefix="1" applyNumberFormat="1" applyFont="1" applyFill="1" applyAlignment="1" applyProtection="1">
      <alignment horizontal="left"/>
    </xf>
    <xf numFmtId="166" fontId="32" fillId="3" borderId="0" xfId="5" quotePrefix="1" applyNumberFormat="1" applyFont="1" applyFill="1" applyAlignment="1" applyProtection="1">
      <alignment horizontal="left"/>
    </xf>
    <xf numFmtId="37" fontId="32" fillId="3" borderId="0" xfId="3" quotePrefix="1" applyNumberFormat="1" applyFont="1" applyFill="1" applyAlignment="1">
      <alignment horizontal="left"/>
    </xf>
    <xf numFmtId="37" fontId="32" fillId="3" borderId="0" xfId="3" quotePrefix="1" applyNumberFormat="1" applyFont="1" applyFill="1" applyAlignment="1">
      <alignment horizontal="right"/>
    </xf>
    <xf numFmtId="41" fontId="32" fillId="3" borderId="0" xfId="3" applyNumberFormat="1" applyFont="1" applyFill="1"/>
    <xf numFmtId="165" fontId="32" fillId="3" borderId="0" xfId="3" quotePrefix="1" applyNumberFormat="1" applyFont="1" applyFill="1" applyAlignment="1">
      <alignment horizontal="left"/>
    </xf>
    <xf numFmtId="167" fontId="32" fillId="3" borderId="0" xfId="3" applyNumberFormat="1" applyFont="1" applyFill="1"/>
    <xf numFmtId="165" fontId="33" fillId="0" borderId="0" xfId="3" quotePrefix="1" applyNumberFormat="1" applyFont="1" applyAlignment="1">
      <alignment horizontal="left"/>
    </xf>
    <xf numFmtId="0" fontId="34" fillId="0" borderId="0" xfId="2" applyFont="1" applyFill="1" applyBorder="1" applyAlignment="1" applyProtection="1">
      <alignment horizontal="center"/>
    </xf>
    <xf numFmtId="49" fontId="13" fillId="0" borderId="1" xfId="3" quotePrefix="1" applyNumberFormat="1" applyFont="1" applyBorder="1" applyAlignment="1">
      <alignment horizontal="left"/>
    </xf>
    <xf numFmtId="167" fontId="33" fillId="0" borderId="0" xfId="3" applyNumberFormat="1" applyFont="1" applyAlignment="1">
      <alignment horizontal="right"/>
    </xf>
    <xf numFmtId="167" fontId="32" fillId="0" borderId="0" xfId="3" applyNumberFormat="1" applyFont="1"/>
    <xf numFmtId="0" fontId="35" fillId="0" borderId="0" xfId="2" applyFont="1" applyFill="1" applyAlignment="1" applyProtection="1">
      <alignment horizontal="right"/>
    </xf>
    <xf numFmtId="0" fontId="18" fillId="0" borderId="0" xfId="2" applyFont="1" applyFill="1" applyBorder="1" applyAlignment="1" applyProtection="1">
      <alignment horizontal="center" vertical="center"/>
    </xf>
    <xf numFmtId="0" fontId="35" fillId="3" borderId="0" xfId="2" applyFont="1" applyFill="1" applyAlignment="1" applyProtection="1">
      <alignment horizontal="right"/>
    </xf>
    <xf numFmtId="0" fontId="36" fillId="3" borderId="0" xfId="6" applyFont="1" applyFill="1"/>
    <xf numFmtId="0" fontId="32" fillId="4" borderId="0" xfId="3" applyFont="1" applyFill="1" applyAlignment="1">
      <alignment horizontal="center" vertical="center"/>
    </xf>
    <xf numFmtId="49" fontId="33" fillId="4" borderId="0" xfId="3" applyNumberFormat="1" applyFont="1" applyFill="1" applyAlignment="1">
      <alignment horizontal="center" vertical="center"/>
    </xf>
    <xf numFmtId="0" fontId="32" fillId="3" borderId="0" xfId="3" applyFont="1" applyFill="1" applyAlignment="1">
      <alignment horizontal="center" vertical="center"/>
    </xf>
    <xf numFmtId="37" fontId="33" fillId="4" borderId="0" xfId="3" applyNumberFormat="1" applyFont="1" applyFill="1" applyAlignment="1">
      <alignment horizontal="left"/>
    </xf>
    <xf numFmtId="49" fontId="33" fillId="4" borderId="0" xfId="3" applyNumberFormat="1" applyFont="1" applyFill="1" applyAlignment="1">
      <alignment horizontal="center"/>
    </xf>
    <xf numFmtId="37" fontId="37" fillId="0" borderId="0" xfId="3" applyNumberFormat="1" applyFont="1" applyAlignment="1">
      <alignment horizontal="left"/>
    </xf>
    <xf numFmtId="37" fontId="37" fillId="3" borderId="0" xfId="3" applyNumberFormat="1" applyFont="1" applyFill="1" applyAlignment="1">
      <alignment horizontal="left"/>
    </xf>
    <xf numFmtId="167" fontId="38" fillId="3" borderId="0" xfId="3" applyNumberFormat="1" applyFont="1" applyFill="1"/>
    <xf numFmtId="166" fontId="33" fillId="0" borderId="0" xfId="5" applyNumberFormat="1" applyFont="1" applyFill="1" applyAlignment="1" applyProtection="1">
      <alignment horizontal="right"/>
    </xf>
    <xf numFmtId="166" fontId="33" fillId="4" borderId="0" xfId="5" applyNumberFormat="1" applyFont="1" applyFill="1" applyAlignment="1" applyProtection="1">
      <alignment horizontal="right"/>
    </xf>
    <xf numFmtId="166" fontId="33" fillId="3" borderId="0" xfId="5" applyNumberFormat="1" applyFont="1" applyFill="1" applyAlignment="1" applyProtection="1">
      <alignment horizontal="right"/>
    </xf>
    <xf numFmtId="165" fontId="38" fillId="0" borderId="0" xfId="3" quotePrefix="1" applyNumberFormat="1" applyFont="1" applyAlignment="1">
      <alignment horizontal="left"/>
    </xf>
    <xf numFmtId="166" fontId="38" fillId="0" borderId="0" xfId="5" quotePrefix="1" applyNumberFormat="1" applyFont="1" applyFill="1" applyAlignment="1" applyProtection="1">
      <alignment horizontal="right"/>
    </xf>
    <xf numFmtId="166" fontId="38" fillId="4" borderId="0" xfId="5" quotePrefix="1" applyNumberFormat="1" applyFont="1" applyFill="1" applyAlignment="1" applyProtection="1">
      <alignment horizontal="right"/>
    </xf>
    <xf numFmtId="166" fontId="38" fillId="3" borderId="0" xfId="5" quotePrefix="1" applyNumberFormat="1" applyFont="1" applyFill="1" applyAlignment="1" applyProtection="1">
      <alignment horizontal="right"/>
    </xf>
    <xf numFmtId="165" fontId="38" fillId="0" borderId="0" xfId="3" applyNumberFormat="1" applyFont="1" applyAlignment="1">
      <alignment horizontal="left"/>
    </xf>
    <xf numFmtId="167" fontId="39" fillId="3" borderId="0" xfId="3" applyNumberFormat="1" applyFont="1" applyFill="1"/>
    <xf numFmtId="166" fontId="33" fillId="4" borderId="0" xfId="5" quotePrefix="1" applyNumberFormat="1" applyFont="1" applyFill="1" applyAlignment="1" applyProtection="1">
      <alignment horizontal="right"/>
    </xf>
    <xf numFmtId="165" fontId="33" fillId="0" borderId="1" xfId="3" applyNumberFormat="1" applyFont="1" applyBorder="1" applyAlignment="1">
      <alignment horizontal="left"/>
    </xf>
    <xf numFmtId="166" fontId="33" fillId="0" borderId="1" xfId="5" applyNumberFormat="1" applyFont="1" applyFill="1" applyBorder="1" applyAlignment="1" applyProtection="1">
      <alignment horizontal="center"/>
    </xf>
    <xf numFmtId="166" fontId="33" fillId="4" borderId="1" xfId="5" applyNumberFormat="1" applyFont="1" applyFill="1" applyBorder="1" applyAlignment="1" applyProtection="1">
      <alignment horizontal="center"/>
    </xf>
    <xf numFmtId="166" fontId="33" fillId="0" borderId="0" xfId="5" applyNumberFormat="1" applyFont="1" applyFill="1" applyBorder="1" applyAlignment="1" applyProtection="1">
      <alignment horizontal="center"/>
    </xf>
    <xf numFmtId="37" fontId="40" fillId="0" borderId="0" xfId="3" quotePrefix="1" applyNumberFormat="1" applyFont="1" applyAlignment="1">
      <alignment horizontal="left"/>
    </xf>
    <xf numFmtId="167" fontId="39" fillId="0" borderId="0" xfId="3" applyNumberFormat="1" applyFont="1"/>
    <xf numFmtId="168" fontId="41" fillId="0" borderId="0" xfId="7" applyNumberFormat="1" applyFont="1" applyFill="1" applyAlignment="1" applyProtection="1">
      <alignment horizontal="right"/>
    </xf>
    <xf numFmtId="168" fontId="39" fillId="0" borderId="0" xfId="7" applyNumberFormat="1" applyFont="1" applyFill="1" applyProtection="1"/>
    <xf numFmtId="168" fontId="41" fillId="0" borderId="0" xfId="7" applyNumberFormat="1" applyFont="1" applyFill="1" applyBorder="1" applyAlignment="1" applyProtection="1">
      <alignment horizontal="right"/>
    </xf>
    <xf numFmtId="37" fontId="40" fillId="0" borderId="0" xfId="3" applyNumberFormat="1" applyFont="1" applyAlignment="1">
      <alignment horizontal="left"/>
    </xf>
    <xf numFmtId="168" fontId="40" fillId="0" borderId="0" xfId="7" applyNumberFormat="1" applyFont="1" applyFill="1" applyAlignment="1" applyProtection="1">
      <alignment horizontal="left"/>
    </xf>
    <xf numFmtId="168" fontId="40" fillId="0" borderId="0" xfId="7" quotePrefix="1" applyNumberFormat="1" applyFont="1" applyFill="1" applyAlignment="1" applyProtection="1">
      <alignment horizontal="left"/>
    </xf>
    <xf numFmtId="168" fontId="39" fillId="3" borderId="0" xfId="7" applyNumberFormat="1" applyFont="1" applyFill="1" applyProtection="1"/>
    <xf numFmtId="37" fontId="42" fillId="0" borderId="0" xfId="3" quotePrefix="1" applyNumberFormat="1" applyFont="1" applyAlignment="1">
      <alignment horizontal="left"/>
    </xf>
    <xf numFmtId="37" fontId="40" fillId="0" borderId="0" xfId="3" applyNumberFormat="1" applyFont="1"/>
    <xf numFmtId="41" fontId="32" fillId="0" borderId="0" xfId="3" applyNumberFormat="1" applyFont="1"/>
    <xf numFmtId="37" fontId="32" fillId="0" borderId="0" xfId="3" quotePrefix="1" applyNumberFormat="1" applyFont="1" applyAlignment="1">
      <alignment horizontal="right"/>
    </xf>
    <xf numFmtId="166" fontId="32" fillId="0" borderId="0" xfId="5" quotePrefix="1" applyNumberFormat="1" applyFont="1" applyFill="1" applyBorder="1" applyAlignment="1" applyProtection="1">
      <alignment horizontal="left"/>
    </xf>
    <xf numFmtId="167" fontId="33" fillId="0" borderId="0" xfId="3" quotePrefix="1" applyNumberFormat="1" applyFont="1" applyAlignment="1">
      <alignment horizontal="left"/>
    </xf>
    <xf numFmtId="0" fontId="36" fillId="0" borderId="0" xfId="6" applyFont="1" applyAlignment="1">
      <alignment horizontal="centerContinuous"/>
    </xf>
    <xf numFmtId="0" fontId="18" fillId="0" borderId="0" xfId="2" applyFont="1" applyFill="1" applyAlignment="1" applyProtection="1">
      <alignment horizontal="center"/>
    </xf>
    <xf numFmtId="0" fontId="32" fillId="0" borderId="0" xfId="3" applyFont="1" applyAlignment="1">
      <alignment horizontal="center" vertical="center"/>
    </xf>
    <xf numFmtId="41" fontId="33" fillId="0" borderId="0" xfId="3" applyNumberFormat="1" applyFont="1" applyAlignment="1">
      <alignment horizontal="right"/>
    </xf>
    <xf numFmtId="41" fontId="38" fillId="0" borderId="0" xfId="3" applyNumberFormat="1" applyFont="1" applyAlignment="1">
      <alignment horizontal="right"/>
    </xf>
    <xf numFmtId="165" fontId="32" fillId="0" borderId="0" xfId="3" applyNumberFormat="1" applyFont="1" applyAlignment="1">
      <alignment horizontal="left"/>
    </xf>
    <xf numFmtId="41" fontId="32" fillId="0" borderId="0" xfId="3" applyNumberFormat="1" applyFont="1" applyAlignment="1">
      <alignment horizontal="right"/>
    </xf>
    <xf numFmtId="166" fontId="32" fillId="0" borderId="0" xfId="5" quotePrefix="1" applyNumberFormat="1" applyFont="1" applyFill="1" applyAlignment="1" applyProtection="1">
      <alignment horizontal="right"/>
    </xf>
    <xf numFmtId="167" fontId="6" fillId="3" borderId="0" xfId="3" applyNumberFormat="1" applyFont="1" applyFill="1"/>
    <xf numFmtId="37" fontId="13" fillId="0" borderId="0" xfId="3" applyNumberFormat="1" applyFont="1" applyAlignment="1">
      <alignment horizontal="left"/>
    </xf>
    <xf numFmtId="37" fontId="13" fillId="0" borderId="0" xfId="3" applyNumberFormat="1" applyFont="1" applyAlignment="1">
      <alignment horizontal="right"/>
    </xf>
    <xf numFmtId="166" fontId="13" fillId="0" borderId="0" xfId="5" applyNumberFormat="1" applyFont="1" applyFill="1" applyAlignment="1" applyProtection="1">
      <alignment horizontal="right"/>
    </xf>
    <xf numFmtId="37" fontId="38" fillId="0" borderId="0" xfId="3" quotePrefix="1" applyNumberFormat="1" applyFont="1" applyAlignment="1">
      <alignment horizontal="left"/>
    </xf>
    <xf numFmtId="41" fontId="37" fillId="0" borderId="0" xfId="3" applyNumberFormat="1" applyFont="1" applyAlignment="1">
      <alignment horizontal="right"/>
    </xf>
    <xf numFmtId="166" fontId="38" fillId="0" borderId="0" xfId="5" applyNumberFormat="1" applyFont="1" applyFill="1" applyAlignment="1" applyProtection="1">
      <alignment horizontal="right"/>
    </xf>
    <xf numFmtId="165" fontId="33" fillId="4" borderId="1" xfId="3" applyNumberFormat="1" applyFont="1" applyFill="1" applyBorder="1" applyAlignment="1">
      <alignment horizontal="left"/>
    </xf>
    <xf numFmtId="166" fontId="33" fillId="3" borderId="0" xfId="5" applyNumberFormat="1" applyFont="1" applyFill="1" applyBorder="1" applyAlignment="1" applyProtection="1">
      <alignment horizontal="center"/>
    </xf>
    <xf numFmtId="41" fontId="40" fillId="0" borderId="0" xfId="3" applyNumberFormat="1" applyFont="1"/>
    <xf numFmtId="41" fontId="42" fillId="0" borderId="0" xfId="3" applyNumberFormat="1" applyFont="1"/>
    <xf numFmtId="165" fontId="32" fillId="0" borderId="0" xfId="1" quotePrefix="1" applyNumberFormat="1" applyFont="1" applyAlignment="1">
      <alignment horizontal="left"/>
    </xf>
    <xf numFmtId="41" fontId="32" fillId="0" borderId="0" xfId="1" applyNumberFormat="1" applyFont="1"/>
    <xf numFmtId="37" fontId="32" fillId="0" borderId="0" xfId="1" quotePrefix="1" applyNumberFormat="1" applyFont="1" applyAlignment="1">
      <alignment horizontal="right"/>
    </xf>
    <xf numFmtId="37" fontId="32" fillId="0" borderId="0" xfId="1" quotePrefix="1" applyNumberFormat="1" applyFont="1" applyAlignment="1">
      <alignment horizontal="left"/>
    </xf>
    <xf numFmtId="37" fontId="32" fillId="3" borderId="0" xfId="1" quotePrefix="1" applyNumberFormat="1" applyFont="1" applyFill="1" applyAlignment="1">
      <alignment horizontal="left"/>
    </xf>
    <xf numFmtId="37" fontId="32" fillId="3" borderId="0" xfId="1" quotePrefix="1" applyNumberFormat="1" applyFont="1" applyFill="1" applyAlignment="1">
      <alignment horizontal="right"/>
    </xf>
    <xf numFmtId="41" fontId="32" fillId="3" borderId="0" xfId="1" applyNumberFormat="1" applyFont="1" applyFill="1"/>
    <xf numFmtId="165" fontId="32" fillId="3" borderId="0" xfId="1" quotePrefix="1" applyNumberFormat="1" applyFont="1" applyFill="1" applyAlignment="1">
      <alignment horizontal="left"/>
    </xf>
    <xf numFmtId="167" fontId="32" fillId="3" borderId="0" xfId="1" applyNumberFormat="1" applyFont="1" applyFill="1"/>
    <xf numFmtId="165" fontId="33" fillId="0" borderId="0" xfId="1" quotePrefix="1" applyNumberFormat="1" applyFont="1" applyAlignment="1">
      <alignment horizontal="left"/>
    </xf>
    <xf numFmtId="167" fontId="32" fillId="0" borderId="0" xfId="1" applyNumberFormat="1" applyFont="1"/>
    <xf numFmtId="37" fontId="36" fillId="0" borderId="0" xfId="3" applyNumberFormat="1" applyFont="1"/>
    <xf numFmtId="167" fontId="4" fillId="0" borderId="0" xfId="3" quotePrefix="1" applyNumberFormat="1" applyFont="1" applyAlignment="1">
      <alignment horizontal="left"/>
    </xf>
    <xf numFmtId="0" fontId="43" fillId="0" borderId="0" xfId="2" applyFont="1" applyFill="1" applyAlignment="1" applyProtection="1">
      <alignment horizontal="center"/>
    </xf>
    <xf numFmtId="0" fontId="44" fillId="0" borderId="0" xfId="2" applyFont="1" applyFill="1" applyAlignment="1" applyProtection="1">
      <alignment horizontal="center"/>
    </xf>
    <xf numFmtId="37" fontId="10" fillId="0" borderId="0" xfId="3" applyNumberFormat="1" applyFont="1" applyAlignment="1">
      <alignment horizontal="centerContinuous"/>
    </xf>
    <xf numFmtId="37" fontId="33" fillId="0" borderId="0" xfId="3" applyNumberFormat="1" applyFont="1" applyAlignment="1">
      <alignment horizontal="right" vertical="center"/>
    </xf>
    <xf numFmtId="167" fontId="6" fillId="0" borderId="0" xfId="3" applyNumberFormat="1" applyFont="1"/>
    <xf numFmtId="0" fontId="18" fillId="0" borderId="0" xfId="2" applyFont="1" applyFill="1" applyAlignment="1" applyProtection="1">
      <alignment horizontal="right"/>
    </xf>
    <xf numFmtId="37" fontId="37" fillId="4" borderId="0" xfId="3" applyNumberFormat="1" applyFont="1" applyFill="1" applyAlignment="1">
      <alignment horizontal="left"/>
    </xf>
    <xf numFmtId="167" fontId="38" fillId="4" borderId="0" xfId="3" applyNumberFormat="1" applyFont="1" applyFill="1"/>
    <xf numFmtId="167" fontId="32" fillId="4" borderId="0" xfId="3" applyNumberFormat="1" applyFont="1" applyFill="1"/>
    <xf numFmtId="49" fontId="33" fillId="4" borderId="2" xfId="3" applyNumberFormat="1" applyFont="1" applyFill="1" applyBorder="1" applyAlignment="1">
      <alignment horizontal="center"/>
    </xf>
    <xf numFmtId="49" fontId="33" fillId="4" borderId="2" xfId="3" applyNumberFormat="1" applyFont="1" applyFill="1" applyBorder="1" applyAlignment="1">
      <alignment horizontal="center" vertical="center"/>
    </xf>
    <xf numFmtId="37" fontId="33" fillId="0" borderId="0" xfId="3" applyNumberFormat="1" applyFont="1" applyAlignment="1">
      <alignment horizontal="left"/>
    </xf>
    <xf numFmtId="37" fontId="38" fillId="0" borderId="0" xfId="3" applyNumberFormat="1" applyFont="1" applyAlignment="1">
      <alignment horizontal="center"/>
    </xf>
    <xf numFmtId="169" fontId="33" fillId="0" borderId="0" xfId="8" applyNumberFormat="1" applyFont="1" applyFill="1" applyBorder="1" applyAlignment="1" applyProtection="1">
      <alignment horizontal="right"/>
    </xf>
    <xf numFmtId="169" fontId="33" fillId="0" borderId="0" xfId="8" applyNumberFormat="1" applyFont="1" applyFill="1" applyAlignment="1" applyProtection="1">
      <alignment horizontal="right"/>
    </xf>
    <xf numFmtId="166" fontId="38" fillId="4" borderId="0" xfId="5" applyNumberFormat="1" applyFont="1" applyFill="1" applyAlignment="1" applyProtection="1">
      <alignment horizontal="right"/>
    </xf>
    <xf numFmtId="170" fontId="33" fillId="4" borderId="0" xfId="7" applyNumberFormat="1" applyFont="1" applyFill="1" applyAlignment="1" applyProtection="1">
      <alignment horizontal="right"/>
    </xf>
    <xf numFmtId="43" fontId="39" fillId="3" borderId="0" xfId="7" applyFont="1" applyFill="1" applyProtection="1"/>
    <xf numFmtId="41" fontId="38" fillId="0" borderId="0" xfId="3" applyNumberFormat="1" applyFont="1"/>
    <xf numFmtId="41" fontId="33" fillId="0" borderId="0" xfId="3" applyNumberFormat="1" applyFont="1"/>
    <xf numFmtId="37" fontId="33" fillId="0" borderId="0" xfId="3" quotePrefix="1" applyNumberFormat="1" applyFont="1" applyAlignment="1">
      <alignment horizontal="left"/>
    </xf>
    <xf numFmtId="166" fontId="38" fillId="0" borderId="0" xfId="5" quotePrefix="1" applyNumberFormat="1" applyFont="1" applyFill="1" applyBorder="1" applyAlignment="1" applyProtection="1">
      <alignment horizontal="left"/>
    </xf>
    <xf numFmtId="37" fontId="32" fillId="0" borderId="0" xfId="3" quotePrefix="1" applyNumberFormat="1" applyFont="1" applyAlignment="1">
      <alignment horizontal="left"/>
    </xf>
    <xf numFmtId="37" fontId="37" fillId="0" borderId="0" xfId="3" quotePrefix="1" applyNumberFormat="1" applyFont="1" applyAlignment="1">
      <alignment horizontal="left"/>
    </xf>
    <xf numFmtId="43" fontId="37" fillId="0" borderId="0" xfId="7" quotePrefix="1" applyFont="1" applyFill="1" applyBorder="1" applyAlignment="1" applyProtection="1">
      <alignment horizontal="left"/>
    </xf>
    <xf numFmtId="171" fontId="33" fillId="4" borderId="1" xfId="5" applyNumberFormat="1" applyFont="1" applyFill="1" applyBorder="1" applyAlignment="1" applyProtection="1">
      <alignment horizontal="center"/>
    </xf>
    <xf numFmtId="39" fontId="36" fillId="0" borderId="0" xfId="3" applyNumberFormat="1" applyFont="1"/>
    <xf numFmtId="167" fontId="40" fillId="0" borderId="0" xfId="3" applyNumberFormat="1" applyFont="1"/>
    <xf numFmtId="167" fontId="36" fillId="0" borderId="0" xfId="3" applyNumberFormat="1" applyFont="1"/>
    <xf numFmtId="167" fontId="40" fillId="3" borderId="0" xfId="3" applyNumberFormat="1" applyFont="1" applyFill="1"/>
    <xf numFmtId="172" fontId="36" fillId="0" borderId="0" xfId="3" applyNumberFormat="1" applyFont="1"/>
    <xf numFmtId="43" fontId="40" fillId="0" borderId="0" xfId="9" applyFont="1" applyFill="1" applyProtection="1"/>
    <xf numFmtId="41" fontId="36" fillId="0" borderId="0" xfId="3" applyNumberFormat="1" applyFont="1"/>
    <xf numFmtId="166" fontId="32" fillId="3" borderId="0" xfId="5" quotePrefix="1" applyNumberFormat="1" applyFont="1" applyFill="1" applyBorder="1" applyAlignment="1" applyProtection="1">
      <alignment horizontal="left"/>
    </xf>
    <xf numFmtId="0" fontId="34" fillId="3" borderId="0" xfId="2" applyFont="1" applyFill="1" applyBorder="1" applyAlignment="1" applyProtection="1">
      <alignment horizontal="center"/>
    </xf>
    <xf numFmtId="37" fontId="36" fillId="3" borderId="0" xfId="3" applyNumberFormat="1" applyFont="1" applyFill="1"/>
    <xf numFmtId="167" fontId="4" fillId="3" borderId="0" xfId="3" quotePrefix="1" applyNumberFormat="1" applyFont="1" applyFill="1" applyAlignment="1">
      <alignment horizontal="left"/>
    </xf>
    <xf numFmtId="0" fontId="43" fillId="3" borderId="0" xfId="2" applyFont="1" applyFill="1" applyAlignment="1" applyProtection="1">
      <alignment horizontal="center"/>
    </xf>
    <xf numFmtId="0" fontId="43" fillId="3" borderId="0" xfId="2" applyFont="1" applyFill="1" applyBorder="1" applyAlignment="1" applyProtection="1">
      <alignment horizontal="center" vertical="center"/>
    </xf>
    <xf numFmtId="167" fontId="36" fillId="3" borderId="0" xfId="3" applyNumberFormat="1" applyFont="1" applyFill="1"/>
    <xf numFmtId="37" fontId="10" fillId="3" borderId="0" xfId="3" applyNumberFormat="1" applyFont="1" applyFill="1" applyAlignment="1">
      <alignment horizontal="centerContinuous"/>
    </xf>
    <xf numFmtId="37" fontId="36" fillId="3" borderId="2" xfId="3" applyNumberFormat="1" applyFont="1" applyFill="1" applyBorder="1"/>
    <xf numFmtId="0" fontId="6" fillId="0" borderId="0" xfId="3" applyFont="1" applyAlignment="1">
      <alignment vertical="center"/>
    </xf>
    <xf numFmtId="49" fontId="33" fillId="3" borderId="0" xfId="3" applyNumberFormat="1" applyFont="1" applyFill="1" applyAlignment="1">
      <alignment horizontal="center"/>
    </xf>
    <xf numFmtId="43" fontId="6" fillId="3" borderId="0" xfId="7" applyFont="1" applyFill="1" applyProtection="1"/>
    <xf numFmtId="166" fontId="38" fillId="0" borderId="0" xfId="10" applyNumberFormat="1" applyFont="1" applyFill="1" applyAlignment="1" applyProtection="1">
      <alignment horizontal="right"/>
    </xf>
    <xf numFmtId="166" fontId="38" fillId="4" borderId="0" xfId="10" quotePrefix="1" applyNumberFormat="1" applyFont="1" applyFill="1" applyAlignment="1" applyProtection="1">
      <alignment horizontal="right"/>
    </xf>
    <xf numFmtId="165" fontId="33" fillId="0" borderId="0" xfId="3" applyNumberFormat="1" applyFont="1" applyAlignment="1">
      <alignment horizontal="left"/>
    </xf>
    <xf numFmtId="166" fontId="33" fillId="0" borderId="0" xfId="10" quotePrefix="1" applyNumberFormat="1" applyFont="1" applyFill="1" applyAlignment="1" applyProtection="1">
      <alignment horizontal="right"/>
    </xf>
    <xf numFmtId="166" fontId="33" fillId="4" borderId="0" xfId="10" quotePrefix="1" applyNumberFormat="1" applyFont="1" applyFill="1" applyAlignment="1" applyProtection="1">
      <alignment horizontal="right"/>
    </xf>
    <xf numFmtId="166" fontId="32" fillId="3" borderId="0" xfId="5" quotePrefix="1" applyNumberFormat="1" applyFont="1" applyFill="1" applyAlignment="1" applyProtection="1">
      <alignment horizontal="right"/>
    </xf>
    <xf numFmtId="166" fontId="38" fillId="0" borderId="0" xfId="10" quotePrefix="1" applyNumberFormat="1" applyFont="1" applyFill="1" applyAlignment="1" applyProtection="1">
      <alignment horizontal="right"/>
    </xf>
    <xf numFmtId="166" fontId="33" fillId="4" borderId="1" xfId="10" applyNumberFormat="1" applyFont="1" applyFill="1" applyBorder="1" applyAlignment="1" applyProtection="1">
      <alignment horizontal="center"/>
    </xf>
    <xf numFmtId="37" fontId="38" fillId="0" borderId="0" xfId="1" applyNumberFormat="1" applyFont="1" applyAlignment="1">
      <alignment wrapText="1"/>
    </xf>
    <xf numFmtId="49" fontId="13" fillId="0" borderId="1" xfId="3" quotePrefix="1" applyNumberFormat="1" applyFont="1" applyBorder="1" applyAlignment="1">
      <alignment horizontal="left" wrapText="1"/>
    </xf>
    <xf numFmtId="37" fontId="32" fillId="0" borderId="0" xfId="11" applyNumberFormat="1" applyFont="1" applyAlignment="1">
      <alignment horizontal="centerContinuous"/>
    </xf>
    <xf numFmtId="167" fontId="32" fillId="0" borderId="0" xfId="11" applyNumberFormat="1" applyFont="1"/>
    <xf numFmtId="167" fontId="32" fillId="3" borderId="0" xfId="11" applyNumberFormat="1" applyFont="1" applyFill="1"/>
    <xf numFmtId="37" fontId="32" fillId="0" borderId="0" xfId="11" applyNumberFormat="1" applyFont="1"/>
    <xf numFmtId="37" fontId="33" fillId="0" borderId="0" xfId="11" applyNumberFormat="1" applyFont="1" applyAlignment="1">
      <alignment horizontal="right" vertical="center"/>
    </xf>
    <xf numFmtId="37" fontId="37" fillId="0" borderId="0" xfId="11" applyNumberFormat="1" applyFont="1" applyAlignment="1">
      <alignment horizontal="left"/>
    </xf>
    <xf numFmtId="37" fontId="33" fillId="0" borderId="0" xfId="11" applyNumberFormat="1" applyFont="1" applyAlignment="1">
      <alignment horizontal="left"/>
    </xf>
    <xf numFmtId="167" fontId="38" fillId="3" borderId="0" xfId="11" applyNumberFormat="1" applyFont="1" applyFill="1"/>
    <xf numFmtId="165" fontId="38" fillId="0" borderId="0" xfId="11" quotePrefix="1" applyNumberFormat="1" applyFont="1" applyAlignment="1">
      <alignment horizontal="left"/>
    </xf>
    <xf numFmtId="41" fontId="38" fillId="0" borderId="0" xfId="11" applyNumberFormat="1" applyFont="1" applyAlignment="1">
      <alignment horizontal="right"/>
    </xf>
    <xf numFmtId="43" fontId="38" fillId="3" borderId="0" xfId="7" applyFont="1" applyFill="1" applyProtection="1"/>
    <xf numFmtId="165" fontId="38" fillId="0" borderId="0" xfId="11" applyNumberFormat="1" applyFont="1" applyAlignment="1">
      <alignment horizontal="left"/>
    </xf>
    <xf numFmtId="37" fontId="38" fillId="0" borderId="0" xfId="11" quotePrefix="1" applyNumberFormat="1" applyFont="1" applyAlignment="1">
      <alignment horizontal="left"/>
    </xf>
    <xf numFmtId="37" fontId="38" fillId="0" borderId="0" xfId="11" quotePrefix="1" applyNumberFormat="1" applyFont="1" applyAlignment="1">
      <alignment horizontal="right"/>
    </xf>
    <xf numFmtId="167" fontId="38" fillId="0" borderId="0" xfId="11" applyNumberFormat="1" applyFont="1"/>
    <xf numFmtId="41" fontId="33" fillId="4" borderId="1" xfId="1" applyNumberFormat="1" applyFont="1" applyFill="1" applyBorder="1"/>
    <xf numFmtId="41" fontId="33" fillId="4" borderId="1" xfId="1" applyNumberFormat="1" applyFont="1" applyFill="1" applyBorder="1" applyAlignment="1">
      <alignment horizontal="right"/>
    </xf>
    <xf numFmtId="41" fontId="38" fillId="0" borderId="0" xfId="11" applyNumberFormat="1" applyFont="1"/>
    <xf numFmtId="41" fontId="37" fillId="0" borderId="0" xfId="11" applyNumberFormat="1" applyFont="1"/>
    <xf numFmtId="37" fontId="38" fillId="0" borderId="0" xfId="11" applyNumberFormat="1" applyFont="1"/>
    <xf numFmtId="167" fontId="38" fillId="0" borderId="0" xfId="3" applyNumberFormat="1" applyFont="1"/>
    <xf numFmtId="37" fontId="9" fillId="0" borderId="0" xfId="12" applyNumberFormat="1" applyFont="1" applyFill="1" applyAlignment="1" applyProtection="1">
      <alignment horizontal="right"/>
    </xf>
    <xf numFmtId="41" fontId="48" fillId="0" borderId="0" xfId="3" applyNumberFormat="1" applyFont="1"/>
    <xf numFmtId="37" fontId="33" fillId="0" borderId="0" xfId="3" applyNumberFormat="1" applyFont="1" applyAlignment="1">
      <alignment horizontal="centerContinuous"/>
    </xf>
    <xf numFmtId="37" fontId="36" fillId="0" borderId="0" xfId="3" applyNumberFormat="1" applyFont="1" applyAlignment="1">
      <alignment horizontal="centerContinuous"/>
    </xf>
    <xf numFmtId="41" fontId="33" fillId="4" borderId="0" xfId="3" applyNumberFormat="1" applyFont="1" applyFill="1" applyAlignment="1">
      <alignment horizontal="right"/>
    </xf>
    <xf numFmtId="166" fontId="38" fillId="3" borderId="0" xfId="10" quotePrefix="1" applyNumberFormat="1" applyFont="1" applyFill="1" applyAlignment="1" applyProtection="1">
      <alignment horizontal="right"/>
    </xf>
    <xf numFmtId="166" fontId="33" fillId="0" borderId="0" xfId="10" applyNumberFormat="1" applyFont="1" applyFill="1" applyAlignment="1" applyProtection="1">
      <alignment horizontal="right"/>
    </xf>
    <xf numFmtId="166" fontId="33" fillId="4" borderId="0" xfId="10" applyNumberFormat="1" applyFont="1" applyFill="1" applyAlignment="1" applyProtection="1">
      <alignment horizontal="right"/>
    </xf>
    <xf numFmtId="166" fontId="33" fillId="3" borderId="0" xfId="10" applyNumberFormat="1" applyFont="1" applyFill="1" applyBorder="1" applyAlignment="1" applyProtection="1">
      <alignment horizontal="center"/>
    </xf>
    <xf numFmtId="37" fontId="38" fillId="0" borderId="0" xfId="3" quotePrefix="1" applyNumberFormat="1" applyFont="1" applyAlignment="1">
      <alignment horizontal="left" wrapText="1"/>
    </xf>
    <xf numFmtId="166" fontId="37" fillId="0" borderId="0" xfId="10" quotePrefix="1" applyNumberFormat="1" applyFont="1" applyFill="1" applyAlignment="1" applyProtection="1">
      <alignment horizontal="left"/>
    </xf>
    <xf numFmtId="166" fontId="37" fillId="0" borderId="0" xfId="10" applyNumberFormat="1" applyFont="1" applyFill="1" applyProtection="1"/>
    <xf numFmtId="166" fontId="49" fillId="0" borderId="0" xfId="10" applyNumberFormat="1" applyFont="1" applyFill="1" applyProtection="1"/>
    <xf numFmtId="37" fontId="38" fillId="0" borderId="0" xfId="3" quotePrefix="1" applyNumberFormat="1" applyFont="1" applyAlignment="1">
      <alignment horizontal="center"/>
    </xf>
    <xf numFmtId="41" fontId="33" fillId="5" borderId="0" xfId="3" applyNumberFormat="1" applyFont="1" applyFill="1" applyAlignment="1">
      <alignment horizontal="right"/>
    </xf>
    <xf numFmtId="43" fontId="6" fillId="3" borderId="0" xfId="13" applyFont="1" applyFill="1" applyProtection="1"/>
    <xf numFmtId="166" fontId="38" fillId="0" borderId="0" xfId="14" quotePrefix="1" applyNumberFormat="1" applyFont="1" applyFill="1" applyAlignment="1" applyProtection="1">
      <alignment horizontal="right"/>
    </xf>
    <xf numFmtId="166" fontId="38" fillId="5" borderId="0" xfId="14" quotePrefix="1" applyNumberFormat="1" applyFont="1" applyFill="1" applyAlignment="1" applyProtection="1">
      <alignment horizontal="right"/>
    </xf>
    <xf numFmtId="166" fontId="38" fillId="3" borderId="0" xfId="14" quotePrefix="1" applyNumberFormat="1" applyFont="1" applyFill="1" applyAlignment="1" applyProtection="1">
      <alignment horizontal="right"/>
    </xf>
    <xf numFmtId="166" fontId="33" fillId="0" borderId="0" xfId="14" applyNumberFormat="1" applyFont="1" applyFill="1" applyAlignment="1" applyProtection="1">
      <alignment horizontal="right"/>
    </xf>
    <xf numFmtId="166" fontId="33" fillId="5" borderId="0" xfId="14" applyNumberFormat="1" applyFont="1" applyFill="1" applyAlignment="1" applyProtection="1">
      <alignment horizontal="right"/>
    </xf>
    <xf numFmtId="166" fontId="33" fillId="4" borderId="1" xfId="14" applyNumberFormat="1" applyFont="1" applyFill="1" applyBorder="1" applyAlignment="1" applyProtection="1">
      <alignment horizontal="center"/>
    </xf>
    <xf numFmtId="166" fontId="33" fillId="3" borderId="0" xfId="14" applyNumberFormat="1" applyFont="1" applyFill="1" applyBorder="1" applyAlignment="1" applyProtection="1">
      <alignment horizontal="center"/>
    </xf>
    <xf numFmtId="166" fontId="37" fillId="0" borderId="0" xfId="14" quotePrefix="1" applyNumberFormat="1" applyFont="1" applyFill="1" applyAlignment="1" applyProtection="1">
      <alignment horizontal="left"/>
    </xf>
    <xf numFmtId="166" fontId="37" fillId="0" borderId="0" xfId="14" applyNumberFormat="1" applyFont="1" applyFill="1" applyProtection="1"/>
    <xf numFmtId="166" fontId="49" fillId="0" borderId="0" xfId="14" applyNumberFormat="1" applyFont="1" applyFill="1" applyProtection="1"/>
    <xf numFmtId="37" fontId="9" fillId="3" borderId="0" xfId="12" applyNumberFormat="1" applyFont="1" applyFill="1" applyAlignment="1" applyProtection="1">
      <alignment horizontal="right"/>
    </xf>
    <xf numFmtId="37" fontId="33" fillId="3" borderId="0" xfId="3" applyNumberFormat="1" applyFont="1" applyFill="1" applyAlignment="1">
      <alignment horizontal="centerContinuous"/>
    </xf>
    <xf numFmtId="166" fontId="6" fillId="3" borderId="0" xfId="9" applyNumberFormat="1" applyFont="1" applyFill="1" applyProtection="1"/>
    <xf numFmtId="166" fontId="39" fillId="3" borderId="0" xfId="9" applyNumberFormat="1" applyFont="1" applyFill="1" applyProtection="1"/>
    <xf numFmtId="166" fontId="38" fillId="4" borderId="0" xfId="3" applyNumberFormat="1" applyFont="1" applyFill="1" applyAlignment="1">
      <alignment horizontal="right"/>
    </xf>
    <xf numFmtId="166" fontId="39" fillId="0" borderId="0" xfId="9" applyNumberFormat="1" applyFont="1" applyFill="1" applyProtection="1"/>
    <xf numFmtId="0" fontId="18" fillId="0" borderId="0" xfId="2" applyFont="1" applyFill="1" applyBorder="1" applyAlignment="1" applyProtection="1">
      <alignment horizontal="right" vertical="center"/>
    </xf>
    <xf numFmtId="166" fontId="37" fillId="0" borderId="0" xfId="5" applyNumberFormat="1" applyFont="1" applyFill="1" applyAlignment="1" applyProtection="1">
      <alignment horizontal="right"/>
    </xf>
    <xf numFmtId="37" fontId="38" fillId="0" borderId="0" xfId="3" applyNumberFormat="1" applyFont="1" applyAlignment="1">
      <alignment horizontal="left" wrapText="1"/>
    </xf>
    <xf numFmtId="37" fontId="38" fillId="0" borderId="0" xfId="3" applyNumberFormat="1" applyFont="1"/>
    <xf numFmtId="49" fontId="13" fillId="0" borderId="1" xfId="1" quotePrefix="1" applyNumberFormat="1" applyFont="1" applyBorder="1" applyAlignment="1">
      <alignment horizontal="left"/>
    </xf>
    <xf numFmtId="37" fontId="33" fillId="0" borderId="0" xfId="1" applyNumberFormat="1" applyFont="1" applyAlignment="1">
      <alignment vertical="center"/>
    </xf>
    <xf numFmtId="0" fontId="32" fillId="0" borderId="0" xfId="1" applyFont="1" applyAlignment="1">
      <alignment horizontal="center" vertical="center"/>
    </xf>
    <xf numFmtId="0" fontId="33" fillId="4" borderId="0" xfId="1" applyFont="1" applyFill="1" applyAlignment="1">
      <alignment horizontal="center" vertical="center"/>
    </xf>
    <xf numFmtId="49" fontId="33" fillId="4" borderId="0" xfId="1" applyNumberFormat="1" applyFont="1" applyFill="1" applyAlignment="1">
      <alignment horizontal="center" vertical="center"/>
    </xf>
    <xf numFmtId="0" fontId="33" fillId="0" borderId="0" xfId="1" applyFont="1" applyAlignment="1">
      <alignment horizontal="center" vertical="center"/>
    </xf>
    <xf numFmtId="37" fontId="33" fillId="4" borderId="0" xfId="1" applyNumberFormat="1" applyFont="1" applyFill="1" applyAlignment="1">
      <alignment horizontal="left"/>
    </xf>
    <xf numFmtId="49" fontId="33" fillId="4" borderId="0" xfId="1" applyNumberFormat="1" applyFont="1" applyFill="1" applyAlignment="1">
      <alignment horizontal="center"/>
    </xf>
    <xf numFmtId="37" fontId="37" fillId="0" borderId="0" xfId="1" applyNumberFormat="1" applyFont="1" applyAlignment="1">
      <alignment horizontal="left"/>
    </xf>
    <xf numFmtId="167" fontId="38" fillId="0" borderId="0" xfId="1" applyNumberFormat="1" applyFont="1"/>
    <xf numFmtId="165" fontId="38" fillId="0" borderId="0" xfId="1" quotePrefix="1" applyNumberFormat="1" applyFont="1" applyAlignment="1">
      <alignment horizontal="left"/>
    </xf>
    <xf numFmtId="165" fontId="38" fillId="0" borderId="0" xfId="1" applyNumberFormat="1" applyFont="1" applyAlignment="1">
      <alignment horizontal="left"/>
    </xf>
    <xf numFmtId="165" fontId="33" fillId="4" borderId="1" xfId="1" applyNumberFormat="1" applyFont="1" applyFill="1" applyBorder="1" applyAlignment="1">
      <alignment horizontal="left"/>
    </xf>
    <xf numFmtId="37" fontId="37" fillId="0" borderId="0" xfId="1" applyNumberFormat="1" applyFont="1" applyAlignment="1">
      <alignment horizontal="centerContinuous"/>
    </xf>
    <xf numFmtId="37" fontId="38" fillId="0" borderId="0" xfId="1" quotePrefix="1" applyNumberFormat="1" applyFont="1" applyAlignment="1">
      <alignment wrapText="1"/>
    </xf>
    <xf numFmtId="37" fontId="38" fillId="0" borderId="0" xfId="1" applyNumberFormat="1" applyFont="1"/>
    <xf numFmtId="0" fontId="43" fillId="0" borderId="0" xfId="2" applyFont="1" applyFill="1" applyBorder="1" applyAlignment="1" applyProtection="1">
      <alignment horizontal="center" vertical="center"/>
    </xf>
    <xf numFmtId="0" fontId="50" fillId="0" borderId="0" xfId="2" applyFont="1" applyFill="1" applyBorder="1" applyAlignment="1" applyProtection="1">
      <alignment horizontal="right" vertical="center"/>
    </xf>
    <xf numFmtId="0" fontId="32" fillId="4" borderId="0" xfId="3" quotePrefix="1" applyFont="1" applyFill="1" applyAlignment="1">
      <alignment horizontal="center" vertical="center"/>
    </xf>
    <xf numFmtId="173" fontId="38" fillId="0" borderId="0" xfId="3" applyNumberFormat="1" applyFont="1" applyAlignment="1">
      <alignment horizontal="right"/>
    </xf>
    <xf numFmtId="41" fontId="38" fillId="4" borderId="0" xfId="3" applyNumberFormat="1" applyFont="1" applyFill="1" applyAlignment="1">
      <alignment horizontal="right"/>
    </xf>
    <xf numFmtId="173" fontId="38" fillId="4" borderId="0" xfId="3" applyNumberFormat="1" applyFont="1" applyFill="1" applyAlignment="1">
      <alignment horizontal="right"/>
    </xf>
    <xf numFmtId="165" fontId="51" fillId="0" borderId="1" xfId="3" applyNumberFormat="1" applyFont="1" applyBorder="1" applyAlignment="1">
      <alignment horizontal="left"/>
    </xf>
    <xf numFmtId="166" fontId="37" fillId="0" borderId="1" xfId="5" applyNumberFormat="1" applyFont="1" applyFill="1" applyBorder="1" applyAlignment="1" applyProtection="1">
      <alignment horizontal="center"/>
    </xf>
    <xf numFmtId="166" fontId="37" fillId="3" borderId="0" xfId="5" applyNumberFormat="1" applyFont="1" applyFill="1" applyBorder="1" applyAlignment="1" applyProtection="1">
      <alignment horizontal="center"/>
    </xf>
    <xf numFmtId="37" fontId="38" fillId="0" borderId="0" xfId="3" quotePrefix="1" applyNumberFormat="1" applyFont="1" applyAlignment="1">
      <alignment vertical="center" wrapText="1"/>
    </xf>
    <xf numFmtId="0" fontId="52" fillId="0" borderId="0" xfId="3" quotePrefix="1" applyFont="1" applyAlignment="1">
      <alignment horizontal="center" vertical="center"/>
    </xf>
    <xf numFmtId="49" fontId="53" fillId="0" borderId="0" xfId="3" applyNumberFormat="1" applyFont="1" applyAlignment="1">
      <alignment horizontal="center" vertical="center"/>
    </xf>
    <xf numFmtId="37" fontId="51" fillId="0" borderId="0" xfId="3" applyNumberFormat="1" applyFont="1" applyAlignment="1">
      <alignment horizontal="left"/>
    </xf>
    <xf numFmtId="49" fontId="37" fillId="0" borderId="0" xfId="3" applyNumberFormat="1" applyFont="1" applyAlignment="1">
      <alignment horizontal="center"/>
    </xf>
    <xf numFmtId="174" fontId="38" fillId="0" borderId="0" xfId="3" applyNumberFormat="1" applyFont="1" applyAlignment="1">
      <alignment horizontal="right"/>
    </xf>
    <xf numFmtId="0" fontId="44" fillId="0" borderId="0" xfId="2" applyFont="1" applyFill="1" applyAlignment="1" applyProtection="1"/>
    <xf numFmtId="0" fontId="33" fillId="4" borderId="3" xfId="3" applyFont="1" applyFill="1" applyBorder="1" applyAlignment="1">
      <alignment horizontal="center" vertical="center"/>
    </xf>
    <xf numFmtId="37" fontId="33" fillId="4" borderId="0" xfId="3" applyNumberFormat="1" applyFont="1" applyFill="1" applyAlignment="1">
      <alignment horizontal="center" vertical="center" wrapText="1"/>
    </xf>
    <xf numFmtId="49" fontId="33" fillId="4" borderId="4" xfId="3" applyNumberFormat="1" applyFont="1" applyFill="1" applyBorder="1" applyAlignment="1">
      <alignment horizontal="center" vertical="center"/>
    </xf>
    <xf numFmtId="37" fontId="37" fillId="0" borderId="3" xfId="3" applyNumberFormat="1" applyFont="1" applyBorder="1" applyAlignment="1">
      <alignment horizontal="left"/>
    </xf>
    <xf numFmtId="37" fontId="33" fillId="0" borderId="4" xfId="3" applyNumberFormat="1" applyFont="1" applyBorder="1" applyAlignment="1">
      <alignment horizontal="left"/>
    </xf>
    <xf numFmtId="37" fontId="37" fillId="0" borderId="4" xfId="3" applyNumberFormat="1" applyFont="1" applyBorder="1" applyAlignment="1">
      <alignment horizontal="left"/>
    </xf>
    <xf numFmtId="37" fontId="38" fillId="0" borderId="3" xfId="3" applyNumberFormat="1" applyFont="1" applyBorder="1" applyAlignment="1">
      <alignment horizontal="center"/>
    </xf>
    <xf numFmtId="169" fontId="38" fillId="0" borderId="0" xfId="8" applyNumberFormat="1" applyFont="1" applyFill="1" applyAlignment="1" applyProtection="1">
      <alignment horizontal="center"/>
    </xf>
    <xf numFmtId="173" fontId="32" fillId="0" borderId="4" xfId="3" applyNumberFormat="1" applyFont="1" applyBorder="1" applyAlignment="1">
      <alignment horizontal="right"/>
    </xf>
    <xf numFmtId="166" fontId="38" fillId="0" borderId="0" xfId="5" quotePrefix="1" applyNumberFormat="1" applyFont="1" applyFill="1" applyAlignment="1" applyProtection="1"/>
    <xf numFmtId="173" fontId="38" fillId="0" borderId="4" xfId="3" applyNumberFormat="1" applyFont="1" applyBorder="1" applyAlignment="1">
      <alignment horizontal="right"/>
    </xf>
    <xf numFmtId="173" fontId="38" fillId="0" borderId="0" xfId="3" applyNumberFormat="1" applyFont="1"/>
    <xf numFmtId="166" fontId="38" fillId="4" borderId="0" xfId="5" quotePrefix="1" applyNumberFormat="1" applyFont="1" applyFill="1" applyAlignment="1" applyProtection="1"/>
    <xf numFmtId="173" fontId="38" fillId="4" borderId="4" xfId="3" applyNumberFormat="1" applyFont="1" applyFill="1" applyBorder="1" applyAlignment="1">
      <alignment horizontal="right"/>
    </xf>
    <xf numFmtId="173" fontId="33" fillId="0" borderId="4" xfId="3" applyNumberFormat="1" applyFont="1" applyBorder="1" applyAlignment="1">
      <alignment horizontal="right"/>
    </xf>
    <xf numFmtId="173" fontId="37" fillId="0" borderId="4" xfId="3" applyNumberFormat="1" applyFont="1" applyBorder="1" applyAlignment="1">
      <alignment horizontal="right"/>
    </xf>
    <xf numFmtId="173" fontId="33" fillId="4" borderId="4" xfId="3" applyNumberFormat="1" applyFont="1" applyFill="1" applyBorder="1" applyAlignment="1">
      <alignment horizontal="right"/>
    </xf>
    <xf numFmtId="168" fontId="38" fillId="4" borderId="0" xfId="7" quotePrefix="1" applyNumberFormat="1" applyFont="1" applyFill="1" applyAlignment="1" applyProtection="1"/>
    <xf numFmtId="37" fontId="38" fillId="0" borderId="3" xfId="3" quotePrefix="1" applyNumberFormat="1" applyFont="1" applyBorder="1" applyAlignment="1">
      <alignment horizontal="left"/>
    </xf>
    <xf numFmtId="173" fontId="32" fillId="0" borderId="4" xfId="3" applyNumberFormat="1" applyFont="1" applyBorder="1"/>
    <xf numFmtId="173" fontId="38" fillId="0" borderId="4" xfId="3" applyNumberFormat="1" applyFont="1" applyBorder="1"/>
    <xf numFmtId="165" fontId="33" fillId="4" borderId="5" xfId="3" applyNumberFormat="1" applyFont="1" applyFill="1" applyBorder="1" applyAlignment="1">
      <alignment horizontal="left"/>
    </xf>
    <xf numFmtId="166" fontId="33" fillId="4" borderId="6" xfId="10" applyNumberFormat="1" applyFont="1" applyFill="1" applyBorder="1" applyAlignment="1" applyProtection="1">
      <alignment horizontal="center"/>
    </xf>
    <xf numFmtId="167" fontId="39" fillId="0" borderId="0" xfId="3" applyNumberFormat="1" applyFont="1" applyAlignment="1">
      <alignment horizontal="right" wrapText="1"/>
    </xf>
    <xf numFmtId="167" fontId="49" fillId="0" borderId="0" xfId="3" applyNumberFormat="1" applyFont="1" applyAlignment="1">
      <alignment horizontal="right" wrapText="1"/>
    </xf>
    <xf numFmtId="49" fontId="13" fillId="0" borderId="1" xfId="11" quotePrefix="1" applyNumberFormat="1" applyFont="1" applyBorder="1" applyAlignment="1">
      <alignment horizontal="left"/>
    </xf>
    <xf numFmtId="37" fontId="36" fillId="0" borderId="0" xfId="11" applyNumberFormat="1" applyFont="1"/>
    <xf numFmtId="167" fontId="6" fillId="0" borderId="0" xfId="11" applyNumberFormat="1" applyFont="1"/>
    <xf numFmtId="167" fontId="13" fillId="3" borderId="0" xfId="11" applyNumberFormat="1" applyFont="1" applyFill="1"/>
    <xf numFmtId="37" fontId="36" fillId="3" borderId="0" xfId="11" applyNumberFormat="1" applyFont="1" applyFill="1"/>
    <xf numFmtId="167" fontId="4" fillId="3" borderId="0" xfId="11" quotePrefix="1" applyNumberFormat="1" applyFont="1" applyFill="1" applyAlignment="1">
      <alignment horizontal="left"/>
    </xf>
    <xf numFmtId="167" fontId="6" fillId="3" borderId="0" xfId="11" applyNumberFormat="1" applyFont="1" applyFill="1"/>
    <xf numFmtId="167" fontId="36" fillId="3" borderId="0" xfId="11" applyNumberFormat="1" applyFont="1" applyFill="1"/>
    <xf numFmtId="37" fontId="10" fillId="3" borderId="0" xfId="11" applyNumberFormat="1" applyFont="1" applyFill="1" applyAlignment="1">
      <alignment horizontal="centerContinuous"/>
    </xf>
    <xf numFmtId="0" fontId="32" fillId="4" borderId="0" xfId="11" applyFont="1" applyFill="1" applyAlignment="1">
      <alignment horizontal="center" vertical="center"/>
    </xf>
    <xf numFmtId="49" fontId="33" fillId="4" borderId="0" xfId="11" applyNumberFormat="1" applyFont="1" applyFill="1" applyAlignment="1">
      <alignment horizontal="center" vertical="center"/>
    </xf>
    <xf numFmtId="0" fontId="32" fillId="3" borderId="0" xfId="11" applyFont="1" applyFill="1" applyAlignment="1">
      <alignment horizontal="center" vertical="center"/>
    </xf>
    <xf numFmtId="37" fontId="33" fillId="4" borderId="0" xfId="11" applyNumberFormat="1" applyFont="1" applyFill="1" applyAlignment="1">
      <alignment horizontal="left"/>
    </xf>
    <xf numFmtId="49" fontId="33" fillId="4" borderId="0" xfId="11" applyNumberFormat="1" applyFont="1" applyFill="1" applyAlignment="1">
      <alignment horizontal="center"/>
    </xf>
    <xf numFmtId="49" fontId="33" fillId="3" borderId="0" xfId="11" applyNumberFormat="1" applyFont="1" applyFill="1" applyAlignment="1">
      <alignment horizontal="center"/>
    </xf>
    <xf numFmtId="37" fontId="37" fillId="3" borderId="0" xfId="11" applyNumberFormat="1" applyFont="1" applyFill="1" applyAlignment="1">
      <alignment horizontal="left"/>
    </xf>
    <xf numFmtId="167" fontId="39" fillId="3" borderId="0" xfId="11" applyNumberFormat="1" applyFont="1" applyFill="1"/>
    <xf numFmtId="167" fontId="39" fillId="0" borderId="0" xfId="11" applyNumberFormat="1" applyFont="1"/>
    <xf numFmtId="165" fontId="33" fillId="4" borderId="0" xfId="11" applyNumberFormat="1" applyFont="1" applyFill="1" applyAlignment="1">
      <alignment horizontal="left"/>
    </xf>
    <xf numFmtId="166" fontId="33" fillId="4" borderId="0" xfId="10" applyNumberFormat="1" applyFont="1" applyFill="1" applyBorder="1" applyAlignment="1" applyProtection="1">
      <alignment horizontal="center"/>
    </xf>
    <xf numFmtId="166" fontId="38" fillId="0" borderId="0" xfId="10" applyNumberFormat="1" applyFont="1" applyFill="1" applyBorder="1" applyAlignment="1" applyProtection="1"/>
    <xf numFmtId="166" fontId="33" fillId="0" borderId="0" xfId="10" applyNumberFormat="1" applyFont="1" applyFill="1" applyBorder="1" applyAlignment="1" applyProtection="1">
      <alignment horizontal="center"/>
    </xf>
    <xf numFmtId="165" fontId="33" fillId="4" borderId="1" xfId="11" applyNumberFormat="1" applyFont="1" applyFill="1" applyBorder="1" applyAlignment="1">
      <alignment horizontal="left"/>
    </xf>
    <xf numFmtId="37" fontId="40" fillId="0" borderId="0" xfId="11" applyNumberFormat="1" applyFont="1"/>
    <xf numFmtId="43" fontId="38" fillId="0" borderId="0" xfId="5" applyFont="1" applyFill="1" applyProtection="1"/>
    <xf numFmtId="167" fontId="40" fillId="3" borderId="0" xfId="11" applyNumberFormat="1" applyFont="1" applyFill="1"/>
    <xf numFmtId="37" fontId="38" fillId="0" borderId="0" xfId="11" quotePrefix="1" applyNumberFormat="1" applyFont="1" applyAlignment="1">
      <alignment vertical="center" wrapText="1"/>
    </xf>
    <xf numFmtId="167" fontId="40" fillId="0" borderId="0" xfId="11" applyNumberFormat="1" applyFont="1" applyAlignment="1">
      <alignment vertical="center"/>
    </xf>
    <xf numFmtId="167" fontId="40" fillId="3" borderId="0" xfId="11" applyNumberFormat="1" applyFont="1" applyFill="1" applyAlignment="1">
      <alignment vertical="center"/>
    </xf>
    <xf numFmtId="167" fontId="40" fillId="0" borderId="0" xfId="11" applyNumberFormat="1" applyFont="1"/>
    <xf numFmtId="0" fontId="38" fillId="0" borderId="0" xfId="11" quotePrefix="1" applyFont="1" applyAlignment="1">
      <alignment horizontal="left"/>
    </xf>
    <xf numFmtId="167" fontId="4" fillId="0" borderId="0" xfId="11" quotePrefix="1" applyNumberFormat="1" applyFont="1" applyAlignment="1">
      <alignment horizontal="left"/>
    </xf>
    <xf numFmtId="165" fontId="33" fillId="0" borderId="0" xfId="11" applyNumberFormat="1" applyFont="1" applyAlignment="1">
      <alignment horizontal="left"/>
    </xf>
    <xf numFmtId="41" fontId="33" fillId="0" borderId="0" xfId="11" applyNumberFormat="1" applyFont="1" applyAlignment="1">
      <alignment horizontal="right"/>
    </xf>
    <xf numFmtId="41" fontId="33" fillId="4" borderId="0" xfId="11" applyNumberFormat="1" applyFont="1" applyFill="1" applyAlignment="1">
      <alignment horizontal="right"/>
    </xf>
    <xf numFmtId="43" fontId="39" fillId="0" borderId="0" xfId="7" applyFont="1" applyFill="1" applyProtection="1"/>
    <xf numFmtId="41" fontId="56" fillId="0" borderId="0" xfId="11" applyNumberFormat="1" applyFont="1" applyAlignment="1">
      <alignment horizontal="right"/>
    </xf>
    <xf numFmtId="165" fontId="33" fillId="0" borderId="1" xfId="11" applyNumberFormat="1" applyFont="1" applyBorder="1" applyAlignment="1">
      <alignment horizontal="left"/>
    </xf>
    <xf numFmtId="166" fontId="33" fillId="0" borderId="1" xfId="10" applyNumberFormat="1" applyFont="1" applyFill="1" applyBorder="1" applyAlignment="1" applyProtection="1">
      <alignment horizontal="center"/>
    </xf>
    <xf numFmtId="0" fontId="38" fillId="0" borderId="0" xfId="11" applyFont="1" applyAlignment="1">
      <alignment horizontal="left"/>
    </xf>
    <xf numFmtId="37" fontId="37" fillId="4" borderId="0" xfId="11" applyNumberFormat="1" applyFont="1" applyFill="1" applyAlignment="1">
      <alignment horizontal="left"/>
    </xf>
    <xf numFmtId="37" fontId="38" fillId="0" borderId="0" xfId="11" applyNumberFormat="1" applyFont="1" applyAlignment="1">
      <alignment horizontal="right"/>
    </xf>
    <xf numFmtId="41" fontId="40" fillId="0" borderId="0" xfId="11" applyNumberFormat="1" applyFont="1"/>
    <xf numFmtId="166" fontId="40" fillId="0" borderId="0" xfId="7" applyNumberFormat="1" applyFont="1" applyFill="1" applyProtection="1"/>
    <xf numFmtId="37" fontId="38" fillId="0" borderId="0" xfId="11" applyNumberFormat="1" applyFont="1" applyAlignment="1">
      <alignment wrapText="1"/>
    </xf>
    <xf numFmtId="37" fontId="33" fillId="4" borderId="0" xfId="3" applyNumberFormat="1" applyFont="1" applyFill="1" applyAlignment="1">
      <alignment horizontal="center"/>
    </xf>
    <xf numFmtId="165" fontId="38" fillId="0" borderId="0" xfId="6" applyNumberFormat="1" applyFont="1" applyAlignment="1">
      <alignment horizontal="left"/>
    </xf>
    <xf numFmtId="41" fontId="38" fillId="0" borderId="0" xfId="6" applyNumberFormat="1" applyFont="1" applyAlignment="1">
      <alignment horizontal="right"/>
    </xf>
    <xf numFmtId="166" fontId="38" fillId="3" borderId="0" xfId="6" applyNumberFormat="1" applyFont="1" applyFill="1"/>
    <xf numFmtId="0" fontId="38" fillId="3" borderId="0" xfId="6" applyFont="1" applyFill="1"/>
    <xf numFmtId="0" fontId="38" fillId="0" borderId="0" xfId="6" quotePrefix="1" applyFont="1" applyAlignment="1">
      <alignment horizontal="left"/>
    </xf>
    <xf numFmtId="0" fontId="38" fillId="4" borderId="0" xfId="6" quotePrefix="1" applyFont="1" applyFill="1" applyAlignment="1">
      <alignment horizontal="left"/>
    </xf>
    <xf numFmtId="165" fontId="33" fillId="0" borderId="0" xfId="6" applyNumberFormat="1" applyFont="1" applyAlignment="1">
      <alignment horizontal="left"/>
    </xf>
    <xf numFmtId="41" fontId="33" fillId="0" borderId="0" xfId="6" applyNumberFormat="1" applyFont="1" applyAlignment="1">
      <alignment horizontal="right"/>
    </xf>
    <xf numFmtId="166" fontId="33" fillId="0" borderId="0" xfId="5" applyNumberFormat="1" applyFont="1" applyFill="1" applyBorder="1" applyAlignment="1" applyProtection="1">
      <alignment horizontal="right"/>
    </xf>
    <xf numFmtId="166" fontId="33" fillId="4" borderId="0" xfId="5" applyNumberFormat="1" applyFont="1" applyFill="1" applyBorder="1" applyAlignment="1" applyProtection="1">
      <alignment horizontal="right"/>
    </xf>
    <xf numFmtId="166" fontId="33" fillId="3" borderId="0" xfId="6" applyNumberFormat="1" applyFont="1" applyFill="1"/>
    <xf numFmtId="0" fontId="33" fillId="3" borderId="0" xfId="6" applyFont="1" applyFill="1"/>
    <xf numFmtId="0" fontId="38" fillId="0" borderId="0" xfId="6" applyFont="1"/>
    <xf numFmtId="0" fontId="38" fillId="0" borderId="0" xfId="3" applyFont="1"/>
    <xf numFmtId="166" fontId="38" fillId="0" borderId="0" xfId="3" applyNumberFormat="1" applyFont="1"/>
    <xf numFmtId="0" fontId="38" fillId="3" borderId="0" xfId="3" applyFont="1" applyFill="1"/>
    <xf numFmtId="37" fontId="38" fillId="0" borderId="0" xfId="3" quotePrefix="1" applyNumberFormat="1" applyFont="1" applyAlignment="1">
      <alignment horizontal="left" vertical="center" wrapText="1"/>
    </xf>
    <xf numFmtId="0" fontId="59" fillId="0" borderId="0" xfId="3" applyFont="1"/>
    <xf numFmtId="0" fontId="39" fillId="0" borderId="0" xfId="3" applyFont="1"/>
    <xf numFmtId="0" fontId="39" fillId="3" borderId="0" xfId="3" applyFont="1" applyFill="1"/>
    <xf numFmtId="0" fontId="33" fillId="0" borderId="0" xfId="6" applyFont="1" applyAlignment="1">
      <alignment horizontal="left" vertical="center"/>
    </xf>
    <xf numFmtId="0" fontId="33" fillId="0" borderId="0" xfId="6" applyFont="1" applyAlignment="1">
      <alignment horizontal="centerContinuous" vertical="center"/>
    </xf>
    <xf numFmtId="0" fontId="32" fillId="0" borderId="0" xfId="6" applyFont="1"/>
    <xf numFmtId="0" fontId="33" fillId="0" borderId="0" xfId="6" applyFont="1" applyAlignment="1">
      <alignment horizontal="right" vertical="center"/>
    </xf>
    <xf numFmtId="0" fontId="32" fillId="3" borderId="0" xfId="6" applyFont="1" applyFill="1"/>
    <xf numFmtId="3" fontId="33" fillId="3" borderId="0" xfId="6" applyNumberFormat="1" applyFont="1" applyFill="1"/>
    <xf numFmtId="166" fontId="38" fillId="0" borderId="0" xfId="5" applyNumberFormat="1" applyFont="1" applyFill="1" applyBorder="1" applyAlignment="1" applyProtection="1">
      <alignment horizontal="right"/>
    </xf>
    <xf numFmtId="3" fontId="38" fillId="3" borderId="0" xfId="6" applyNumberFormat="1" applyFont="1" applyFill="1"/>
    <xf numFmtId="166" fontId="39" fillId="0" borderId="0" xfId="5" applyNumberFormat="1" applyFont="1" applyFill="1" applyAlignment="1">
      <alignment horizontal="right"/>
    </xf>
    <xf numFmtId="9" fontId="39" fillId="0" borderId="0" xfId="15" applyFont="1" applyFill="1" applyAlignment="1">
      <alignment horizontal="right"/>
    </xf>
    <xf numFmtId="166" fontId="32" fillId="0" borderId="0" xfId="16" quotePrefix="1" applyNumberFormat="1" applyFont="1" applyFill="1" applyAlignment="1" applyProtection="1">
      <alignment horizontal="left"/>
    </xf>
    <xf numFmtId="166" fontId="32" fillId="3" borderId="0" xfId="16" quotePrefix="1" applyNumberFormat="1" applyFont="1" applyFill="1" applyAlignment="1" applyProtection="1">
      <alignment horizontal="left"/>
    </xf>
    <xf numFmtId="166" fontId="32" fillId="0" borderId="0" xfId="16" quotePrefix="1" applyNumberFormat="1" applyFont="1" applyFill="1" applyBorder="1" applyAlignment="1" applyProtection="1">
      <alignment horizontal="left"/>
    </xf>
    <xf numFmtId="49" fontId="13" fillId="0" borderId="1" xfId="3" quotePrefix="1" applyNumberFormat="1" applyFont="1" applyBorder="1" applyAlignment="1">
      <alignment horizontal="left" vertical="center" wrapText="1"/>
    </xf>
    <xf numFmtId="166" fontId="38" fillId="0" borderId="0" xfId="16" applyNumberFormat="1" applyFont="1" applyFill="1" applyAlignment="1" applyProtection="1">
      <alignment horizontal="right"/>
    </xf>
    <xf numFmtId="166" fontId="38" fillId="4" borderId="0" xfId="16" applyNumberFormat="1" applyFont="1" applyFill="1" applyAlignment="1" applyProtection="1">
      <alignment horizontal="right"/>
    </xf>
    <xf numFmtId="166" fontId="38" fillId="0" borderId="0" xfId="16" applyNumberFormat="1" applyFont="1" applyFill="1" applyBorder="1" applyAlignment="1" applyProtection="1">
      <alignment horizontal="right"/>
    </xf>
    <xf numFmtId="165" fontId="38" fillId="0" borderId="0" xfId="6" applyNumberFormat="1" applyFont="1" applyAlignment="1">
      <alignment horizontal="right"/>
    </xf>
    <xf numFmtId="166" fontId="33" fillId="4" borderId="1" xfId="16" applyNumberFormat="1" applyFont="1" applyFill="1" applyBorder="1" applyAlignment="1" applyProtection="1">
      <alignment horizontal="center"/>
    </xf>
    <xf numFmtId="166" fontId="33" fillId="3" borderId="0" xfId="16" applyNumberFormat="1" applyFont="1" applyFill="1" applyBorder="1" applyAlignment="1" applyProtection="1">
      <alignment horizontal="center"/>
    </xf>
    <xf numFmtId="166" fontId="38" fillId="0" borderId="0" xfId="16" applyNumberFormat="1" applyFont="1" applyFill="1"/>
    <xf numFmtId="0" fontId="38" fillId="0" borderId="0" xfId="6" applyFont="1" applyAlignment="1">
      <alignment horizontal="left" vertical="justify" wrapText="1"/>
    </xf>
    <xf numFmtId="0" fontId="38" fillId="0" borderId="0" xfId="3" applyFont="1" applyAlignment="1">
      <alignment vertical="justify" wrapText="1"/>
    </xf>
    <xf numFmtId="166" fontId="38" fillId="0" borderId="0" xfId="16" applyNumberFormat="1" applyFont="1" applyFill="1" applyAlignment="1">
      <alignment vertical="justify" wrapText="1"/>
    </xf>
    <xf numFmtId="0" fontId="40" fillId="0" borderId="0" xfId="3" applyFont="1"/>
    <xf numFmtId="166" fontId="40" fillId="0" borderId="0" xfId="16" applyNumberFormat="1" applyFont="1" applyFill="1"/>
    <xf numFmtId="0" fontId="40" fillId="3" borderId="0" xfId="3" applyFont="1" applyFill="1"/>
    <xf numFmtId="0" fontId="40" fillId="0" borderId="0" xfId="6" applyFont="1"/>
    <xf numFmtId="166" fontId="40" fillId="0" borderId="0" xfId="16" applyNumberFormat="1" applyFont="1" applyFill="1" applyProtection="1"/>
    <xf numFmtId="0" fontId="40" fillId="3" borderId="0" xfId="6" applyFont="1" applyFill="1"/>
    <xf numFmtId="0" fontId="33" fillId="0" borderId="0" xfId="6" applyFont="1" applyAlignment="1">
      <alignment horizontal="centerContinuous"/>
    </xf>
    <xf numFmtId="166" fontId="33" fillId="0" borderId="0" xfId="16" applyNumberFormat="1" applyFont="1" applyFill="1" applyAlignment="1" applyProtection="1">
      <alignment horizontal="centerContinuous"/>
    </xf>
    <xf numFmtId="41" fontId="32" fillId="0" borderId="0" xfId="6" applyNumberFormat="1" applyFont="1"/>
    <xf numFmtId="37" fontId="51" fillId="0" borderId="0" xfId="3" applyNumberFormat="1" applyFont="1" applyAlignment="1">
      <alignment horizontal="center"/>
    </xf>
    <xf numFmtId="49" fontId="37" fillId="3" borderId="0" xfId="3" applyNumberFormat="1" applyFont="1" applyFill="1" applyAlignment="1">
      <alignment horizontal="center"/>
    </xf>
    <xf numFmtId="0" fontId="39" fillId="0" borderId="0" xfId="11" applyFont="1"/>
    <xf numFmtId="0" fontId="39" fillId="3" borderId="0" xfId="11" applyFont="1" applyFill="1"/>
    <xf numFmtId="0" fontId="33" fillId="3" borderId="0" xfId="11" applyFont="1" applyFill="1"/>
    <xf numFmtId="166" fontId="39" fillId="0" borderId="0" xfId="16" applyNumberFormat="1" applyFont="1" applyFill="1"/>
    <xf numFmtId="41" fontId="37" fillId="0" borderId="0" xfId="11" applyNumberFormat="1" applyFont="1" applyAlignment="1">
      <alignment horizontal="right"/>
    </xf>
    <xf numFmtId="41" fontId="39" fillId="0" borderId="0" xfId="11" applyNumberFormat="1" applyFont="1"/>
    <xf numFmtId="166" fontId="38" fillId="0" borderId="0" xfId="16" applyNumberFormat="1" applyFont="1" applyFill="1" applyProtection="1"/>
    <xf numFmtId="37" fontId="33" fillId="0" borderId="0" xfId="3" applyNumberFormat="1" applyFont="1" applyAlignment="1">
      <alignment vertical="center"/>
    </xf>
    <xf numFmtId="166" fontId="32" fillId="3" borderId="0" xfId="9" applyNumberFormat="1" applyFont="1" applyFill="1" applyProtection="1"/>
    <xf numFmtId="49" fontId="33" fillId="0" borderId="0" xfId="3" quotePrefix="1" applyNumberFormat="1" applyFont="1" applyAlignment="1">
      <alignment horizontal="left"/>
    </xf>
    <xf numFmtId="166" fontId="33" fillId="0" borderId="0" xfId="5" quotePrefix="1" applyNumberFormat="1" applyFont="1" applyFill="1" applyAlignment="1" applyProtection="1">
      <alignment horizontal="right"/>
    </xf>
    <xf numFmtId="37" fontId="38" fillId="0" borderId="0" xfId="3" quotePrefix="1" applyNumberFormat="1" applyFont="1" applyAlignment="1">
      <alignment wrapText="1"/>
    </xf>
    <xf numFmtId="166" fontId="32" fillId="3" borderId="0" xfId="16" quotePrefix="1" applyNumberFormat="1" applyFont="1" applyFill="1" applyBorder="1" applyAlignment="1" applyProtection="1">
      <alignment horizontal="left"/>
    </xf>
    <xf numFmtId="37" fontId="51" fillId="0" borderId="0" xfId="11" applyNumberFormat="1" applyFont="1" applyAlignment="1">
      <alignment horizontal="center"/>
    </xf>
    <xf numFmtId="49" fontId="37" fillId="3" borderId="0" xfId="11" applyNumberFormat="1" applyFont="1" applyFill="1" applyAlignment="1">
      <alignment horizontal="center"/>
    </xf>
    <xf numFmtId="166" fontId="38" fillId="0" borderId="0" xfId="17" applyNumberFormat="1" applyFont="1" applyFill="1" applyAlignment="1" applyProtection="1">
      <alignment horizontal="right"/>
    </xf>
    <xf numFmtId="166" fontId="38" fillId="4" borderId="0" xfId="17" applyNumberFormat="1" applyFont="1" applyFill="1" applyAlignment="1" applyProtection="1">
      <alignment horizontal="right"/>
    </xf>
    <xf numFmtId="166" fontId="37" fillId="3" borderId="0" xfId="6" applyNumberFormat="1" applyFont="1" applyFill="1"/>
    <xf numFmtId="0" fontId="37" fillId="3" borderId="0" xfId="6" applyFont="1" applyFill="1"/>
    <xf numFmtId="166" fontId="33" fillId="0" borderId="0" xfId="17" applyNumberFormat="1" applyFont="1" applyFill="1" applyAlignment="1" applyProtection="1">
      <alignment horizontal="right"/>
    </xf>
    <xf numFmtId="166" fontId="33" fillId="4" borderId="0" xfId="17" applyNumberFormat="1" applyFont="1" applyFill="1" applyAlignment="1" applyProtection="1">
      <alignment horizontal="right"/>
    </xf>
    <xf numFmtId="0" fontId="36" fillId="3" borderId="0" xfId="3" applyFont="1" applyFill="1"/>
    <xf numFmtId="165" fontId="37" fillId="0" borderId="0" xfId="6" applyNumberFormat="1" applyFont="1" applyAlignment="1">
      <alignment horizontal="left"/>
    </xf>
    <xf numFmtId="166" fontId="37" fillId="0" borderId="0" xfId="17" applyNumberFormat="1" applyFont="1" applyFill="1" applyAlignment="1" applyProtection="1">
      <alignment horizontal="right"/>
    </xf>
    <xf numFmtId="37" fontId="61" fillId="0" borderId="0" xfId="3" applyNumberFormat="1" applyFont="1" applyAlignment="1">
      <alignment horizontal="center"/>
    </xf>
    <xf numFmtId="166" fontId="33" fillId="4" borderId="1" xfId="17" applyNumberFormat="1" applyFont="1" applyFill="1" applyBorder="1" applyAlignment="1" applyProtection="1">
      <alignment horizontal="center"/>
    </xf>
    <xf numFmtId="166" fontId="40" fillId="0" borderId="0" xfId="3" applyNumberFormat="1" applyFont="1" applyAlignment="1">
      <alignment horizontal="right"/>
    </xf>
    <xf numFmtId="166" fontId="40" fillId="0" borderId="0" xfId="3" applyNumberFormat="1" applyFont="1"/>
    <xf numFmtId="0" fontId="37" fillId="0" borderId="0" xfId="6" applyFont="1" applyAlignment="1">
      <alignment vertical="center" wrapText="1"/>
    </xf>
    <xf numFmtId="165" fontId="38" fillId="0" borderId="0" xfId="18" applyNumberFormat="1" applyFont="1" applyAlignment="1">
      <alignment horizontal="left"/>
    </xf>
    <xf numFmtId="166" fontId="38" fillId="4" borderId="0" xfId="10" quotePrefix="1" applyNumberFormat="1" applyFont="1" applyFill="1" applyAlignment="1" applyProtection="1">
      <alignment horizontal="right"/>
      <protection locked="0"/>
    </xf>
    <xf numFmtId="0" fontId="39" fillId="3" borderId="0" xfId="18" applyFont="1" applyFill="1"/>
    <xf numFmtId="37" fontId="38" fillId="0" borderId="0" xfId="18" quotePrefix="1" applyNumberFormat="1" applyFont="1" applyAlignment="1">
      <alignment horizontal="left"/>
    </xf>
    <xf numFmtId="41" fontId="38" fillId="0" borderId="0" xfId="18" applyNumberFormat="1" applyFont="1" applyAlignment="1">
      <alignment horizontal="right"/>
    </xf>
    <xf numFmtId="0" fontId="39" fillId="0" borderId="0" xfId="18" applyFont="1"/>
    <xf numFmtId="41" fontId="38" fillId="0" borderId="0" xfId="18" applyNumberFormat="1" applyFont="1"/>
    <xf numFmtId="166" fontId="38" fillId="0" borderId="0" xfId="5" quotePrefix="1" applyNumberFormat="1" applyFont="1" applyFill="1" applyAlignment="1" applyProtection="1">
      <alignment horizontal="left"/>
    </xf>
    <xf numFmtId="37" fontId="40" fillId="0" borderId="0" xfId="18" applyNumberFormat="1" applyFont="1"/>
    <xf numFmtId="166" fontId="40" fillId="0" borderId="0" xfId="5" applyNumberFormat="1" applyFont="1" applyFill="1" applyProtection="1"/>
    <xf numFmtId="41" fontId="40" fillId="0" borderId="0" xfId="18" applyNumberFormat="1" applyFont="1"/>
    <xf numFmtId="0" fontId="40" fillId="3" borderId="0" xfId="18" applyFont="1" applyFill="1"/>
    <xf numFmtId="0" fontId="40" fillId="0" borderId="0" xfId="18" applyFont="1"/>
    <xf numFmtId="0" fontId="6" fillId="0" borderId="0" xfId="3" applyFont="1"/>
    <xf numFmtId="166" fontId="38" fillId="0" borderId="0" xfId="5" applyNumberFormat="1" applyFont="1" applyFill="1" applyAlignment="1" applyProtection="1">
      <alignment horizontal="left"/>
    </xf>
    <xf numFmtId="166" fontId="38" fillId="4" borderId="0" xfId="5" applyNumberFormat="1" applyFont="1" applyFill="1" applyAlignment="1" applyProtection="1">
      <alignment horizontal="left"/>
    </xf>
    <xf numFmtId="166" fontId="38" fillId="0" borderId="0" xfId="5" applyNumberFormat="1" applyFont="1" applyFill="1" applyProtection="1"/>
    <xf numFmtId="166" fontId="39" fillId="0" borderId="0" xfId="3" applyNumberFormat="1" applyFont="1"/>
    <xf numFmtId="0" fontId="38" fillId="0" borderId="0" xfId="3" applyFont="1" applyAlignment="1">
      <alignment horizontal="left" wrapText="1"/>
    </xf>
    <xf numFmtId="0" fontId="38" fillId="0" borderId="0" xfId="3" applyFont="1" applyAlignment="1">
      <alignment wrapText="1"/>
    </xf>
    <xf numFmtId="41" fontId="38" fillId="0" borderId="0" xfId="6" applyNumberFormat="1" applyFont="1"/>
    <xf numFmtId="166" fontId="38" fillId="0" borderId="0" xfId="5" applyNumberFormat="1" applyFont="1" applyFill="1"/>
    <xf numFmtId="166" fontId="38" fillId="4" borderId="0" xfId="5" applyNumberFormat="1" applyFont="1" applyFill="1"/>
    <xf numFmtId="166" fontId="39" fillId="0" borderId="0" xfId="5" applyNumberFormat="1" applyFont="1" applyFill="1"/>
    <xf numFmtId="165" fontId="33" fillId="3" borderId="0" xfId="6" applyNumberFormat="1" applyFont="1" applyFill="1" applyAlignment="1">
      <alignment horizontal="left"/>
    </xf>
    <xf numFmtId="41" fontId="33" fillId="3" borderId="0" xfId="6" applyNumberFormat="1" applyFont="1" applyFill="1"/>
    <xf numFmtId="41" fontId="33" fillId="4" borderId="0" xfId="6" applyNumberFormat="1" applyFont="1" applyFill="1"/>
    <xf numFmtId="41" fontId="39" fillId="0" borderId="0" xfId="3" applyNumberFormat="1" applyFont="1"/>
    <xf numFmtId="43" fontId="62" fillId="0" borderId="0" xfId="5" applyFont="1" applyFill="1"/>
    <xf numFmtId="43" fontId="38" fillId="0" borderId="0" xfId="5" applyFont="1" applyFill="1" applyBorder="1"/>
    <xf numFmtId="43" fontId="38" fillId="4" borderId="0" xfId="5" applyFont="1" applyFill="1" applyBorder="1"/>
    <xf numFmtId="43" fontId="39" fillId="0" borderId="0" xfId="3" applyNumberFormat="1" applyFont="1"/>
    <xf numFmtId="0" fontId="37" fillId="0" borderId="0" xfId="6" applyFont="1"/>
    <xf numFmtId="171" fontId="38" fillId="0" borderId="0" xfId="5" applyNumberFormat="1" applyFont="1" applyFill="1" applyBorder="1" applyAlignment="1" applyProtection="1"/>
    <xf numFmtId="0" fontId="38" fillId="0" borderId="0" xfId="6" quotePrefix="1" applyFont="1" applyAlignment="1">
      <alignment horizontal="right"/>
    </xf>
    <xf numFmtId="171" fontId="38" fillId="0" borderId="0" xfId="5" quotePrefix="1" applyNumberFormat="1" applyFont="1" applyFill="1" applyAlignment="1" applyProtection="1">
      <alignment horizontal="right"/>
    </xf>
    <xf numFmtId="171" fontId="38" fillId="0" borderId="0" xfId="5" applyNumberFormat="1" applyFont="1" applyFill="1" applyAlignment="1" applyProtection="1">
      <alignment horizontal="right"/>
    </xf>
    <xf numFmtId="171" fontId="38" fillId="4" borderId="0" xfId="5" quotePrefix="1" applyNumberFormat="1" applyFont="1" applyFill="1" applyAlignment="1" applyProtection="1">
      <alignment horizontal="right"/>
    </xf>
    <xf numFmtId="175" fontId="38" fillId="0" borderId="0" xfId="6" quotePrefix="1" applyNumberFormat="1" applyFont="1" applyAlignment="1">
      <alignment horizontal="right"/>
    </xf>
    <xf numFmtId="175" fontId="38" fillId="0" borderId="0" xfId="3" quotePrefix="1" applyNumberFormat="1" applyFont="1" applyAlignment="1">
      <alignment horizontal="right"/>
    </xf>
    <xf numFmtId="0" fontId="38" fillId="0" borderId="0" xfId="3" quotePrefix="1" applyFont="1" applyAlignment="1">
      <alignment horizontal="right"/>
    </xf>
    <xf numFmtId="171" fontId="38" fillId="0" borderId="0" xfId="5" quotePrefix="1" applyNumberFormat="1" applyFont="1" applyFill="1" applyBorder="1" applyAlignment="1">
      <alignment horizontal="right"/>
    </xf>
    <xf numFmtId="165" fontId="38" fillId="0" borderId="2" xfId="6" applyNumberFormat="1" applyFont="1" applyBorder="1" applyAlignment="1">
      <alignment horizontal="left"/>
    </xf>
    <xf numFmtId="166" fontId="38" fillId="0" borderId="2" xfId="5" applyNumberFormat="1" applyFont="1" applyFill="1" applyBorder="1"/>
    <xf numFmtId="166" fontId="38" fillId="0" borderId="2" xfId="7" applyNumberFormat="1" applyFont="1" applyFill="1" applyBorder="1"/>
    <xf numFmtId="168" fontId="38" fillId="4" borderId="2" xfId="7" applyNumberFormat="1" applyFont="1" applyFill="1" applyBorder="1"/>
    <xf numFmtId="0" fontId="38" fillId="0" borderId="0" xfId="3" quotePrefix="1" applyFont="1"/>
    <xf numFmtId="0" fontId="59" fillId="0" borderId="0" xfId="6" applyFont="1" applyAlignment="1">
      <alignment horizontal="justify" wrapText="1"/>
    </xf>
    <xf numFmtId="49" fontId="13" fillId="0" borderId="0" xfId="3" quotePrefix="1" applyNumberFormat="1" applyFont="1" applyAlignment="1">
      <alignment horizontal="left"/>
    </xf>
    <xf numFmtId="166" fontId="33" fillId="4" borderId="1" xfId="5" applyNumberFormat="1" applyFont="1" applyFill="1" applyBorder="1" applyAlignment="1" applyProtection="1">
      <alignment horizontal="left"/>
    </xf>
    <xf numFmtId="166" fontId="32" fillId="3" borderId="0" xfId="5" applyNumberFormat="1" applyFont="1" applyFill="1" applyBorder="1" applyProtection="1"/>
    <xf numFmtId="166" fontId="38" fillId="0" borderId="0" xfId="5" applyNumberFormat="1" applyFont="1" applyFill="1" applyBorder="1" applyAlignment="1" applyProtection="1"/>
    <xf numFmtId="166" fontId="38" fillId="4" borderId="0" xfId="5" applyNumberFormat="1" applyFont="1" applyFill="1" applyBorder="1" applyAlignment="1" applyProtection="1"/>
    <xf numFmtId="171" fontId="33" fillId="0" borderId="0" xfId="5" applyNumberFormat="1" applyFont="1" applyFill="1" applyBorder="1" applyAlignment="1" applyProtection="1">
      <alignment horizontal="left"/>
    </xf>
    <xf numFmtId="171" fontId="33" fillId="0" borderId="0" xfId="5" applyNumberFormat="1" applyFont="1" applyFill="1" applyBorder="1" applyAlignment="1" applyProtection="1">
      <alignment horizontal="center"/>
    </xf>
    <xf numFmtId="171" fontId="33" fillId="3" borderId="0" xfId="5" applyNumberFormat="1" applyFont="1" applyFill="1" applyBorder="1" applyAlignment="1" applyProtection="1">
      <alignment horizontal="center"/>
    </xf>
    <xf numFmtId="171" fontId="32" fillId="3" borderId="0" xfId="5" applyNumberFormat="1" applyFont="1" applyFill="1" applyBorder="1" applyProtection="1"/>
    <xf numFmtId="171" fontId="33" fillId="4" borderId="1" xfId="5" applyNumberFormat="1" applyFont="1" applyFill="1" applyBorder="1" applyAlignment="1" applyProtection="1">
      <alignment horizontal="left"/>
    </xf>
    <xf numFmtId="176" fontId="38" fillId="0" borderId="0" xfId="3" applyNumberFormat="1" applyFont="1"/>
    <xf numFmtId="166" fontId="37" fillId="0" borderId="0" xfId="5" applyNumberFormat="1" applyFont="1" applyFill="1" applyBorder="1" applyAlignment="1" applyProtection="1"/>
    <xf numFmtId="166" fontId="38" fillId="0" borderId="0" xfId="5" applyNumberFormat="1" applyFont="1" applyFill="1" applyBorder="1" applyAlignment="1" applyProtection="1">
      <alignment horizontal="left"/>
    </xf>
    <xf numFmtId="166" fontId="38" fillId="4" borderId="0" xfId="5" applyNumberFormat="1" applyFont="1" applyFill="1" applyBorder="1" applyAlignment="1" applyProtection="1">
      <alignment horizontal="left"/>
    </xf>
    <xf numFmtId="171" fontId="51" fillId="0" borderId="0" xfId="5" applyNumberFormat="1" applyFont="1" applyFill="1" applyBorder="1" applyAlignment="1" applyProtection="1">
      <alignment horizontal="left"/>
    </xf>
    <xf numFmtId="171" fontId="37" fillId="0" borderId="0" xfId="5" applyNumberFormat="1" applyFont="1" applyFill="1" applyBorder="1" applyAlignment="1" applyProtection="1">
      <alignment horizontal="center"/>
    </xf>
    <xf numFmtId="171" fontId="38" fillId="0" borderId="0" xfId="5" applyNumberFormat="1" applyFont="1" applyFill="1" applyBorder="1" applyProtection="1"/>
    <xf numFmtId="171" fontId="32" fillId="0" borderId="0" xfId="5" applyNumberFormat="1" applyFont="1" applyFill="1" applyBorder="1" applyProtection="1"/>
    <xf numFmtId="49" fontId="33" fillId="4" borderId="0" xfId="3" applyNumberFormat="1" applyFont="1" applyFill="1" applyAlignment="1">
      <alignment vertical="center"/>
    </xf>
    <xf numFmtId="0" fontId="32" fillId="4" borderId="0" xfId="6" applyFont="1" applyFill="1"/>
    <xf numFmtId="0" fontId="33" fillId="4" borderId="10" xfId="6" applyFont="1" applyFill="1" applyBorder="1" applyAlignment="1">
      <alignment horizontal="center" vertical="center"/>
    </xf>
    <xf numFmtId="0" fontId="32" fillId="4" borderId="0" xfId="6" applyFont="1" applyFill="1" applyAlignment="1">
      <alignment horizontal="center" vertical="center"/>
    </xf>
    <xf numFmtId="0" fontId="32" fillId="0" borderId="0" xfId="6" applyFont="1" applyAlignment="1">
      <alignment horizontal="center" vertical="center"/>
    </xf>
    <xf numFmtId="0" fontId="37" fillId="0" borderId="0" xfId="6" applyFont="1" applyAlignment="1">
      <alignment horizontal="center" vertical="center"/>
    </xf>
    <xf numFmtId="0" fontId="37" fillId="0" borderId="0" xfId="6" applyFont="1" applyAlignment="1">
      <alignment horizontal="center" vertical="center" wrapText="1"/>
    </xf>
    <xf numFmtId="0" fontId="37" fillId="0" borderId="11" xfId="6" applyFont="1" applyBorder="1" applyAlignment="1">
      <alignment horizontal="center" vertical="center" wrapText="1"/>
    </xf>
    <xf numFmtId="0" fontId="38" fillId="0" borderId="0" xfId="6" applyFont="1" applyAlignment="1">
      <alignment horizontal="center" vertical="center"/>
    </xf>
    <xf numFmtId="41" fontId="38" fillId="0" borderId="11" xfId="6" applyNumberFormat="1" applyFont="1" applyBorder="1"/>
    <xf numFmtId="166" fontId="38" fillId="0" borderId="0" xfId="16" applyNumberFormat="1" applyFont="1" applyFill="1" applyAlignment="1" applyProtection="1">
      <alignment horizontal="left"/>
    </xf>
    <xf numFmtId="41" fontId="51" fillId="0" borderId="0" xfId="6" applyNumberFormat="1" applyFont="1"/>
    <xf numFmtId="166" fontId="33" fillId="0" borderId="0" xfId="16" applyNumberFormat="1" applyFont="1" applyFill="1" applyBorder="1" applyAlignment="1" applyProtection="1"/>
    <xf numFmtId="41" fontId="33" fillId="0" borderId="11" xfId="6" applyNumberFormat="1" applyFont="1" applyBorder="1"/>
    <xf numFmtId="41" fontId="33" fillId="0" borderId="0" xfId="6" applyNumberFormat="1" applyFont="1"/>
    <xf numFmtId="171" fontId="33" fillId="4" borderId="1" xfId="16" applyNumberFormat="1" applyFont="1" applyFill="1" applyBorder="1" applyAlignment="1" applyProtection="1">
      <alignment horizontal="left"/>
    </xf>
    <xf numFmtId="171" fontId="33" fillId="4" borderId="1" xfId="16" applyNumberFormat="1" applyFont="1" applyFill="1" applyBorder="1" applyAlignment="1" applyProtection="1">
      <alignment horizontal="center"/>
    </xf>
    <xf numFmtId="171" fontId="33" fillId="4" borderId="13" xfId="16" applyNumberFormat="1" applyFont="1" applyFill="1" applyBorder="1" applyAlignment="1" applyProtection="1">
      <alignment horizontal="center"/>
    </xf>
    <xf numFmtId="171" fontId="33" fillId="0" borderId="0" xfId="16" applyNumberFormat="1" applyFont="1" applyFill="1" applyBorder="1" applyAlignment="1" applyProtection="1">
      <alignment horizontal="center"/>
    </xf>
    <xf numFmtId="171" fontId="32" fillId="0" borderId="0" xfId="16" applyNumberFormat="1" applyFont="1" applyFill="1" applyBorder="1" applyProtection="1"/>
    <xf numFmtId="177" fontId="33" fillId="0" borderId="0" xfId="3" applyNumberFormat="1" applyFont="1" applyAlignment="1">
      <alignment horizontal="right"/>
    </xf>
    <xf numFmtId="177" fontId="33" fillId="4" borderId="0" xfId="3" applyNumberFormat="1" applyFont="1" applyFill="1" applyAlignment="1">
      <alignment horizontal="right"/>
    </xf>
    <xf numFmtId="177" fontId="38" fillId="0" borderId="0" xfId="3" applyNumberFormat="1" applyFont="1" applyAlignment="1">
      <alignment horizontal="right"/>
    </xf>
    <xf numFmtId="177" fontId="38" fillId="4" borderId="0" xfId="3" applyNumberFormat="1" applyFont="1" applyFill="1" applyAlignment="1">
      <alignment horizontal="right"/>
    </xf>
    <xf numFmtId="165" fontId="37" fillId="0" borderId="0" xfId="3" quotePrefix="1" applyNumberFormat="1" applyFont="1" applyAlignment="1">
      <alignment horizontal="left"/>
    </xf>
    <xf numFmtId="177" fontId="37" fillId="0" borderId="0" xfId="3" applyNumberFormat="1" applyFont="1" applyAlignment="1">
      <alignment horizontal="right"/>
    </xf>
    <xf numFmtId="177" fontId="37" fillId="4" borderId="0" xfId="3" applyNumberFormat="1" applyFont="1" applyFill="1" applyAlignment="1">
      <alignment horizontal="right"/>
    </xf>
    <xf numFmtId="41" fontId="37" fillId="3" borderId="0" xfId="3" applyNumberFormat="1" applyFont="1" applyFill="1" applyAlignment="1">
      <alignment horizontal="right"/>
    </xf>
    <xf numFmtId="166" fontId="38" fillId="3" borderId="0" xfId="5" applyNumberFormat="1" applyFont="1" applyFill="1" applyProtection="1"/>
    <xf numFmtId="0" fontId="38" fillId="0" borderId="0" xfId="3" applyFont="1" applyAlignment="1">
      <alignment horizontal="left" vertical="center" wrapText="1"/>
    </xf>
    <xf numFmtId="166" fontId="38" fillId="0" borderId="0" xfId="6" applyNumberFormat="1" applyFont="1"/>
    <xf numFmtId="49" fontId="33" fillId="0" borderId="0" xfId="3" applyNumberFormat="1" applyFont="1" applyAlignment="1">
      <alignment horizontal="center"/>
    </xf>
    <xf numFmtId="166" fontId="33" fillId="0" borderId="0" xfId="5" applyNumberFormat="1" applyFont="1" applyFill="1" applyBorder="1"/>
    <xf numFmtId="166" fontId="33" fillId="4" borderId="0" xfId="5" applyNumberFormat="1" applyFont="1" applyFill="1" applyBorder="1"/>
    <xf numFmtId="166" fontId="33" fillId="0" borderId="0" xfId="6" applyNumberFormat="1" applyFont="1"/>
    <xf numFmtId="0" fontId="33" fillId="0" borderId="0" xfId="6" applyFont="1"/>
    <xf numFmtId="166" fontId="38" fillId="0" borderId="0" xfId="5" applyNumberFormat="1" applyFont="1" applyFill="1" applyBorder="1"/>
    <xf numFmtId="166" fontId="38" fillId="4" borderId="0" xfId="5" applyNumberFormat="1" applyFont="1" applyFill="1" applyBorder="1"/>
    <xf numFmtId="166" fontId="38" fillId="4" borderId="2" xfId="5" applyNumberFormat="1" applyFont="1" applyFill="1" applyBorder="1"/>
    <xf numFmtId="171" fontId="38" fillId="0" borderId="0" xfId="5" applyNumberFormat="1" applyFont="1" applyFill="1" applyBorder="1"/>
    <xf numFmtId="171" fontId="38" fillId="4" borderId="0" xfId="5" applyNumberFormat="1" applyFont="1" applyFill="1" applyBorder="1"/>
    <xf numFmtId="171" fontId="38" fillId="0" borderId="2" xfId="5" applyNumberFormat="1" applyFont="1" applyFill="1" applyBorder="1"/>
    <xf numFmtId="171" fontId="38" fillId="4" borderId="2" xfId="5" applyNumberFormat="1" applyFont="1" applyFill="1" applyBorder="1"/>
    <xf numFmtId="171" fontId="38" fillId="4" borderId="14" xfId="5" applyNumberFormat="1" applyFont="1" applyFill="1" applyBorder="1"/>
    <xf numFmtId="170" fontId="38" fillId="4" borderId="2" xfId="9" applyNumberFormat="1" applyFont="1" applyFill="1" applyBorder="1"/>
    <xf numFmtId="171" fontId="51" fillId="0" borderId="1" xfId="5" applyNumberFormat="1" applyFont="1" applyFill="1" applyBorder="1" applyAlignment="1" applyProtection="1">
      <alignment horizontal="left"/>
    </xf>
    <xf numFmtId="171" fontId="37" fillId="0" borderId="1" xfId="5" applyNumberFormat="1" applyFont="1" applyFill="1" applyBorder="1" applyAlignment="1" applyProtection="1">
      <alignment horizontal="center"/>
    </xf>
    <xf numFmtId="0" fontId="39" fillId="0" borderId="0" xfId="3" applyFont="1" applyAlignment="1">
      <alignment horizontal="left" wrapText="1"/>
    </xf>
    <xf numFmtId="0" fontId="33" fillId="0" borderId="0" xfId="3" applyFont="1" applyAlignment="1">
      <alignment vertical="center"/>
    </xf>
    <xf numFmtId="0" fontId="33" fillId="4" borderId="0" xfId="3" applyFont="1" applyFill="1" applyAlignment="1">
      <alignment horizontal="center" vertical="center"/>
    </xf>
    <xf numFmtId="0" fontId="33" fillId="3" borderId="0" xfId="3" applyFont="1" applyFill="1" applyAlignment="1">
      <alignment horizontal="center" vertical="center"/>
    </xf>
    <xf numFmtId="167" fontId="38" fillId="3" borderId="0" xfId="1" applyNumberFormat="1" applyFont="1" applyFill="1"/>
    <xf numFmtId="37" fontId="38" fillId="0" borderId="0" xfId="3" applyNumberFormat="1" applyFont="1" applyAlignment="1">
      <alignment wrapText="1"/>
    </xf>
    <xf numFmtId="43" fontId="33" fillId="3" borderId="0" xfId="7" applyFont="1" applyFill="1" applyProtection="1"/>
    <xf numFmtId="167" fontId="33" fillId="3" borderId="0" xfId="3" applyNumberFormat="1" applyFont="1" applyFill="1"/>
    <xf numFmtId="177" fontId="38" fillId="0" borderId="0" xfId="6" applyNumberFormat="1" applyFont="1"/>
    <xf numFmtId="43" fontId="33" fillId="0" borderId="0" xfId="7" applyFont="1" applyFill="1" applyProtection="1"/>
    <xf numFmtId="167" fontId="33" fillId="0" borderId="0" xfId="3" applyNumberFormat="1" applyFont="1"/>
    <xf numFmtId="165" fontId="32" fillId="0" borderId="0" xfId="3" applyNumberFormat="1" applyFont="1"/>
    <xf numFmtId="166" fontId="32" fillId="0" borderId="0" xfId="5" applyNumberFormat="1" applyFont="1" applyFill="1" applyBorder="1" applyAlignment="1">
      <alignment horizontal="right"/>
    </xf>
    <xf numFmtId="166" fontId="32" fillId="3" borderId="0" xfId="5" applyNumberFormat="1" applyFont="1" applyFill="1" applyBorder="1" applyAlignment="1">
      <alignment horizontal="right"/>
    </xf>
    <xf numFmtId="0" fontId="48" fillId="0" borderId="0" xfId="6" applyFont="1"/>
    <xf numFmtId="166" fontId="40" fillId="0" borderId="0" xfId="3" applyNumberFormat="1" applyFont="1" applyAlignment="1">
      <alignment vertical="center"/>
    </xf>
    <xf numFmtId="0" fontId="40" fillId="0" borderId="0" xfId="3" applyFont="1" applyAlignment="1">
      <alignment vertical="center"/>
    </xf>
    <xf numFmtId="0" fontId="43" fillId="0" borderId="0" xfId="2" applyFont="1" applyFill="1" applyAlignment="1" applyProtection="1">
      <alignment horizontal="center" vertical="center"/>
    </xf>
    <xf numFmtId="166" fontId="38" fillId="3" borderId="0" xfId="5" applyNumberFormat="1" applyFont="1" applyFill="1" applyAlignment="1" applyProtection="1">
      <alignment horizontal="right"/>
    </xf>
    <xf numFmtId="173" fontId="38" fillId="0" borderId="0" xfId="5" quotePrefix="1" applyNumberFormat="1" applyFont="1" applyFill="1" applyAlignment="1" applyProtection="1">
      <alignment horizontal="right"/>
    </xf>
    <xf numFmtId="173" fontId="38" fillId="0" borderId="0" xfId="10" quotePrefix="1" applyNumberFormat="1" applyFont="1" applyFill="1" applyAlignment="1" applyProtection="1">
      <alignment horizontal="right"/>
    </xf>
    <xf numFmtId="37" fontId="49" fillId="0" borderId="0" xfId="3" applyNumberFormat="1" applyFont="1" applyAlignment="1">
      <alignment horizontal="left"/>
    </xf>
    <xf numFmtId="37" fontId="49" fillId="0" borderId="0" xfId="3" applyNumberFormat="1" applyFont="1" applyAlignment="1">
      <alignment horizontal="right"/>
    </xf>
    <xf numFmtId="166" fontId="49" fillId="0" borderId="0" xfId="5" applyNumberFormat="1" applyFont="1" applyFill="1" applyAlignment="1" applyProtection="1">
      <alignment horizontal="right"/>
    </xf>
    <xf numFmtId="37" fontId="38" fillId="0" borderId="0" xfId="3" quotePrefix="1" applyNumberFormat="1" applyFont="1" applyAlignment="1">
      <alignment horizontal="right"/>
    </xf>
    <xf numFmtId="41" fontId="38" fillId="4" borderId="11" xfId="6" applyNumberFormat="1" applyFont="1" applyFill="1" applyBorder="1"/>
    <xf numFmtId="41" fontId="33" fillId="4" borderId="11" xfId="6" applyNumberFormat="1" applyFont="1" applyFill="1" applyBorder="1"/>
    <xf numFmtId="0" fontId="37" fillId="4" borderId="11" xfId="6" applyFont="1" applyFill="1" applyBorder="1" applyAlignment="1">
      <alignment horizontal="center" vertical="center" wrapText="1"/>
    </xf>
    <xf numFmtId="0" fontId="7" fillId="0" borderId="0" xfId="1" applyFont="1" applyAlignment="1">
      <alignment horizontal="center" vertical="center"/>
    </xf>
    <xf numFmtId="0" fontId="12" fillId="0" borderId="0" xfId="1" quotePrefix="1" applyFont="1" applyAlignment="1">
      <alignment horizontal="right" wrapText="1"/>
    </xf>
    <xf numFmtId="49" fontId="33" fillId="4" borderId="0" xfId="6" quotePrefix="1" applyNumberFormat="1" applyFont="1" applyFill="1" applyAlignment="1">
      <alignment horizontal="center" vertical="center"/>
    </xf>
    <xf numFmtId="49" fontId="33" fillId="4" borderId="0" xfId="6" applyNumberFormat="1" applyFont="1" applyFill="1" applyAlignment="1">
      <alignment horizontal="center" vertical="center"/>
    </xf>
    <xf numFmtId="49" fontId="33" fillId="4" borderId="0" xfId="3" applyNumberFormat="1" applyFont="1" applyFill="1" applyAlignment="1">
      <alignment horizontal="center" vertical="center"/>
    </xf>
    <xf numFmtId="0" fontId="44" fillId="0" borderId="0" xfId="2" applyFont="1" applyFill="1" applyAlignment="1" applyProtection="1">
      <alignment horizontal="center"/>
    </xf>
    <xf numFmtId="37" fontId="60" fillId="0" borderId="0" xfId="3" applyNumberFormat="1" applyFont="1" applyAlignment="1">
      <alignment horizontal="center" wrapText="1"/>
    </xf>
    <xf numFmtId="0" fontId="39" fillId="0" borderId="0" xfId="3" applyFont="1" applyAlignment="1">
      <alignment wrapText="1"/>
    </xf>
    <xf numFmtId="0" fontId="33" fillId="4" borderId="11" xfId="6" applyFont="1" applyFill="1" applyBorder="1" applyAlignment="1">
      <alignment horizontal="center" vertical="center" wrapText="1"/>
    </xf>
    <xf numFmtId="0" fontId="33" fillId="4" borderId="12" xfId="6" applyFont="1" applyFill="1" applyBorder="1" applyAlignment="1">
      <alignment horizontal="center" vertical="center" wrapText="1"/>
    </xf>
    <xf numFmtId="0" fontId="33" fillId="4" borderId="0" xfId="6" applyFont="1" applyFill="1" applyAlignment="1">
      <alignment horizontal="center" vertical="center"/>
    </xf>
    <xf numFmtId="0" fontId="33" fillId="4" borderId="10" xfId="6" applyFont="1" applyFill="1" applyBorder="1" applyAlignment="1">
      <alignment horizontal="center" vertical="center"/>
    </xf>
    <xf numFmtId="0" fontId="33" fillId="4" borderId="7" xfId="6" applyFont="1" applyFill="1" applyBorder="1" applyAlignment="1">
      <alignment horizontal="center" vertical="center"/>
    </xf>
    <xf numFmtId="0" fontId="33" fillId="4" borderId="8" xfId="6" applyFont="1" applyFill="1" applyBorder="1" applyAlignment="1">
      <alignment horizontal="center" vertical="center"/>
    </xf>
    <xf numFmtId="0" fontId="33" fillId="4" borderId="9" xfId="6" applyFont="1" applyFill="1" applyBorder="1" applyAlignment="1">
      <alignment horizontal="center" vertical="center"/>
    </xf>
  </cellXfs>
  <cellStyles count="19">
    <cellStyle name="Estilo 1" xfId="18" xr:uid="{CEE8E87E-D62D-4624-AC07-9F3EFC109F56}"/>
    <cellStyle name="Hiperlink 2" xfId="2" xr:uid="{56ED8526-AD3A-4909-A95B-6A4D789C6ACC}"/>
    <cellStyle name="Hyperlink_Séries Históricas - Patrimonial Transferência" xfId="12" xr:uid="{3B1636D8-947A-4EDA-A504-D70A926CD1D6}"/>
    <cellStyle name="Normal" xfId="0" builtinId="0"/>
    <cellStyle name="Normal 10" xfId="3" xr:uid="{55976D60-30B5-4CAD-B74B-FF4CAF1F3FE0}"/>
    <cellStyle name="Normal 10 2" xfId="11" xr:uid="{42363783-DB96-412B-B761-B1E130A1907C}"/>
    <cellStyle name="Normal 2 2" xfId="1" xr:uid="{E6634D24-DC85-4B18-B74B-F073BA0FC6AD}"/>
    <cellStyle name="Normal 2 3" xfId="4" xr:uid="{ACF61951-2783-4CDC-8301-802C836923F4}"/>
    <cellStyle name="Normal_Resultado 12.2006" xfId="6" xr:uid="{8EC87BD2-63D7-45DB-ACC3-F146A224C094}"/>
    <cellStyle name="Porcentagem 2 2" xfId="15" xr:uid="{EB1775B0-8451-4D2F-A485-78EB427F56B9}"/>
    <cellStyle name="Separador de milhares_Séries Históricas - Patrimonial Transferência" xfId="8" xr:uid="{A08E6F15-A5C5-4C11-AB0B-2B0008F7A3B3}"/>
    <cellStyle name="Vírgula 2" xfId="7" xr:uid="{FA0B3B9B-08AC-42B0-B692-4F6314811B14}"/>
    <cellStyle name="Vírgula 2 2" xfId="9" xr:uid="{0D9332FD-FC61-4537-A36E-C5CFE9506F5D}"/>
    <cellStyle name="Vírgula 2 3" xfId="5" xr:uid="{21C0A0DF-A064-4B9B-A49B-331A026F47DB}"/>
    <cellStyle name="Vírgula 2 3 2" xfId="10" xr:uid="{FFE0BE41-4DC8-4535-BC2E-84D56718A279}"/>
    <cellStyle name="Vírgula 2 3 2 2" xfId="14" xr:uid="{57215E96-04A1-4C17-9B3F-24A732A2109A}"/>
    <cellStyle name="Vírgula 2 3 2 3" xfId="17" xr:uid="{CF5C2D1A-59AE-4422-B743-C54DC563D87F}"/>
    <cellStyle name="Vírgula 2 3 3" xfId="16" xr:uid="{517C039A-6817-4EED-A0DE-AE17FC5E2B51}"/>
    <cellStyle name="Vírgula 3" xfId="13" xr:uid="{A5D20C3B-5BAA-4CFA-B342-AFF985B0B0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1265574</xdr:colOff>
      <xdr:row>2</xdr:row>
      <xdr:rowOff>133157</xdr:rowOff>
    </xdr:to>
    <xdr:pic>
      <xdr:nvPicPr>
        <xdr:cNvPr id="2" name="Imagem 1">
          <a:extLst>
            <a:ext uri="{FF2B5EF4-FFF2-40B4-BE49-F238E27FC236}">
              <a16:creationId xmlns:a16="http://schemas.microsoft.com/office/drawing/2014/main" id="{AE6D72E0-C872-4B06-89F6-B7C31F91B6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 y="220980"/>
          <a:ext cx="1646574" cy="354137"/>
        </a:xfrm>
        <a:prstGeom prst="rect">
          <a:avLst/>
        </a:prstGeom>
      </xdr:spPr>
    </xdr:pic>
    <xdr:clientData/>
  </xdr:twoCellAnchor>
  <xdr:twoCellAnchor editAs="oneCell">
    <xdr:from>
      <xdr:col>3</xdr:col>
      <xdr:colOff>97363</xdr:colOff>
      <xdr:row>3</xdr:row>
      <xdr:rowOff>31749</xdr:rowOff>
    </xdr:from>
    <xdr:to>
      <xdr:col>10</xdr:col>
      <xdr:colOff>63674</xdr:colOff>
      <xdr:row>6</xdr:row>
      <xdr:rowOff>250299</xdr:rowOff>
    </xdr:to>
    <xdr:pic>
      <xdr:nvPicPr>
        <xdr:cNvPr id="3" name="Imagem 2">
          <a:extLst>
            <a:ext uri="{FF2B5EF4-FFF2-40B4-BE49-F238E27FC236}">
              <a16:creationId xmlns:a16="http://schemas.microsoft.com/office/drawing/2014/main" id="{9420B2B3-E9E4-4D5E-AACC-590992D9AF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646003" y="732789"/>
          <a:ext cx="10154251" cy="690990"/>
        </a:xfrm>
        <a:prstGeom prst="rect">
          <a:avLst/>
        </a:prstGeom>
      </xdr:spPr>
    </xdr:pic>
    <xdr:clientData/>
  </xdr:twoCellAnchor>
  <xdr:oneCellAnchor>
    <xdr:from>
      <xdr:col>4</xdr:col>
      <xdr:colOff>634999</xdr:colOff>
      <xdr:row>4</xdr:row>
      <xdr:rowOff>95250</xdr:rowOff>
    </xdr:from>
    <xdr:ext cx="8562975" cy="412549"/>
    <xdr:sp macro="" textlink="">
      <xdr:nvSpPr>
        <xdr:cNvPr id="4" name="CaixaDeTexto 3">
          <a:extLst>
            <a:ext uri="{FF2B5EF4-FFF2-40B4-BE49-F238E27FC236}">
              <a16:creationId xmlns:a16="http://schemas.microsoft.com/office/drawing/2014/main" id="{A3DD187D-9DD4-4EDB-9A6C-9448272453E5}"/>
            </a:ext>
          </a:extLst>
        </xdr:cNvPr>
        <xdr:cNvSpPr txBox="1"/>
      </xdr:nvSpPr>
      <xdr:spPr>
        <a:xfrm>
          <a:off x="1564639" y="910590"/>
          <a:ext cx="8562975" cy="41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 Reports - Historical Series</a:t>
          </a:r>
          <a:endParaRPr lang="pt-BR" sz="7200">
            <a:solidFill>
              <a:schemeClr val="bg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37</xdr:col>
      <xdr:colOff>0</xdr:colOff>
      <xdr:row>13</xdr:row>
      <xdr:rowOff>0</xdr:rowOff>
    </xdr:from>
    <xdr:to>
      <xdr:col>37</xdr:col>
      <xdr:colOff>0</xdr:colOff>
      <xdr:row>13</xdr:row>
      <xdr:rowOff>0</xdr:rowOff>
    </xdr:to>
    <xdr:sp macro="" textlink="">
      <xdr:nvSpPr>
        <xdr:cNvPr id="2" name="Texto 13">
          <a:extLst>
            <a:ext uri="{FF2B5EF4-FFF2-40B4-BE49-F238E27FC236}">
              <a16:creationId xmlns:a16="http://schemas.microsoft.com/office/drawing/2014/main" id="{0B2CD35D-EF2A-4648-8907-4E33A49DDE54}"/>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3" name="Texto 13">
          <a:extLst>
            <a:ext uri="{FF2B5EF4-FFF2-40B4-BE49-F238E27FC236}">
              <a16:creationId xmlns:a16="http://schemas.microsoft.com/office/drawing/2014/main" id="{6F5B02A6-FF90-443F-BDE4-647EC0040365}"/>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4" name="Texto 13">
          <a:extLst>
            <a:ext uri="{FF2B5EF4-FFF2-40B4-BE49-F238E27FC236}">
              <a16:creationId xmlns:a16="http://schemas.microsoft.com/office/drawing/2014/main" id="{02240C95-264C-4D4E-B765-3679DDE4C507}"/>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5" name="Texto 13">
          <a:extLst>
            <a:ext uri="{FF2B5EF4-FFF2-40B4-BE49-F238E27FC236}">
              <a16:creationId xmlns:a16="http://schemas.microsoft.com/office/drawing/2014/main" id="{6414C66A-D500-49D8-A2B8-56BD36A1BA51}"/>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6" name="Texto 13">
          <a:extLst>
            <a:ext uri="{FF2B5EF4-FFF2-40B4-BE49-F238E27FC236}">
              <a16:creationId xmlns:a16="http://schemas.microsoft.com/office/drawing/2014/main" id="{BE646741-FFE4-473B-85F2-F949657AEEE7}"/>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7" name="Texto 13">
          <a:extLst>
            <a:ext uri="{FF2B5EF4-FFF2-40B4-BE49-F238E27FC236}">
              <a16:creationId xmlns:a16="http://schemas.microsoft.com/office/drawing/2014/main" id="{1A4D2FED-6BBB-4B32-A5A1-B825901BD65E}"/>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8" name="Texto 13">
          <a:extLst>
            <a:ext uri="{FF2B5EF4-FFF2-40B4-BE49-F238E27FC236}">
              <a16:creationId xmlns:a16="http://schemas.microsoft.com/office/drawing/2014/main" id="{800EAA72-2B1A-4B31-ACB6-7F2D323B44CF}"/>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1E567510-A4F9-4AB7-8022-FEFD5CFDB2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28</xdr:row>
      <xdr:rowOff>0</xdr:rowOff>
    </xdr:from>
    <xdr:to>
      <xdr:col>36</xdr:col>
      <xdr:colOff>0</xdr:colOff>
      <xdr:row>28</xdr:row>
      <xdr:rowOff>0</xdr:rowOff>
    </xdr:to>
    <xdr:sp macro="" textlink="">
      <xdr:nvSpPr>
        <xdr:cNvPr id="2" name="Texto 13">
          <a:extLst>
            <a:ext uri="{FF2B5EF4-FFF2-40B4-BE49-F238E27FC236}">
              <a16:creationId xmlns:a16="http://schemas.microsoft.com/office/drawing/2014/main" id="{50A6BF77-B98A-422F-B990-BF94723AF2F0}"/>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3" name="Texto 13">
          <a:extLst>
            <a:ext uri="{FF2B5EF4-FFF2-40B4-BE49-F238E27FC236}">
              <a16:creationId xmlns:a16="http://schemas.microsoft.com/office/drawing/2014/main" id="{AE92A22E-B0CA-48A8-9A86-ED5E161E2DCE}"/>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4" name="Texto 13">
          <a:extLst>
            <a:ext uri="{FF2B5EF4-FFF2-40B4-BE49-F238E27FC236}">
              <a16:creationId xmlns:a16="http://schemas.microsoft.com/office/drawing/2014/main" id="{3CA4BA0E-2E45-4C95-9770-D3A8E11FF824}"/>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5" name="Texto 13">
          <a:extLst>
            <a:ext uri="{FF2B5EF4-FFF2-40B4-BE49-F238E27FC236}">
              <a16:creationId xmlns:a16="http://schemas.microsoft.com/office/drawing/2014/main" id="{FCAF5AFF-8CF8-437D-B2C2-EC185A33E2FB}"/>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6" name="Texto 13">
          <a:extLst>
            <a:ext uri="{FF2B5EF4-FFF2-40B4-BE49-F238E27FC236}">
              <a16:creationId xmlns:a16="http://schemas.microsoft.com/office/drawing/2014/main" id="{A0874C94-0E01-4AEB-BE39-59ABDA6AF833}"/>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7" name="Texto 13">
          <a:extLst>
            <a:ext uri="{FF2B5EF4-FFF2-40B4-BE49-F238E27FC236}">
              <a16:creationId xmlns:a16="http://schemas.microsoft.com/office/drawing/2014/main" id="{FEF9905C-FEC5-4D7A-B15B-08463E271E0D}"/>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8" name="Texto 13">
          <a:extLst>
            <a:ext uri="{FF2B5EF4-FFF2-40B4-BE49-F238E27FC236}">
              <a16:creationId xmlns:a16="http://schemas.microsoft.com/office/drawing/2014/main" id="{A7ED4019-9077-49D7-B38B-7CDE1A3DD4C0}"/>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785FF74E-9EAD-4011-84ED-9535B2FFB7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75</xdr:col>
      <xdr:colOff>0</xdr:colOff>
      <xdr:row>20</xdr:row>
      <xdr:rowOff>0</xdr:rowOff>
    </xdr:from>
    <xdr:to>
      <xdr:col>75</xdr:col>
      <xdr:colOff>0</xdr:colOff>
      <xdr:row>20</xdr:row>
      <xdr:rowOff>0</xdr:rowOff>
    </xdr:to>
    <xdr:sp macro="" textlink="">
      <xdr:nvSpPr>
        <xdr:cNvPr id="2" name="Texto 13">
          <a:extLst>
            <a:ext uri="{FF2B5EF4-FFF2-40B4-BE49-F238E27FC236}">
              <a16:creationId xmlns:a16="http://schemas.microsoft.com/office/drawing/2014/main" id="{AE27146B-D814-40F2-B35C-352E3CC9C01B}"/>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3" name="Texto 13">
          <a:extLst>
            <a:ext uri="{FF2B5EF4-FFF2-40B4-BE49-F238E27FC236}">
              <a16:creationId xmlns:a16="http://schemas.microsoft.com/office/drawing/2014/main" id="{AFF8FF20-43CD-4607-9DA3-A0EDDE95AC70}"/>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4" name="Texto 13">
          <a:extLst>
            <a:ext uri="{FF2B5EF4-FFF2-40B4-BE49-F238E27FC236}">
              <a16:creationId xmlns:a16="http://schemas.microsoft.com/office/drawing/2014/main" id="{324D5EEC-F8F4-4101-92FF-832289E3EABA}"/>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5" name="Texto 13">
          <a:extLst>
            <a:ext uri="{FF2B5EF4-FFF2-40B4-BE49-F238E27FC236}">
              <a16:creationId xmlns:a16="http://schemas.microsoft.com/office/drawing/2014/main" id="{CB6D1656-C2F1-4B4E-ACE4-D9460274B586}"/>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6" name="Texto 13">
          <a:extLst>
            <a:ext uri="{FF2B5EF4-FFF2-40B4-BE49-F238E27FC236}">
              <a16:creationId xmlns:a16="http://schemas.microsoft.com/office/drawing/2014/main" id="{4C72EA21-0FDB-496C-A705-FB1B3EFFF3E0}"/>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7" name="Texto 13">
          <a:extLst>
            <a:ext uri="{FF2B5EF4-FFF2-40B4-BE49-F238E27FC236}">
              <a16:creationId xmlns:a16="http://schemas.microsoft.com/office/drawing/2014/main" id="{098EAE0E-428E-4954-8C72-8D562C88E141}"/>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8" name="Texto 13">
          <a:extLst>
            <a:ext uri="{FF2B5EF4-FFF2-40B4-BE49-F238E27FC236}">
              <a16:creationId xmlns:a16="http://schemas.microsoft.com/office/drawing/2014/main" id="{BDE4E21A-2B07-42BE-ACB8-B1C9B6D34668}"/>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9" name="Texto 13">
          <a:extLst>
            <a:ext uri="{FF2B5EF4-FFF2-40B4-BE49-F238E27FC236}">
              <a16:creationId xmlns:a16="http://schemas.microsoft.com/office/drawing/2014/main" id="{D1072517-D55F-45B8-9C1A-DB11035448D8}"/>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0" name="Texto 13">
          <a:extLst>
            <a:ext uri="{FF2B5EF4-FFF2-40B4-BE49-F238E27FC236}">
              <a16:creationId xmlns:a16="http://schemas.microsoft.com/office/drawing/2014/main" id="{977212AC-CC91-435D-B539-233FD869C7A1}"/>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1" name="Texto 13">
          <a:extLst>
            <a:ext uri="{FF2B5EF4-FFF2-40B4-BE49-F238E27FC236}">
              <a16:creationId xmlns:a16="http://schemas.microsoft.com/office/drawing/2014/main" id="{E82E95FE-C25E-4D2B-8124-0AD4730F2F19}"/>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2" name="Texto 13">
          <a:extLst>
            <a:ext uri="{FF2B5EF4-FFF2-40B4-BE49-F238E27FC236}">
              <a16:creationId xmlns:a16="http://schemas.microsoft.com/office/drawing/2014/main" id="{6C443A24-A101-4053-8D7F-8F9DF3837102}"/>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3" name="Texto 13">
          <a:extLst>
            <a:ext uri="{FF2B5EF4-FFF2-40B4-BE49-F238E27FC236}">
              <a16:creationId xmlns:a16="http://schemas.microsoft.com/office/drawing/2014/main" id="{B5B49B46-0372-4F8E-9A9A-A405719F5BA3}"/>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4" name="Texto 13">
          <a:extLst>
            <a:ext uri="{FF2B5EF4-FFF2-40B4-BE49-F238E27FC236}">
              <a16:creationId xmlns:a16="http://schemas.microsoft.com/office/drawing/2014/main" id="{46C941BD-AEE5-402B-BE3B-83562D83B441}"/>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5" name="Texto 13">
          <a:extLst>
            <a:ext uri="{FF2B5EF4-FFF2-40B4-BE49-F238E27FC236}">
              <a16:creationId xmlns:a16="http://schemas.microsoft.com/office/drawing/2014/main" id="{7D72218E-98F3-4D67-920D-937FCE754403}"/>
            </a:ext>
          </a:extLst>
        </xdr:cNvPr>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AF461BEC-5EEA-488B-9461-110B743024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97D0AAFB-8357-4BB5-BA49-82B10B3B43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45C7D4D6-CEF7-4F87-B9A2-3B56AC385642}"/>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5EDB2FED-F550-4CB9-A0AA-FBD5437A164A}"/>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509D192B-706E-4ED1-B0B3-88F67B2FE21C}"/>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5A1609C7-0BD5-4907-9AD0-59B0C8EBA256}"/>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7775B90F-A57C-4D94-9288-886556FA0628}"/>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9D487D55-E441-42F5-B64E-BC04F3A8DD29}"/>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43F0081C-8A48-49B7-8F07-54DB6B8259F6}"/>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A821DEA7-0E75-420F-B6A1-DE715ED1C03D}"/>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862CC057-C229-4174-A919-BAF98A115C7F}"/>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8E8144DA-DE68-44C4-A991-3ED3D6C849E7}"/>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251F6817-D69F-4185-A4A7-22CF5002BA89}"/>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8A135740-E957-4DA7-AFB4-0D2C51A75797}"/>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D29D3A81-FAE9-42B3-81DB-C31B9849CAEA}"/>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1AD304F5-8D63-4D9A-B4DD-01090ABFA90A}"/>
            </a:ext>
          </a:extLst>
        </xdr:cNvPr>
        <xdr:cNvSpPr txBox="1">
          <a:spLocks noChangeArrowheads="1"/>
        </xdr:cNvSpPr>
      </xdr:nvSpPr>
      <xdr:spPr bwMode="auto">
        <a:xfrm>
          <a:off x="264185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6FF78AD2-2D28-4BC0-B1EF-1A2745B9E6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D370A257-0799-4AD1-A892-FB0C2A5303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37</xdr:col>
      <xdr:colOff>0</xdr:colOff>
      <xdr:row>27</xdr:row>
      <xdr:rowOff>0</xdr:rowOff>
    </xdr:from>
    <xdr:to>
      <xdr:col>37</xdr:col>
      <xdr:colOff>0</xdr:colOff>
      <xdr:row>27</xdr:row>
      <xdr:rowOff>0</xdr:rowOff>
    </xdr:to>
    <xdr:sp macro="" textlink="">
      <xdr:nvSpPr>
        <xdr:cNvPr id="2" name="Texto 13">
          <a:extLst>
            <a:ext uri="{FF2B5EF4-FFF2-40B4-BE49-F238E27FC236}">
              <a16:creationId xmlns:a16="http://schemas.microsoft.com/office/drawing/2014/main" id="{B0DF1A4C-D7B0-475F-A550-A7E77C64635D}"/>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3" name="Texto 13">
          <a:extLst>
            <a:ext uri="{FF2B5EF4-FFF2-40B4-BE49-F238E27FC236}">
              <a16:creationId xmlns:a16="http://schemas.microsoft.com/office/drawing/2014/main" id="{E1532185-DD7D-437A-9172-BD80E85FE968}"/>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4" name="Texto 13">
          <a:extLst>
            <a:ext uri="{FF2B5EF4-FFF2-40B4-BE49-F238E27FC236}">
              <a16:creationId xmlns:a16="http://schemas.microsoft.com/office/drawing/2014/main" id="{746C499D-56D9-430D-A756-E3CCC5006F2B}"/>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5" name="Texto 13">
          <a:extLst>
            <a:ext uri="{FF2B5EF4-FFF2-40B4-BE49-F238E27FC236}">
              <a16:creationId xmlns:a16="http://schemas.microsoft.com/office/drawing/2014/main" id="{AD7454EF-3FCE-45B0-99A5-D7BD7FE3F689}"/>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6" name="Texto 13">
          <a:extLst>
            <a:ext uri="{FF2B5EF4-FFF2-40B4-BE49-F238E27FC236}">
              <a16:creationId xmlns:a16="http://schemas.microsoft.com/office/drawing/2014/main" id="{4FDFC157-A5A5-4746-97BE-6C197E69DDBB}"/>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7" name="Texto 13">
          <a:extLst>
            <a:ext uri="{FF2B5EF4-FFF2-40B4-BE49-F238E27FC236}">
              <a16:creationId xmlns:a16="http://schemas.microsoft.com/office/drawing/2014/main" id="{7CDBCAD9-1EB0-463C-9A14-8291B77F7907}"/>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8" name="Texto 13">
          <a:extLst>
            <a:ext uri="{FF2B5EF4-FFF2-40B4-BE49-F238E27FC236}">
              <a16:creationId xmlns:a16="http://schemas.microsoft.com/office/drawing/2014/main" id="{BC0725B0-5207-41E3-8AAE-AFC2CF0E4B1D}"/>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9" name="Texto 13">
          <a:extLst>
            <a:ext uri="{FF2B5EF4-FFF2-40B4-BE49-F238E27FC236}">
              <a16:creationId xmlns:a16="http://schemas.microsoft.com/office/drawing/2014/main" id="{03EB3959-8834-43CE-9D22-E6E35ED2F349}"/>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0" name="Texto 13">
          <a:extLst>
            <a:ext uri="{FF2B5EF4-FFF2-40B4-BE49-F238E27FC236}">
              <a16:creationId xmlns:a16="http://schemas.microsoft.com/office/drawing/2014/main" id="{87AFD470-D1E2-4881-8541-EDC05CA2606E}"/>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1" name="Texto 13">
          <a:extLst>
            <a:ext uri="{FF2B5EF4-FFF2-40B4-BE49-F238E27FC236}">
              <a16:creationId xmlns:a16="http://schemas.microsoft.com/office/drawing/2014/main" id="{DA1A580D-FA8F-4F96-8D06-9D6B52DEAB9F}"/>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2" name="Texto 13">
          <a:extLst>
            <a:ext uri="{FF2B5EF4-FFF2-40B4-BE49-F238E27FC236}">
              <a16:creationId xmlns:a16="http://schemas.microsoft.com/office/drawing/2014/main" id="{34E7A81D-E807-4AB0-A4B7-F162FA086504}"/>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3" name="Texto 13">
          <a:extLst>
            <a:ext uri="{FF2B5EF4-FFF2-40B4-BE49-F238E27FC236}">
              <a16:creationId xmlns:a16="http://schemas.microsoft.com/office/drawing/2014/main" id="{1E75BD21-59B0-43D0-A43D-34B6F6126FCE}"/>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4" name="Texto 13">
          <a:extLst>
            <a:ext uri="{FF2B5EF4-FFF2-40B4-BE49-F238E27FC236}">
              <a16:creationId xmlns:a16="http://schemas.microsoft.com/office/drawing/2014/main" id="{B31541DD-F5D4-41E4-B71B-DD62F72EF6DB}"/>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5" name="Texto 13">
          <a:extLst>
            <a:ext uri="{FF2B5EF4-FFF2-40B4-BE49-F238E27FC236}">
              <a16:creationId xmlns:a16="http://schemas.microsoft.com/office/drawing/2014/main" id="{ACD8AF05-FF1D-40F3-89E3-D83F378E859C}"/>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B65895E8-4604-4BD7-AD1F-C132A25159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B02363A4-9EA5-4881-8217-CDFD78DF85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516CF5A-27BE-4ECF-BB36-B19146DC9A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A74B9607-C591-4DD4-8C78-B637B93E12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F3651BC-31AE-4D82-B24F-7F7140CD3F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14</xdr:row>
      <xdr:rowOff>0</xdr:rowOff>
    </xdr:to>
    <xdr:sp macro="" textlink="">
      <xdr:nvSpPr>
        <xdr:cNvPr id="2" name="Texto 13">
          <a:extLst>
            <a:ext uri="{FF2B5EF4-FFF2-40B4-BE49-F238E27FC236}">
              <a16:creationId xmlns:a16="http://schemas.microsoft.com/office/drawing/2014/main" id="{2BD5FD86-2AF7-47D8-B87F-0A09B0EA56C7}"/>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3" name="Texto 13">
          <a:extLst>
            <a:ext uri="{FF2B5EF4-FFF2-40B4-BE49-F238E27FC236}">
              <a16:creationId xmlns:a16="http://schemas.microsoft.com/office/drawing/2014/main" id="{1699FAB6-FA43-4726-80E8-0C3DADDD0B60}"/>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4" name="Texto 13">
          <a:extLst>
            <a:ext uri="{FF2B5EF4-FFF2-40B4-BE49-F238E27FC236}">
              <a16:creationId xmlns:a16="http://schemas.microsoft.com/office/drawing/2014/main" id="{A464D143-B9AC-442E-B052-F425E1120D57}"/>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5" name="Texto 13">
          <a:extLst>
            <a:ext uri="{FF2B5EF4-FFF2-40B4-BE49-F238E27FC236}">
              <a16:creationId xmlns:a16="http://schemas.microsoft.com/office/drawing/2014/main" id="{0A5EABDC-651E-40C0-A696-60994A3BDA3E}"/>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6" name="Texto 13">
          <a:extLst>
            <a:ext uri="{FF2B5EF4-FFF2-40B4-BE49-F238E27FC236}">
              <a16:creationId xmlns:a16="http://schemas.microsoft.com/office/drawing/2014/main" id="{176BB0F7-1113-4A3D-8297-991A0E1F2968}"/>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7" name="Texto 13">
          <a:extLst>
            <a:ext uri="{FF2B5EF4-FFF2-40B4-BE49-F238E27FC236}">
              <a16:creationId xmlns:a16="http://schemas.microsoft.com/office/drawing/2014/main" id="{4182D286-A2F2-4D58-B2F2-821184EF49FA}"/>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8" name="Texto 13">
          <a:extLst>
            <a:ext uri="{FF2B5EF4-FFF2-40B4-BE49-F238E27FC236}">
              <a16:creationId xmlns:a16="http://schemas.microsoft.com/office/drawing/2014/main" id="{D9F633F1-E7AC-4F47-B969-9506311E9A79}"/>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9" name="Texto 13">
          <a:extLst>
            <a:ext uri="{FF2B5EF4-FFF2-40B4-BE49-F238E27FC236}">
              <a16:creationId xmlns:a16="http://schemas.microsoft.com/office/drawing/2014/main" id="{9D0F5267-C5F3-4D1B-B3B1-75B2D8F3447E}"/>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0" name="Texto 13">
          <a:extLst>
            <a:ext uri="{FF2B5EF4-FFF2-40B4-BE49-F238E27FC236}">
              <a16:creationId xmlns:a16="http://schemas.microsoft.com/office/drawing/2014/main" id="{22AA5894-084C-4779-9EB6-6D172EB8F4E2}"/>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1" name="Texto 13">
          <a:extLst>
            <a:ext uri="{FF2B5EF4-FFF2-40B4-BE49-F238E27FC236}">
              <a16:creationId xmlns:a16="http://schemas.microsoft.com/office/drawing/2014/main" id="{26C6925F-9309-4B8C-BAFE-F0CF261DFA78}"/>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2" name="Texto 13">
          <a:extLst>
            <a:ext uri="{FF2B5EF4-FFF2-40B4-BE49-F238E27FC236}">
              <a16:creationId xmlns:a16="http://schemas.microsoft.com/office/drawing/2014/main" id="{E1AC459F-7133-497C-9874-51D81A9A9BF3}"/>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3" name="Texto 13">
          <a:extLst>
            <a:ext uri="{FF2B5EF4-FFF2-40B4-BE49-F238E27FC236}">
              <a16:creationId xmlns:a16="http://schemas.microsoft.com/office/drawing/2014/main" id="{C2399220-6773-432E-BB4D-C502F17EF92D}"/>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4" name="Texto 13">
          <a:extLst>
            <a:ext uri="{FF2B5EF4-FFF2-40B4-BE49-F238E27FC236}">
              <a16:creationId xmlns:a16="http://schemas.microsoft.com/office/drawing/2014/main" id="{26DD9F49-700E-4344-9B0E-8E7AEBE56DE5}"/>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5" name="Texto 13">
          <a:extLst>
            <a:ext uri="{FF2B5EF4-FFF2-40B4-BE49-F238E27FC236}">
              <a16:creationId xmlns:a16="http://schemas.microsoft.com/office/drawing/2014/main" id="{27978799-C348-4F3A-8E7E-DB8508C0BBC5}"/>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5E3D7ACD-6DA2-4858-A727-266688C058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E97E2258-6D07-466A-BDEB-910AE9C8C0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2" name="Texto 13">
          <a:extLst>
            <a:ext uri="{FF2B5EF4-FFF2-40B4-BE49-F238E27FC236}">
              <a16:creationId xmlns:a16="http://schemas.microsoft.com/office/drawing/2014/main" id="{2F48F62B-5090-4D14-87B7-EE64E6F49688}"/>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3" name="Texto 13">
          <a:extLst>
            <a:ext uri="{FF2B5EF4-FFF2-40B4-BE49-F238E27FC236}">
              <a16:creationId xmlns:a16="http://schemas.microsoft.com/office/drawing/2014/main" id="{C7D8A176-2ECE-4EA4-B75B-95E12DC00A1F}"/>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4" name="Texto 13">
          <a:extLst>
            <a:ext uri="{FF2B5EF4-FFF2-40B4-BE49-F238E27FC236}">
              <a16:creationId xmlns:a16="http://schemas.microsoft.com/office/drawing/2014/main" id="{9CA0FFB5-4FFB-4C6C-901E-D1FB656C0249}"/>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5" name="Texto 13">
          <a:extLst>
            <a:ext uri="{FF2B5EF4-FFF2-40B4-BE49-F238E27FC236}">
              <a16:creationId xmlns:a16="http://schemas.microsoft.com/office/drawing/2014/main" id="{6D2BFF6C-9234-4C1C-A4D0-380A51B8AF4E}"/>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6" name="Texto 13">
          <a:extLst>
            <a:ext uri="{FF2B5EF4-FFF2-40B4-BE49-F238E27FC236}">
              <a16:creationId xmlns:a16="http://schemas.microsoft.com/office/drawing/2014/main" id="{D163075E-8015-45BC-92EF-137F08DCF4B6}"/>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7" name="Texto 13">
          <a:extLst>
            <a:ext uri="{FF2B5EF4-FFF2-40B4-BE49-F238E27FC236}">
              <a16:creationId xmlns:a16="http://schemas.microsoft.com/office/drawing/2014/main" id="{8A2B6C12-EFCE-428A-B56D-C347BDAA3E6A}"/>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8" name="Texto 13">
          <a:extLst>
            <a:ext uri="{FF2B5EF4-FFF2-40B4-BE49-F238E27FC236}">
              <a16:creationId xmlns:a16="http://schemas.microsoft.com/office/drawing/2014/main" id="{962398E6-EA60-48E7-A108-204A26F975A1}"/>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9" name="Texto 13">
          <a:extLst>
            <a:ext uri="{FF2B5EF4-FFF2-40B4-BE49-F238E27FC236}">
              <a16:creationId xmlns:a16="http://schemas.microsoft.com/office/drawing/2014/main" id="{05DC4026-33C7-41DE-871C-9786B503C26E}"/>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0" name="Texto 13">
          <a:extLst>
            <a:ext uri="{FF2B5EF4-FFF2-40B4-BE49-F238E27FC236}">
              <a16:creationId xmlns:a16="http://schemas.microsoft.com/office/drawing/2014/main" id="{07DC9A1B-74BD-4990-B8E9-4B613663FA52}"/>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1" name="Texto 13">
          <a:extLst>
            <a:ext uri="{FF2B5EF4-FFF2-40B4-BE49-F238E27FC236}">
              <a16:creationId xmlns:a16="http://schemas.microsoft.com/office/drawing/2014/main" id="{000CB1FE-5C79-42DB-BB2E-3859198015DC}"/>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2" name="Texto 13">
          <a:extLst>
            <a:ext uri="{FF2B5EF4-FFF2-40B4-BE49-F238E27FC236}">
              <a16:creationId xmlns:a16="http://schemas.microsoft.com/office/drawing/2014/main" id="{68AA5F47-E744-4C19-8C75-1C3A4730CB26}"/>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3" name="Texto 13">
          <a:extLst>
            <a:ext uri="{FF2B5EF4-FFF2-40B4-BE49-F238E27FC236}">
              <a16:creationId xmlns:a16="http://schemas.microsoft.com/office/drawing/2014/main" id="{4C6BBE7B-BE60-4474-AF89-4180E082113E}"/>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4" name="Texto 13">
          <a:extLst>
            <a:ext uri="{FF2B5EF4-FFF2-40B4-BE49-F238E27FC236}">
              <a16:creationId xmlns:a16="http://schemas.microsoft.com/office/drawing/2014/main" id="{1EAC7502-FDEE-40A4-8F08-9B3BEFFEF4E2}"/>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5" name="Texto 13">
          <a:extLst>
            <a:ext uri="{FF2B5EF4-FFF2-40B4-BE49-F238E27FC236}">
              <a16:creationId xmlns:a16="http://schemas.microsoft.com/office/drawing/2014/main" id="{359C499F-8924-4E65-A54B-7E40FEE569CB}"/>
            </a:ext>
          </a:extLst>
        </xdr:cNvPr>
        <xdr:cNvSpPr txBox="1">
          <a:spLocks noChangeArrowheads="1"/>
        </xdr:cNvSpPr>
      </xdr:nvSpPr>
      <xdr:spPr bwMode="auto">
        <a:xfrm>
          <a:off x="329184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6" name="Texto 13">
          <a:extLst>
            <a:ext uri="{FF2B5EF4-FFF2-40B4-BE49-F238E27FC236}">
              <a16:creationId xmlns:a16="http://schemas.microsoft.com/office/drawing/2014/main" id="{1DE4CA6D-EA1D-454F-BD28-8049B0EC3225}"/>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7" name="Texto 13">
          <a:extLst>
            <a:ext uri="{FF2B5EF4-FFF2-40B4-BE49-F238E27FC236}">
              <a16:creationId xmlns:a16="http://schemas.microsoft.com/office/drawing/2014/main" id="{AD2F1F65-0DE7-4F06-94F8-57B6552357AA}"/>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8" name="Texto 13">
          <a:extLst>
            <a:ext uri="{FF2B5EF4-FFF2-40B4-BE49-F238E27FC236}">
              <a16:creationId xmlns:a16="http://schemas.microsoft.com/office/drawing/2014/main" id="{237FC18B-A158-49A5-AC64-BC4DEE5F6659}"/>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9" name="Texto 13">
          <a:extLst>
            <a:ext uri="{FF2B5EF4-FFF2-40B4-BE49-F238E27FC236}">
              <a16:creationId xmlns:a16="http://schemas.microsoft.com/office/drawing/2014/main" id="{70E0237A-17BE-413F-BC26-D13E7095AA7A}"/>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0" name="Texto 13">
          <a:extLst>
            <a:ext uri="{FF2B5EF4-FFF2-40B4-BE49-F238E27FC236}">
              <a16:creationId xmlns:a16="http://schemas.microsoft.com/office/drawing/2014/main" id="{D1BCC936-BDE5-4A88-A618-C87ECD259F04}"/>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1" name="Texto 13">
          <a:extLst>
            <a:ext uri="{FF2B5EF4-FFF2-40B4-BE49-F238E27FC236}">
              <a16:creationId xmlns:a16="http://schemas.microsoft.com/office/drawing/2014/main" id="{2F202A7E-8A81-4206-8E54-D04F43C4197E}"/>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2" name="Texto 13">
          <a:extLst>
            <a:ext uri="{FF2B5EF4-FFF2-40B4-BE49-F238E27FC236}">
              <a16:creationId xmlns:a16="http://schemas.microsoft.com/office/drawing/2014/main" id="{E94B7B6F-A6E3-4DA1-B017-44364B02FDB8}"/>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3" name="Texto 13">
          <a:extLst>
            <a:ext uri="{FF2B5EF4-FFF2-40B4-BE49-F238E27FC236}">
              <a16:creationId xmlns:a16="http://schemas.microsoft.com/office/drawing/2014/main" id="{14369848-748F-4498-8836-210C9708AE48}"/>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4" name="Texto 13">
          <a:extLst>
            <a:ext uri="{FF2B5EF4-FFF2-40B4-BE49-F238E27FC236}">
              <a16:creationId xmlns:a16="http://schemas.microsoft.com/office/drawing/2014/main" id="{04A4B681-B616-4E7B-8021-B37427FB5EF4}"/>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5" name="Texto 13">
          <a:extLst>
            <a:ext uri="{FF2B5EF4-FFF2-40B4-BE49-F238E27FC236}">
              <a16:creationId xmlns:a16="http://schemas.microsoft.com/office/drawing/2014/main" id="{EAC9F629-2D2C-4583-8559-4B67E484B137}"/>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6" name="Texto 13">
          <a:extLst>
            <a:ext uri="{FF2B5EF4-FFF2-40B4-BE49-F238E27FC236}">
              <a16:creationId xmlns:a16="http://schemas.microsoft.com/office/drawing/2014/main" id="{6780AE75-6D97-46DD-9D07-22161A634F43}"/>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7" name="Texto 13">
          <a:extLst>
            <a:ext uri="{FF2B5EF4-FFF2-40B4-BE49-F238E27FC236}">
              <a16:creationId xmlns:a16="http://schemas.microsoft.com/office/drawing/2014/main" id="{8831C702-3FD3-4CDA-9462-6E0B41B1AC8D}"/>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8" name="Texto 13">
          <a:extLst>
            <a:ext uri="{FF2B5EF4-FFF2-40B4-BE49-F238E27FC236}">
              <a16:creationId xmlns:a16="http://schemas.microsoft.com/office/drawing/2014/main" id="{013EB7F2-9D0B-460E-B7E2-1E668B19243A}"/>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9" name="Texto 13">
          <a:extLst>
            <a:ext uri="{FF2B5EF4-FFF2-40B4-BE49-F238E27FC236}">
              <a16:creationId xmlns:a16="http://schemas.microsoft.com/office/drawing/2014/main" id="{B5DFAA7D-5E7C-4469-8D68-000A30747388}"/>
            </a:ext>
          </a:extLst>
        </xdr:cNvPr>
        <xdr:cNvSpPr txBox="1">
          <a:spLocks noChangeArrowheads="1"/>
        </xdr:cNvSpPr>
      </xdr:nvSpPr>
      <xdr:spPr bwMode="auto">
        <a:xfrm>
          <a:off x="329184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a:extLst>
            <a:ext uri="{FF2B5EF4-FFF2-40B4-BE49-F238E27FC236}">
              <a16:creationId xmlns:a16="http://schemas.microsoft.com/office/drawing/2014/main" id="{1D501D1F-01ED-4C93-BEE2-801EF2A6D7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74</xdr:col>
      <xdr:colOff>0</xdr:colOff>
      <xdr:row>19</xdr:row>
      <xdr:rowOff>0</xdr:rowOff>
    </xdr:from>
    <xdr:to>
      <xdr:col>74</xdr:col>
      <xdr:colOff>0</xdr:colOff>
      <xdr:row>19</xdr:row>
      <xdr:rowOff>0</xdr:rowOff>
    </xdr:to>
    <xdr:sp macro="" textlink="">
      <xdr:nvSpPr>
        <xdr:cNvPr id="2" name="Texto 13">
          <a:extLst>
            <a:ext uri="{FF2B5EF4-FFF2-40B4-BE49-F238E27FC236}">
              <a16:creationId xmlns:a16="http://schemas.microsoft.com/office/drawing/2014/main" id="{90D6CFA5-EF3B-427D-8CC0-7EC8FBF7C79C}"/>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3" name="Texto 13">
          <a:extLst>
            <a:ext uri="{FF2B5EF4-FFF2-40B4-BE49-F238E27FC236}">
              <a16:creationId xmlns:a16="http://schemas.microsoft.com/office/drawing/2014/main" id="{CCB07FFA-92B9-4589-8370-1EBCADB80FE6}"/>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4" name="Texto 13">
          <a:extLst>
            <a:ext uri="{FF2B5EF4-FFF2-40B4-BE49-F238E27FC236}">
              <a16:creationId xmlns:a16="http://schemas.microsoft.com/office/drawing/2014/main" id="{815C2123-3E0B-47EF-8B9C-83C58FCB8643}"/>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5" name="Texto 13">
          <a:extLst>
            <a:ext uri="{FF2B5EF4-FFF2-40B4-BE49-F238E27FC236}">
              <a16:creationId xmlns:a16="http://schemas.microsoft.com/office/drawing/2014/main" id="{5D4FAF6D-610A-4C9D-89F0-AB5F1956D468}"/>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6" name="Texto 13">
          <a:extLst>
            <a:ext uri="{FF2B5EF4-FFF2-40B4-BE49-F238E27FC236}">
              <a16:creationId xmlns:a16="http://schemas.microsoft.com/office/drawing/2014/main" id="{81819A5F-9255-462C-8D7B-619DE595DF3F}"/>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7" name="Texto 13">
          <a:extLst>
            <a:ext uri="{FF2B5EF4-FFF2-40B4-BE49-F238E27FC236}">
              <a16:creationId xmlns:a16="http://schemas.microsoft.com/office/drawing/2014/main" id="{FE559760-52CD-46AB-89A2-6BD8477D73B4}"/>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8" name="Texto 13">
          <a:extLst>
            <a:ext uri="{FF2B5EF4-FFF2-40B4-BE49-F238E27FC236}">
              <a16:creationId xmlns:a16="http://schemas.microsoft.com/office/drawing/2014/main" id="{4A705069-962D-4863-8068-B8391968702D}"/>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9" name="Texto 13">
          <a:extLst>
            <a:ext uri="{FF2B5EF4-FFF2-40B4-BE49-F238E27FC236}">
              <a16:creationId xmlns:a16="http://schemas.microsoft.com/office/drawing/2014/main" id="{8786A440-1D00-4877-9C9A-087FFAD97515}"/>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0" name="Texto 13">
          <a:extLst>
            <a:ext uri="{FF2B5EF4-FFF2-40B4-BE49-F238E27FC236}">
              <a16:creationId xmlns:a16="http://schemas.microsoft.com/office/drawing/2014/main" id="{B61AB0F8-251F-49E4-9818-53F69572CB3F}"/>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1" name="Texto 13">
          <a:extLst>
            <a:ext uri="{FF2B5EF4-FFF2-40B4-BE49-F238E27FC236}">
              <a16:creationId xmlns:a16="http://schemas.microsoft.com/office/drawing/2014/main" id="{C597245B-3AC0-4BF2-A8BC-66C53CAF1209}"/>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2" name="Texto 13">
          <a:extLst>
            <a:ext uri="{FF2B5EF4-FFF2-40B4-BE49-F238E27FC236}">
              <a16:creationId xmlns:a16="http://schemas.microsoft.com/office/drawing/2014/main" id="{8E289A6F-853C-49D0-8F48-F62685C27FEF}"/>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3" name="Texto 13">
          <a:extLst>
            <a:ext uri="{FF2B5EF4-FFF2-40B4-BE49-F238E27FC236}">
              <a16:creationId xmlns:a16="http://schemas.microsoft.com/office/drawing/2014/main" id="{09F26CF8-C99C-4E38-9E2D-A870744A3302}"/>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4" name="Texto 13">
          <a:extLst>
            <a:ext uri="{FF2B5EF4-FFF2-40B4-BE49-F238E27FC236}">
              <a16:creationId xmlns:a16="http://schemas.microsoft.com/office/drawing/2014/main" id="{5F099918-0C17-4060-92ED-D5353FDB91A1}"/>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5" name="Texto 13">
          <a:extLst>
            <a:ext uri="{FF2B5EF4-FFF2-40B4-BE49-F238E27FC236}">
              <a16:creationId xmlns:a16="http://schemas.microsoft.com/office/drawing/2014/main" id="{95B9E2CC-8BB9-48CE-ADCF-B4DB2881B89F}"/>
            </a:ext>
          </a:extLst>
        </xdr:cNvPr>
        <xdr:cNvSpPr txBox="1">
          <a:spLocks noChangeArrowheads="1"/>
        </xdr:cNvSpPr>
      </xdr:nvSpPr>
      <xdr:spPr bwMode="auto">
        <a:xfrm>
          <a:off x="4933188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84CD4DC5-9659-446E-8DAB-B2A23B5F9F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A52A343C-1477-47AD-A957-04DCE642CD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37</xdr:col>
      <xdr:colOff>0</xdr:colOff>
      <xdr:row>17</xdr:row>
      <xdr:rowOff>0</xdr:rowOff>
    </xdr:from>
    <xdr:to>
      <xdr:col>37</xdr:col>
      <xdr:colOff>0</xdr:colOff>
      <xdr:row>17</xdr:row>
      <xdr:rowOff>0</xdr:rowOff>
    </xdr:to>
    <xdr:sp macro="" textlink="">
      <xdr:nvSpPr>
        <xdr:cNvPr id="2" name="Texto 13">
          <a:extLst>
            <a:ext uri="{FF2B5EF4-FFF2-40B4-BE49-F238E27FC236}">
              <a16:creationId xmlns:a16="http://schemas.microsoft.com/office/drawing/2014/main" id="{0AC6C148-EC25-44D5-8A00-E1111607A16D}"/>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3" name="Texto 13">
          <a:extLst>
            <a:ext uri="{FF2B5EF4-FFF2-40B4-BE49-F238E27FC236}">
              <a16:creationId xmlns:a16="http://schemas.microsoft.com/office/drawing/2014/main" id="{B9262439-4387-4E98-860F-6B7DBF5D082B}"/>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4" name="Texto 13">
          <a:extLst>
            <a:ext uri="{FF2B5EF4-FFF2-40B4-BE49-F238E27FC236}">
              <a16:creationId xmlns:a16="http://schemas.microsoft.com/office/drawing/2014/main" id="{73C08C21-609C-4964-9028-53F3F096B7C6}"/>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5" name="Texto 13">
          <a:extLst>
            <a:ext uri="{FF2B5EF4-FFF2-40B4-BE49-F238E27FC236}">
              <a16:creationId xmlns:a16="http://schemas.microsoft.com/office/drawing/2014/main" id="{36B203BE-0460-4265-8397-685288AAF052}"/>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6" name="Texto 13">
          <a:extLst>
            <a:ext uri="{FF2B5EF4-FFF2-40B4-BE49-F238E27FC236}">
              <a16:creationId xmlns:a16="http://schemas.microsoft.com/office/drawing/2014/main" id="{DC343011-B85D-466F-A7E2-CA6671810CC9}"/>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7" name="Texto 13">
          <a:extLst>
            <a:ext uri="{FF2B5EF4-FFF2-40B4-BE49-F238E27FC236}">
              <a16:creationId xmlns:a16="http://schemas.microsoft.com/office/drawing/2014/main" id="{3FF2E0BA-2C85-4A16-8871-DC254DCD985B}"/>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8" name="Texto 13">
          <a:extLst>
            <a:ext uri="{FF2B5EF4-FFF2-40B4-BE49-F238E27FC236}">
              <a16:creationId xmlns:a16="http://schemas.microsoft.com/office/drawing/2014/main" id="{BD258F04-60B3-4F3E-B18C-845896AAF1B7}"/>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9" name="Texto 13">
          <a:extLst>
            <a:ext uri="{FF2B5EF4-FFF2-40B4-BE49-F238E27FC236}">
              <a16:creationId xmlns:a16="http://schemas.microsoft.com/office/drawing/2014/main" id="{769E655D-F8F0-41AC-8F3E-94B7AC3AE6CB}"/>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0" name="Texto 13">
          <a:extLst>
            <a:ext uri="{FF2B5EF4-FFF2-40B4-BE49-F238E27FC236}">
              <a16:creationId xmlns:a16="http://schemas.microsoft.com/office/drawing/2014/main" id="{055DB139-0E1B-4CEA-9D99-273D5265DDB1}"/>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1" name="Texto 13">
          <a:extLst>
            <a:ext uri="{FF2B5EF4-FFF2-40B4-BE49-F238E27FC236}">
              <a16:creationId xmlns:a16="http://schemas.microsoft.com/office/drawing/2014/main" id="{31BBA8DC-F52B-4480-9221-01E18690A460}"/>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2" name="Texto 13">
          <a:extLst>
            <a:ext uri="{FF2B5EF4-FFF2-40B4-BE49-F238E27FC236}">
              <a16:creationId xmlns:a16="http://schemas.microsoft.com/office/drawing/2014/main" id="{8471D819-02BE-4E80-AAA5-B0EBA661063B}"/>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3" name="Texto 13">
          <a:extLst>
            <a:ext uri="{FF2B5EF4-FFF2-40B4-BE49-F238E27FC236}">
              <a16:creationId xmlns:a16="http://schemas.microsoft.com/office/drawing/2014/main" id="{9C36D23F-4CE2-423D-979A-219108BC0392}"/>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4" name="Texto 13">
          <a:extLst>
            <a:ext uri="{FF2B5EF4-FFF2-40B4-BE49-F238E27FC236}">
              <a16:creationId xmlns:a16="http://schemas.microsoft.com/office/drawing/2014/main" id="{8E0A5381-5E97-4EA8-9C33-370F2F3698EF}"/>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5" name="Texto 13">
          <a:extLst>
            <a:ext uri="{FF2B5EF4-FFF2-40B4-BE49-F238E27FC236}">
              <a16:creationId xmlns:a16="http://schemas.microsoft.com/office/drawing/2014/main" id="{D42B6854-EA9B-4FEB-8BEA-FDBE7890196C}"/>
            </a:ext>
          </a:extLst>
        </xdr:cNvPr>
        <xdr:cNvSpPr txBox="1">
          <a:spLocks noChangeArrowheads="1"/>
        </xdr:cNvSpPr>
      </xdr:nvSpPr>
      <xdr:spPr bwMode="auto">
        <a:xfrm>
          <a:off x="3139440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9BA574C7-579D-44E9-BF74-695A4E68FA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2051CCF-236C-4338-9CE7-FD073C1F44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7C56E068-966A-4C70-B699-7388A92078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0DEE141-AB13-43BF-AAFC-DBD1D61118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F34415C6-0102-430B-B769-069AAD18BB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EB989D1B-6ECC-4F16-904A-1F144E6BB7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53F6CE89-2616-4F1C-8756-1CA57803E7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704A9DB5-56C1-44C9-A86C-56A6E95455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E61DEAE5-2AE5-49A9-94F8-B8F4DC281353}"/>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04F9E4BA-A834-49CB-9C60-709F279C1E4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785FAB1D-A017-413B-A15F-9E8F25A424B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24A7FC2E-F200-4733-B024-E86230351949}"/>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7AD40C03-21D6-4435-B8DB-D24FD5384AC4}"/>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7FD40869-8C82-4304-8186-1F809F8FD28D}"/>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DB09BE88-B21A-4AD8-BBF5-1A7DCA687708}"/>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DCB541CF-529D-47B8-AEBE-12BC4661F4AB}"/>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D88AD09B-A91E-44B7-902F-76ECF2371123}"/>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ABB02439-BC3A-4632-91D9-37919319BD4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9461C602-F500-434D-BBCC-40411E5FB237}"/>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788D89C2-A377-4E5B-A467-4DEDF32151C9}"/>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377D4DAE-6993-4834-8D69-C46E731F634D}"/>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F96AE09D-2688-44CB-8079-9CF091E0297F}"/>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6" name="Texto 13">
          <a:extLst>
            <a:ext uri="{FF2B5EF4-FFF2-40B4-BE49-F238E27FC236}">
              <a16:creationId xmlns:a16="http://schemas.microsoft.com/office/drawing/2014/main" id="{59A27B84-DD9C-4BF4-A9AE-835A3A7E8CCD}"/>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7" name="Texto 13">
          <a:extLst>
            <a:ext uri="{FF2B5EF4-FFF2-40B4-BE49-F238E27FC236}">
              <a16:creationId xmlns:a16="http://schemas.microsoft.com/office/drawing/2014/main" id="{08879EED-9A45-4630-9D28-4E6362002C40}"/>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8" name="Texto 13">
          <a:extLst>
            <a:ext uri="{FF2B5EF4-FFF2-40B4-BE49-F238E27FC236}">
              <a16:creationId xmlns:a16="http://schemas.microsoft.com/office/drawing/2014/main" id="{E2C0102F-E717-448F-ADE9-256CB8662440}"/>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9" name="Texto 13">
          <a:extLst>
            <a:ext uri="{FF2B5EF4-FFF2-40B4-BE49-F238E27FC236}">
              <a16:creationId xmlns:a16="http://schemas.microsoft.com/office/drawing/2014/main" id="{CE42AC0B-F1EB-4317-A0F8-6407A26E51D9}"/>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0" name="Texto 13">
          <a:extLst>
            <a:ext uri="{FF2B5EF4-FFF2-40B4-BE49-F238E27FC236}">
              <a16:creationId xmlns:a16="http://schemas.microsoft.com/office/drawing/2014/main" id="{152BCF94-41E3-4ABC-8793-A3ADE7730572}"/>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1" name="Texto 13">
          <a:extLst>
            <a:ext uri="{FF2B5EF4-FFF2-40B4-BE49-F238E27FC236}">
              <a16:creationId xmlns:a16="http://schemas.microsoft.com/office/drawing/2014/main" id="{53B55C79-60F3-488A-AD9E-E9D62885E17B}"/>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2" name="Texto 13">
          <a:extLst>
            <a:ext uri="{FF2B5EF4-FFF2-40B4-BE49-F238E27FC236}">
              <a16:creationId xmlns:a16="http://schemas.microsoft.com/office/drawing/2014/main" id="{6DC6B260-755F-4616-A097-730F4687F073}"/>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3" name="Texto 13">
          <a:extLst>
            <a:ext uri="{FF2B5EF4-FFF2-40B4-BE49-F238E27FC236}">
              <a16:creationId xmlns:a16="http://schemas.microsoft.com/office/drawing/2014/main" id="{2DE577F5-CDA1-4822-A203-73D1418DD70B}"/>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4" name="Texto 13">
          <a:extLst>
            <a:ext uri="{FF2B5EF4-FFF2-40B4-BE49-F238E27FC236}">
              <a16:creationId xmlns:a16="http://schemas.microsoft.com/office/drawing/2014/main" id="{BC701F5B-7C12-444C-8B60-8853733E7882}"/>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5" name="Texto 13">
          <a:extLst>
            <a:ext uri="{FF2B5EF4-FFF2-40B4-BE49-F238E27FC236}">
              <a16:creationId xmlns:a16="http://schemas.microsoft.com/office/drawing/2014/main" id="{E4034A34-FDC1-4138-8C1F-912CA3D6510D}"/>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6" name="Texto 13">
          <a:extLst>
            <a:ext uri="{FF2B5EF4-FFF2-40B4-BE49-F238E27FC236}">
              <a16:creationId xmlns:a16="http://schemas.microsoft.com/office/drawing/2014/main" id="{D1F9037B-E2ED-41E3-94C5-497CAA6FE3E3}"/>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7" name="Texto 13">
          <a:extLst>
            <a:ext uri="{FF2B5EF4-FFF2-40B4-BE49-F238E27FC236}">
              <a16:creationId xmlns:a16="http://schemas.microsoft.com/office/drawing/2014/main" id="{3671ABCF-5B17-4BC9-ADEA-91CCF818E849}"/>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8" name="Texto 13">
          <a:extLst>
            <a:ext uri="{FF2B5EF4-FFF2-40B4-BE49-F238E27FC236}">
              <a16:creationId xmlns:a16="http://schemas.microsoft.com/office/drawing/2014/main" id="{06F62AA3-29A4-4F09-9CDF-17DEA59217CF}"/>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9" name="Texto 13">
          <a:extLst>
            <a:ext uri="{FF2B5EF4-FFF2-40B4-BE49-F238E27FC236}">
              <a16:creationId xmlns:a16="http://schemas.microsoft.com/office/drawing/2014/main" id="{B84F0A46-4C1C-45F4-A8F3-64B32276F2CD}"/>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a:extLst>
            <a:ext uri="{FF2B5EF4-FFF2-40B4-BE49-F238E27FC236}">
              <a16:creationId xmlns:a16="http://schemas.microsoft.com/office/drawing/2014/main" id="{68FF1F2F-652F-4376-AE23-A88911FE9A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E198AF03-4497-45B1-B472-5035011851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0</xdr:col>
      <xdr:colOff>1740766</xdr:colOff>
      <xdr:row>2</xdr:row>
      <xdr:rowOff>175491</xdr:rowOff>
    </xdr:to>
    <xdr:pic>
      <xdr:nvPicPr>
        <xdr:cNvPr id="2" name="Imagem 1">
          <a:extLst>
            <a:ext uri="{FF2B5EF4-FFF2-40B4-BE49-F238E27FC236}">
              <a16:creationId xmlns:a16="http://schemas.microsoft.com/office/drawing/2014/main" id="{02F580E9-B476-435F-B83E-94F57D5E95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90500"/>
          <a:ext cx="1635991" cy="36599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1712191</xdr:colOff>
      <xdr:row>2</xdr:row>
      <xdr:rowOff>175491</xdr:rowOff>
    </xdr:to>
    <xdr:pic>
      <xdr:nvPicPr>
        <xdr:cNvPr id="2" name="Imagem 1">
          <a:extLst>
            <a:ext uri="{FF2B5EF4-FFF2-40B4-BE49-F238E27FC236}">
              <a16:creationId xmlns:a16="http://schemas.microsoft.com/office/drawing/2014/main" id="{830764AB-FBD2-4529-806C-D4C7045AEB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635991" cy="36599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0</xdr:col>
      <xdr:colOff>1769341</xdr:colOff>
      <xdr:row>2</xdr:row>
      <xdr:rowOff>175491</xdr:rowOff>
    </xdr:to>
    <xdr:pic>
      <xdr:nvPicPr>
        <xdr:cNvPr id="2" name="Imagem 1">
          <a:extLst>
            <a:ext uri="{FF2B5EF4-FFF2-40B4-BE49-F238E27FC236}">
              <a16:creationId xmlns:a16="http://schemas.microsoft.com/office/drawing/2014/main" id="{62EF0345-3AE5-400F-BC0D-8A07898380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0"/>
          <a:ext cx="1635991" cy="36599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6064697F-60EC-4EC5-8699-EF2F18034B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F6248B53-53AB-492C-8774-FDAD3A7060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95250</xdr:colOff>
      <xdr:row>1</xdr:row>
      <xdr:rowOff>0</xdr:rowOff>
    </xdr:from>
    <xdr:to>
      <xdr:col>0</xdr:col>
      <xdr:colOff>1731241</xdr:colOff>
      <xdr:row>2</xdr:row>
      <xdr:rowOff>175491</xdr:rowOff>
    </xdr:to>
    <xdr:pic>
      <xdr:nvPicPr>
        <xdr:cNvPr id="2" name="Imagem 1">
          <a:extLst>
            <a:ext uri="{FF2B5EF4-FFF2-40B4-BE49-F238E27FC236}">
              <a16:creationId xmlns:a16="http://schemas.microsoft.com/office/drawing/2014/main" id="{5DB05D5B-1671-4F89-9C74-91C1AA0FB4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1635991" cy="365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4CEA2B3A-1555-4312-858D-8518A32B0A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58567C22-D68B-4C91-839B-B67F7FB4EC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B2553694-5EF1-4649-B294-DC5F4A2531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3D78B0A0-07FC-45A0-92D6-AE61A4CB08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59180843-BD4D-4B86-A7C6-0202C76263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11D2E6B1-6EEA-44C0-9629-7F62AF9361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20B35A67-BCDF-4744-B0B2-18239DF007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92CD2B1E-7A01-41E5-B731-427195CB2D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0B9E8-EE86-45D3-AD33-FCF366108145}">
  <sheetPr codeName="Plan3">
    <tabColor rgb="FFFF0000"/>
    <pageSetUpPr fitToPage="1"/>
  </sheetPr>
  <dimension ref="A1:IM57"/>
  <sheetViews>
    <sheetView showGridLines="0" tabSelected="1" zoomScale="90" zoomScaleNormal="90" workbookViewId="0">
      <selection activeCell="E9" sqref="E9"/>
    </sheetView>
  </sheetViews>
  <sheetFormatPr defaultColWidth="2.1796875" defaultRowHeight="13.8"/>
  <cols>
    <col min="1" max="3" width="2.1796875" style="20" customWidth="1"/>
    <col min="4" max="4" width="4.54296875" style="20" customWidth="1"/>
    <col min="5" max="5" width="56" style="20" customWidth="1"/>
    <col min="6" max="6" width="5.36328125" style="20" customWidth="1"/>
    <col min="7" max="7" width="55.6328125" style="20" customWidth="1"/>
    <col min="8" max="10" width="4.6328125" style="20" hidden="1" customWidth="1"/>
    <col min="11" max="245" width="4.6328125" style="20" customWidth="1"/>
    <col min="246" max="16384" width="2.1796875" style="20"/>
  </cols>
  <sheetData>
    <row r="1" spans="1:247" s="1" customFormat="1" ht="17.399999999999999">
      <c r="B1" s="2"/>
      <c r="C1" s="3"/>
      <c r="D1" s="4"/>
      <c r="E1" s="4"/>
      <c r="F1" s="4"/>
      <c r="K1" s="5"/>
    </row>
    <row r="2" spans="1:247" s="1" customFormat="1" ht="17.399999999999999">
      <c r="B2" s="2"/>
      <c r="C2" s="3"/>
      <c r="D2" s="4"/>
      <c r="E2" s="4"/>
      <c r="F2" s="4"/>
      <c r="K2" s="6"/>
    </row>
    <row r="3" spans="1:247" s="1" customFormat="1" ht="20.399999999999999">
      <c r="B3" s="2"/>
      <c r="C3" s="563"/>
      <c r="D3" s="563" t="s">
        <v>0</v>
      </c>
      <c r="E3" s="563"/>
      <c r="F3" s="563"/>
      <c r="K3" s="6"/>
    </row>
    <row r="4" spans="1:247" s="1" customFormat="1" ht="9" customHeight="1">
      <c r="B4" s="2"/>
      <c r="C4" s="3"/>
      <c r="D4" s="4"/>
      <c r="E4" s="4"/>
      <c r="F4" s="4"/>
      <c r="K4" s="6"/>
    </row>
    <row r="5" spans="1:247" s="1" customFormat="1" ht="19.5" customHeight="1">
      <c r="B5" s="2"/>
      <c r="K5" s="6"/>
    </row>
    <row r="6" spans="1:247" s="1" customFormat="1" ht="9" customHeight="1">
      <c r="B6" s="2"/>
      <c r="C6" s="3"/>
      <c r="D6" s="4"/>
      <c r="E6" s="4"/>
      <c r="F6" s="4"/>
      <c r="K6" s="7"/>
    </row>
    <row r="7" spans="1:247" s="1" customFormat="1" ht="27" customHeight="1">
      <c r="B7" s="8"/>
      <c r="C7" s="563"/>
      <c r="D7" s="563"/>
      <c r="E7" s="563"/>
      <c r="F7" s="563"/>
      <c r="K7" s="6"/>
    </row>
    <row r="8" spans="1:247" s="1" customFormat="1" ht="20.399999999999999">
      <c r="C8" s="9"/>
      <c r="D8" s="10"/>
      <c r="E8" s="11"/>
      <c r="F8" s="12"/>
      <c r="G8" s="564" t="s">
        <v>1</v>
      </c>
      <c r="H8" s="564"/>
      <c r="I8" s="564"/>
      <c r="J8" s="564"/>
      <c r="K8" s="13"/>
    </row>
    <row r="9" spans="1:247" ht="15" customHeight="1">
      <c r="A9" s="14"/>
      <c r="B9" s="15"/>
      <c r="C9" s="16"/>
      <c r="D9" s="17">
        <v>1</v>
      </c>
      <c r="E9" s="18" t="s">
        <v>2</v>
      </c>
      <c r="F9" s="17" t="s">
        <v>3</v>
      </c>
      <c r="G9" s="18" t="s">
        <v>4</v>
      </c>
      <c r="H9" s="19"/>
      <c r="I9" s="14"/>
      <c r="J9" s="14"/>
      <c r="K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row>
    <row r="10" spans="1:247" ht="8.1" customHeight="1">
      <c r="A10" s="14"/>
      <c r="B10" s="15"/>
      <c r="C10" s="21"/>
      <c r="D10" s="22"/>
      <c r="E10" s="18"/>
      <c r="F10" s="23"/>
      <c r="G10" s="18"/>
      <c r="H10" s="24"/>
      <c r="I10" s="14"/>
      <c r="J10" s="14"/>
      <c r="K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row>
    <row r="11" spans="1:247" ht="15" customHeight="1">
      <c r="A11" s="14"/>
      <c r="B11" s="15"/>
      <c r="C11" s="16"/>
      <c r="D11" s="17" t="s">
        <v>5</v>
      </c>
      <c r="E11" s="18" t="s">
        <v>6</v>
      </c>
      <c r="F11" s="25">
        <v>22</v>
      </c>
      <c r="G11" s="18" t="s">
        <v>7</v>
      </c>
      <c r="H11" s="19"/>
      <c r="I11" s="14"/>
      <c r="J11" s="14"/>
      <c r="K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row>
    <row r="12" spans="1:247" ht="8.1" customHeight="1">
      <c r="A12" s="14"/>
      <c r="B12" s="15"/>
      <c r="C12" s="21"/>
      <c r="D12" s="22"/>
      <c r="F12" s="26"/>
      <c r="H12" s="24"/>
      <c r="I12" s="14"/>
      <c r="J12" s="14"/>
      <c r="K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row>
    <row r="13" spans="1:247" ht="15" customHeight="1">
      <c r="A13" s="14"/>
      <c r="B13" s="15"/>
      <c r="C13" s="16"/>
      <c r="D13" s="17" t="s">
        <v>8</v>
      </c>
      <c r="E13" s="18" t="s">
        <v>9</v>
      </c>
      <c r="F13" s="27">
        <v>23</v>
      </c>
      <c r="G13" s="18" t="s">
        <v>10</v>
      </c>
      <c r="H13" s="14"/>
      <c r="I13" s="14"/>
      <c r="J13" s="14"/>
      <c r="K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row>
    <row r="14" spans="1:247" ht="8.1" customHeight="1">
      <c r="A14" s="14"/>
      <c r="B14" s="15"/>
      <c r="C14" s="21"/>
      <c r="D14" s="22"/>
      <c r="E14" s="18"/>
      <c r="F14" s="26"/>
      <c r="G14" s="18"/>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row>
    <row r="15" spans="1:247" ht="15" customHeight="1">
      <c r="A15" s="14"/>
      <c r="B15" s="15"/>
      <c r="C15" s="16"/>
      <c r="D15" s="17" t="s">
        <v>11</v>
      </c>
      <c r="E15" s="18" t="s">
        <v>12</v>
      </c>
      <c r="F15" s="27">
        <v>24</v>
      </c>
      <c r="G15" s="18" t="s">
        <v>13</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row>
    <row r="16" spans="1:247" ht="8.1" customHeight="1">
      <c r="A16" s="14"/>
      <c r="B16" s="15"/>
      <c r="C16" s="21"/>
      <c r="D16" s="22"/>
      <c r="E16" s="18"/>
      <c r="F16" s="26"/>
      <c r="G16" s="18"/>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row>
    <row r="17" spans="1:247" ht="15" customHeight="1">
      <c r="A17" s="14"/>
      <c r="B17" s="15"/>
      <c r="C17" s="16"/>
      <c r="D17" s="17" t="s">
        <v>14</v>
      </c>
      <c r="E17" s="18" t="s">
        <v>15</v>
      </c>
      <c r="F17" s="27">
        <v>25</v>
      </c>
      <c r="G17" s="18" t="s">
        <v>16</v>
      </c>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row>
    <row r="18" spans="1:247" ht="8.1" customHeight="1">
      <c r="A18" s="14"/>
      <c r="B18" s="15"/>
      <c r="C18" s="21"/>
      <c r="D18" s="22"/>
      <c r="E18" s="18"/>
      <c r="F18" s="26"/>
      <c r="G18" s="18"/>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row>
    <row r="19" spans="1:247" ht="15" customHeight="1">
      <c r="A19" s="14"/>
      <c r="B19" s="15"/>
      <c r="C19" s="16"/>
      <c r="D19" s="17" t="s">
        <v>17</v>
      </c>
      <c r="E19" s="18" t="s">
        <v>18</v>
      </c>
      <c r="F19" s="27">
        <v>26</v>
      </c>
      <c r="G19" s="18" t="s">
        <v>19</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row>
    <row r="20" spans="1:247" ht="8.1" customHeight="1">
      <c r="A20" s="14"/>
      <c r="B20" s="15"/>
      <c r="C20" s="21"/>
      <c r="D20" s="22"/>
      <c r="E20" s="18"/>
      <c r="F20" s="26"/>
      <c r="G20" s="18"/>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row>
    <row r="21" spans="1:247" ht="15" customHeight="1">
      <c r="A21" s="14"/>
      <c r="B21" s="15"/>
      <c r="C21" s="16"/>
      <c r="D21" s="17" t="s">
        <v>20</v>
      </c>
      <c r="E21" s="18" t="s">
        <v>21</v>
      </c>
      <c r="F21" s="27">
        <v>27</v>
      </c>
      <c r="G21" s="18" t="s">
        <v>22</v>
      </c>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row>
    <row r="22" spans="1:247" ht="8.1" customHeight="1">
      <c r="A22" s="14"/>
      <c r="B22" s="15"/>
      <c r="C22" s="21"/>
      <c r="D22" s="22"/>
      <c r="E22" s="18"/>
      <c r="F22" s="27"/>
      <c r="G22" s="18"/>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row>
    <row r="23" spans="1:247" ht="15" customHeight="1">
      <c r="A23" s="14"/>
      <c r="B23" s="15"/>
      <c r="C23" s="16"/>
      <c r="D23" s="17" t="s">
        <v>23</v>
      </c>
      <c r="E23" s="18" t="s">
        <v>24</v>
      </c>
      <c r="F23" s="27">
        <v>28</v>
      </c>
      <c r="G23" s="18" t="s">
        <v>25</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row>
    <row r="24" spans="1:247" ht="8.1" customHeight="1">
      <c r="A24" s="14"/>
      <c r="B24" s="15"/>
      <c r="C24" s="21"/>
      <c r="D24" s="22"/>
      <c r="E24" s="18"/>
      <c r="F24" s="27"/>
      <c r="G24" s="18"/>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row>
    <row r="25" spans="1:247" ht="15" customHeight="1">
      <c r="A25" s="14"/>
      <c r="B25" s="15"/>
      <c r="C25" s="16"/>
      <c r="D25" s="17" t="s">
        <v>26</v>
      </c>
      <c r="E25" s="18" t="s">
        <v>27</v>
      </c>
      <c r="F25" s="27">
        <v>29</v>
      </c>
      <c r="G25" s="18" t="s">
        <v>28</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row>
    <row r="26" spans="1:247" ht="8.1" customHeight="1">
      <c r="A26" s="14"/>
      <c r="B26" s="15"/>
      <c r="C26" s="21"/>
      <c r="D26" s="22"/>
      <c r="E26" s="28"/>
      <c r="F26" s="27"/>
      <c r="G26" s="28"/>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row>
    <row r="27" spans="1:247" ht="15" customHeight="1">
      <c r="A27" s="14"/>
      <c r="B27" s="15"/>
      <c r="C27" s="16"/>
      <c r="D27" s="17" t="s">
        <v>29</v>
      </c>
      <c r="E27" s="18" t="s">
        <v>30</v>
      </c>
      <c r="F27" s="27">
        <v>30</v>
      </c>
      <c r="G27" s="18" t="s">
        <v>31</v>
      </c>
      <c r="H27" s="14"/>
      <c r="I27" s="14"/>
      <c r="J27" s="14"/>
      <c r="K27" s="29"/>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row>
    <row r="28" spans="1:247" ht="8.1" customHeight="1">
      <c r="A28" s="14"/>
      <c r="B28" s="15"/>
      <c r="C28" s="21"/>
      <c r="D28" s="22"/>
      <c r="E28" s="18"/>
      <c r="F28" s="27"/>
      <c r="G28" s="18"/>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row>
    <row r="29" spans="1:247" ht="15" customHeight="1">
      <c r="A29" s="14"/>
      <c r="B29" s="15"/>
      <c r="C29" s="16"/>
      <c r="D29" s="17" t="s">
        <v>32</v>
      </c>
      <c r="E29" s="18" t="s">
        <v>33</v>
      </c>
      <c r="F29" s="27">
        <v>31</v>
      </c>
      <c r="G29" s="18" t="s">
        <v>34</v>
      </c>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row>
    <row r="30" spans="1:247" ht="8.1" customHeight="1">
      <c r="A30" s="14"/>
      <c r="B30" s="15"/>
      <c r="C30" s="21"/>
      <c r="D30" s="22"/>
      <c r="E30" s="18"/>
      <c r="F30" s="27"/>
      <c r="G30" s="18"/>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row>
    <row r="31" spans="1:247" ht="15" customHeight="1">
      <c r="A31" s="14"/>
      <c r="B31" s="15"/>
      <c r="C31" s="16"/>
      <c r="D31" s="17" t="s">
        <v>35</v>
      </c>
      <c r="E31" s="18" t="s">
        <v>36</v>
      </c>
      <c r="F31" s="27">
        <v>32</v>
      </c>
      <c r="G31" s="18" t="s">
        <v>37</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row>
    <row r="32" spans="1:247" ht="8.1" customHeight="1">
      <c r="A32" s="14"/>
      <c r="B32" s="15"/>
      <c r="C32" s="21"/>
      <c r="D32" s="22"/>
      <c r="E32" s="18"/>
      <c r="F32" s="27"/>
      <c r="G32" s="18"/>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row>
    <row r="33" spans="1:247" ht="15" customHeight="1">
      <c r="A33" s="14"/>
      <c r="B33" s="15"/>
      <c r="C33" s="16"/>
      <c r="D33" s="17" t="s">
        <v>38</v>
      </c>
      <c r="E33" s="18" t="s">
        <v>39</v>
      </c>
      <c r="F33" s="27">
        <v>33</v>
      </c>
      <c r="G33" s="18" t="s">
        <v>40</v>
      </c>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row>
    <row r="34" spans="1:247" ht="8.1" customHeight="1">
      <c r="A34" s="14"/>
      <c r="B34" s="15"/>
      <c r="C34" s="21"/>
      <c r="D34" s="22"/>
      <c r="E34" s="18"/>
      <c r="F34" s="27"/>
      <c r="G34" s="18"/>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row>
    <row r="35" spans="1:247" ht="15" customHeight="1">
      <c r="A35" s="14"/>
      <c r="B35" s="15"/>
      <c r="C35" s="16"/>
      <c r="D35" s="17" t="s">
        <v>41</v>
      </c>
      <c r="E35" s="18" t="s">
        <v>42</v>
      </c>
      <c r="F35" s="27">
        <v>34</v>
      </c>
      <c r="G35" s="18" t="s">
        <v>43</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row>
    <row r="36" spans="1:247" ht="8.1" customHeight="1">
      <c r="A36" s="14"/>
      <c r="B36" s="15"/>
      <c r="C36" s="21"/>
      <c r="D36" s="22"/>
      <c r="E36" s="18"/>
      <c r="F36" s="27"/>
      <c r="G36" s="18"/>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row>
    <row r="37" spans="1:247" ht="15" customHeight="1">
      <c r="A37" s="14"/>
      <c r="B37" s="15"/>
      <c r="C37" s="16"/>
      <c r="D37" s="17" t="s">
        <v>44</v>
      </c>
      <c r="E37" s="18" t="s">
        <v>45</v>
      </c>
      <c r="F37" s="27">
        <v>35</v>
      </c>
      <c r="G37" s="18" t="s">
        <v>46</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row>
    <row r="38" spans="1:247" ht="8.1" customHeight="1">
      <c r="A38" s="14"/>
      <c r="B38" s="15"/>
      <c r="C38" s="21"/>
      <c r="D38" s="22"/>
      <c r="E38" s="28"/>
      <c r="F38" s="27"/>
      <c r="G38" s="28"/>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row>
    <row r="39" spans="1:247" ht="15" customHeight="1">
      <c r="A39" s="14"/>
      <c r="B39" s="15"/>
      <c r="C39" s="16"/>
      <c r="D39" s="17" t="s">
        <v>47</v>
      </c>
      <c r="E39" s="18" t="s">
        <v>48</v>
      </c>
      <c r="F39" s="27">
        <v>36</v>
      </c>
      <c r="G39" s="18" t="s">
        <v>49</v>
      </c>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row>
    <row r="40" spans="1:247" ht="8.1" customHeight="1">
      <c r="A40" s="14"/>
      <c r="B40" s="15"/>
      <c r="C40" s="21"/>
      <c r="D40" s="22"/>
      <c r="E40" s="28"/>
      <c r="F40" s="27"/>
      <c r="G40" s="28"/>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row>
    <row r="41" spans="1:247" ht="15" customHeight="1">
      <c r="C41" s="30"/>
      <c r="D41" s="17">
        <v>17</v>
      </c>
      <c r="E41" s="18" t="s">
        <v>50</v>
      </c>
      <c r="F41" s="27">
        <v>37</v>
      </c>
      <c r="G41" s="18" t="s">
        <v>51</v>
      </c>
    </row>
    <row r="42" spans="1:247" ht="6.9" customHeight="1">
      <c r="B42" s="31"/>
      <c r="D42" s="22"/>
      <c r="E42" s="32"/>
      <c r="F42" s="27"/>
      <c r="G42" s="32"/>
    </row>
    <row r="43" spans="1:247" ht="15.75" customHeight="1">
      <c r="B43" s="31"/>
      <c r="D43" s="17">
        <v>18</v>
      </c>
      <c r="E43" s="18" t="s">
        <v>52</v>
      </c>
      <c r="F43" s="27">
        <v>38</v>
      </c>
      <c r="G43" s="18" t="s">
        <v>53</v>
      </c>
    </row>
    <row r="44" spans="1:247" ht="6.9" customHeight="1">
      <c r="B44" s="31"/>
      <c r="D44" s="22"/>
      <c r="E44" s="18"/>
      <c r="F44" s="27"/>
      <c r="G44" s="18"/>
    </row>
    <row r="45" spans="1:247" ht="15.6">
      <c r="B45" s="31"/>
      <c r="D45" s="17">
        <v>19</v>
      </c>
      <c r="E45" s="18" t="s">
        <v>54</v>
      </c>
      <c r="F45" s="27">
        <v>39</v>
      </c>
      <c r="G45" s="18" t="s">
        <v>55</v>
      </c>
    </row>
    <row r="46" spans="1:247" ht="8.1" customHeight="1">
      <c r="B46" s="31"/>
      <c r="D46" s="29"/>
      <c r="E46" s="18"/>
      <c r="F46" s="27"/>
      <c r="G46" s="18"/>
    </row>
    <row r="47" spans="1:247" ht="15.6">
      <c r="B47" s="31"/>
      <c r="D47" s="17">
        <v>20</v>
      </c>
      <c r="E47" s="18" t="s">
        <v>56</v>
      </c>
      <c r="F47" s="27">
        <v>40</v>
      </c>
      <c r="G47" s="18" t="s">
        <v>57</v>
      </c>
    </row>
    <row r="48" spans="1:247" ht="8.1" customHeight="1">
      <c r="B48" s="31"/>
      <c r="D48" s="29"/>
      <c r="E48" s="24"/>
    </row>
    <row r="49" spans="2:7" ht="15.6">
      <c r="B49" s="31"/>
      <c r="D49" s="29"/>
      <c r="E49" s="24"/>
    </row>
    <row r="50" spans="2:7" ht="8.1" customHeight="1">
      <c r="B50" s="31"/>
      <c r="D50" s="29"/>
      <c r="E50" s="24"/>
    </row>
    <row r="51" spans="2:7" ht="15.6">
      <c r="B51" s="31"/>
      <c r="D51" s="33" t="s">
        <v>58</v>
      </c>
      <c r="E51" s="23"/>
      <c r="F51" s="23"/>
      <c r="G51" s="23"/>
    </row>
    <row r="52" spans="2:7" ht="8.1" customHeight="1">
      <c r="B52" s="31"/>
      <c r="D52" s="23"/>
      <c r="E52" s="23"/>
      <c r="F52" s="23"/>
      <c r="G52" s="23"/>
    </row>
    <row r="53" spans="2:7" ht="20.399999999999999">
      <c r="B53" s="31"/>
      <c r="D53" s="33" t="s">
        <v>59</v>
      </c>
      <c r="E53" s="23"/>
      <c r="F53" s="34"/>
      <c r="G53" s="34"/>
    </row>
    <row r="55" spans="2:7">
      <c r="D55" s="35"/>
    </row>
    <row r="57" spans="2:7" ht="20.399999999999999">
      <c r="D57" s="36"/>
      <c r="E57" s="36"/>
    </row>
  </sheetData>
  <mergeCells count="3">
    <mergeCell ref="C3:F3"/>
    <mergeCell ref="C7:F7"/>
    <mergeCell ref="G8:J8"/>
  </mergeCells>
  <hyperlinks>
    <hyperlink ref="E15" location="'Recurring Income'!AG10" display="Recurring Income Statement" xr:uid="{C5438E28-2A8B-42FD-9FBF-F383D21A8C21}"/>
    <hyperlink ref="E11" location="'Managerial Assets'!S10" display="Managerial Assets" xr:uid="{D40B7E7D-8231-4828-BB73-0E0EEFFFF7DF}"/>
    <hyperlink ref="E13" location="'Managerial Liabilities'!S10" display="Managerial Liabilities" xr:uid="{E933006B-3527-4196-81D6-56BEA14D76B6}"/>
    <hyperlink ref="E17" location="'Accounting Assets'!S10" display="Consolidated Statement of Financial - Assets" xr:uid="{BA6D82C3-4B91-4FF1-AC8C-6F3D73855D26}"/>
    <hyperlink ref="E19" location="'Accounting Liabilities'!S10" display="Consolidated Statement of Financial - Liabilities" xr:uid="{CD30789F-A6FB-4BC1-8811-BCC22FF677CA}"/>
    <hyperlink ref="E21" location="'Statement Income'!W10" display="Consolidated Statement Income" xr:uid="{DD7FBD2C-91E1-4A44-B837-76B363CD193B}"/>
    <hyperlink ref="G9" location="'Largest Borrowers'!EC10" display="Largest Borrowers" xr:uid="{0EA67136-7DB3-4D7B-B96D-67622310A9D8}"/>
    <hyperlink ref="G47" location="'Loan Portfolio - Indicators'!BO10" display="Loan Portfolio - Indicators" xr:uid="{96242E6E-0002-4232-8B60-59780AF54D0E}"/>
    <hyperlink ref="G45" location="'Capital Adequacy Ratio'!CP12" display="Capital Adequacy Ratio" xr:uid="{B87829EB-9EEE-443B-BA06-FD8E40C632B1}"/>
    <hyperlink ref="G43" location="'Coverage Ratio (12 months)'!X10" display="Coverage Ratio (in the previous 12 months)" xr:uid="{1DCCC401-D2A8-42A1-81C5-513617CAD208}"/>
    <hyperlink ref="G41" location="'Efficiency Ratio'!X10" display="Efficiency Ratio (12 months)" xr:uid="{790184B5-54E9-4B52-AF8A-262E5BC4B31E}"/>
    <hyperlink ref="G39" location="'Performance Ratios'!BO10" display="Performance Ratios (annualized)" xr:uid="{A02E373F-7B68-438D-BF53-41CBC3AF0685}"/>
    <hyperlink ref="G37" location="'Other Administrative Expenses'!BO10" display="Other Administrative Expenses" xr:uid="{C9BDAF78-01C4-461F-8E3A-9208EA874605}"/>
    <hyperlink ref="G35" location="'Personnel Expenses'!BO10" display="Personnel Expenses" xr:uid="{B45332E1-71A8-46E5-906B-C01CDEF40B87}"/>
    <hyperlink ref="G33" location="'Fee and Commission Income'!BO10" display="Fee and Commission Income" xr:uid="{F6DAF006-3C86-4E61-899D-C1174F54CA46}"/>
    <hyperlink ref="G29" location="'Income Breakdown by Segment'!BO10" display="Income Breakdown by Segment" xr:uid="{C88E72EA-F73B-4669-9F52-F6FA9EC79850}"/>
    <hyperlink ref="G27" location="'Income From Insurance'!AH10" display="Income from Insurance, Pension Plans and Capitalization Bonds" xr:uid="{99DCDC2F-A5A7-41AF-BC93-92280DA31A5B}"/>
    <hyperlink ref="G25" location="'Technical Provisions by Product'!BO10" display="Technical Provisions by Product" xr:uid="{EC349D1C-5F3B-42C0-BA95-26134F6CEBDC}"/>
    <hyperlink ref="G21" location="'Liability Contingencies'!BO10" display="Liability Contingencies" xr:uid="{2B7D9E29-9889-4905-8F0E-81C014A9483D}"/>
    <hyperlink ref="G17" location="'Tax Credits'!BO10" display="Tax Credits / Deferred Tax Liabilities" xr:uid="{BC3C20C9-2F97-4C7C-8F9D-587265132757}"/>
    <hyperlink ref="G15" location="'PDD Movement'!BO10" display="PDD Movement (Book Value)" xr:uid="{B1027544-9384-4D37-A4C4-888F2A7739A0}"/>
    <hyperlink ref="G13" location="'Expense with ALL'!AG10" display="Expenses with ALL" xr:uid="{E025F6FB-6809-426C-815B-8A30D1F9574C}"/>
    <hyperlink ref="G23" location="'Provisions by Account'!BO10" display="Provisions by Account" xr:uid="{54C29FA7-1404-4449-84AE-91FE9FEE06AC}"/>
    <hyperlink ref="G31" location="'Financial Margin'!AA10" display="Financial Margin" xr:uid="{E8A514E6-683D-4116-9AB2-969D32ACE324}"/>
    <hyperlink ref="E45" location="'Consumer Financing'!BJ10" display="Consumer Financing" xr:uid="{A2061422-AD67-45A7-B26B-A76389600FDE}"/>
    <hyperlink ref="E23" location="'Balance Sheet by Currency'!BC12" display="Balance Sheet by Currency" xr:uid="{EF4D967A-0BF4-4BAE-B607-E7740DB56D77}"/>
    <hyperlink ref="E33" location="'Portfolio by Company Size (Bac)'!BO10" display="Portfolio by Company Size (Bacen)" xr:uid="{9C5E44C8-28C4-4675-A52D-87D794C1B6BC}"/>
    <hyperlink ref="E31" location="'Activity Sector'!S10" display="Activity Sector" xr:uid="{AC60114B-BD8F-4E9A-88FF-B9A3E46250E9}"/>
    <hyperlink ref="E29" location="'Loan Operations'!EC12" display="Loan Operations" xr:uid="{87BE023B-DEBF-4D26-B5DC-B8280237E98A}"/>
    <hyperlink ref="E27" location="'Securities by Issuer'!BO10" display="Securities by Issuer" xr:uid="{43873110-4D5C-429D-B96D-E59CE26C9866}"/>
    <hyperlink ref="E25" location="Securities!BO10" display="Securities" xr:uid="{85D6F3B0-10E1-48F5-8E71-462E6AECDF9C}"/>
    <hyperlink ref="E37" location="'Portfolio (Bacen)'!BJ10" display="Portfolio by Type (Bacen) (former)" xr:uid="{D6A31D45-7684-40FF-AA6B-857EA9CE9600}"/>
    <hyperlink ref="E35" location="'Port. by Comp. Size Expanded'!S10" display="Portfolio by Company Size (Expanded)" xr:uid="{59169B33-A43D-4FD8-83D9-D30C0181BDC9}"/>
    <hyperlink ref="E41" location="'Portfolio Expanded'!N10" display="Portfolio by Type (Expanded) (former)" xr:uid="{B22B454C-8E1F-4745-AA2A-633DF0D07036}"/>
    <hyperlink ref="G19" location="'Funding and Assets Managed'!BO10" display="Funding and Assets Managed" xr:uid="{1F123A67-2AB7-4DED-9C85-C580F9C45E02}"/>
    <hyperlink ref="E9" location="'Selected Data'!S10" display="Selected Data" xr:uid="{B20B92F7-B478-4479-8D30-FA2AFB2DC926}"/>
    <hyperlink ref="G11" location="'Allowance for Loan Losses - PDD'!ED12" display="Allowance for Loan Losses - PDD" xr:uid="{E79849FF-E425-4405-9FEA-50E47849B5D9}"/>
    <hyperlink ref="E39" location="'Portfolio (Bacen) - Reclas.'!O10" display="Portfolio by Type (Bacen) Reclassified" xr:uid="{15A1085A-34DB-4D6D-AB5E-60F46A7E34A6}"/>
    <hyperlink ref="E43" location="'Portfolio Expanded - Reclas.'!O10" display="Portfolio by Type (Expanded) Reclassified" xr:uid="{AB7AA1B3-2EFF-4192-AB0F-DB50CC196BAD}"/>
    <hyperlink ref="E47" location="'Consumer Financing - Reclas.'!O10" display="Consumer Financing Reclassified" xr:uid="{D8DD6400-7AB8-49A0-98C6-DACDA07383DC}"/>
  </hyperlinks>
  <pageMargins left="0.51181102362204722" right="0.51181102362204722" top="0.78740157480314965" bottom="0.78740157480314965"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A7E43-96A1-4952-971E-F0174D6162D7}">
  <sheetPr>
    <tabColor rgb="FFFF0000"/>
  </sheetPr>
  <dimension ref="A1:HZ64"/>
  <sheetViews>
    <sheetView showGridLines="0" zoomScaleNormal="100" workbookViewId="0">
      <pane xSplit="1" ySplit="9" topLeftCell="BB10" activePane="bottomRight" state="frozen"/>
      <selection activeCell="AG10" sqref="AG10"/>
      <selection pane="topRight" activeCell="AG10" sqref="AG10"/>
      <selection pane="bottomLeft" activeCell="AG10" sqref="AG10"/>
      <selection pane="bottomRight" activeCell="BP10" sqref="BP10"/>
    </sheetView>
  </sheetViews>
  <sheetFormatPr defaultColWidth="11" defaultRowHeight="13.2"/>
  <cols>
    <col min="1" max="1" width="24.26953125" style="86" bestFit="1" customWidth="1"/>
    <col min="2" max="37" width="9.36328125" style="86" customWidth="1"/>
    <col min="38" max="54" width="9.36328125" style="77" customWidth="1"/>
    <col min="55" max="55" width="10.36328125" style="77" bestFit="1" customWidth="1"/>
    <col min="56" max="67" width="9.36328125" style="77" customWidth="1"/>
    <col min="68" max="16384" width="11" style="70"/>
  </cols>
  <sheetData>
    <row r="1" spans="1:234"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41"/>
      <c r="CQ1" s="41"/>
      <c r="CR1" s="39"/>
      <c r="CS1" s="40"/>
      <c r="CT1" s="42"/>
      <c r="CU1" s="42"/>
      <c r="CV1" s="42"/>
      <c r="CW1" s="42"/>
      <c r="CX1" s="42"/>
      <c r="CY1" s="40"/>
      <c r="CZ1" s="42"/>
      <c r="DA1" s="40"/>
      <c r="DB1" s="42"/>
      <c r="DC1" s="42"/>
      <c r="DD1" s="42"/>
      <c r="DE1" s="43"/>
      <c r="DF1" s="43"/>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41"/>
      <c r="EV1" s="41"/>
      <c r="EW1" s="39"/>
      <c r="EX1" s="40"/>
      <c r="EY1" s="42"/>
      <c r="EZ1" s="42"/>
      <c r="FA1" s="42"/>
      <c r="FB1" s="42"/>
      <c r="FC1" s="42"/>
      <c r="FD1" s="40"/>
      <c r="FE1" s="42"/>
      <c r="FF1" s="40"/>
      <c r="FG1" s="42"/>
      <c r="FH1" s="42"/>
      <c r="FI1" s="42"/>
      <c r="FJ1" s="43"/>
      <c r="FK1" s="43"/>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41"/>
      <c r="HA1" s="41"/>
      <c r="HB1" s="39"/>
      <c r="HC1" s="40"/>
      <c r="HD1" s="42"/>
      <c r="HE1" s="42"/>
      <c r="HF1" s="42"/>
      <c r="HG1" s="42"/>
      <c r="HH1" s="42"/>
      <c r="HI1" s="40"/>
      <c r="HJ1" s="42"/>
      <c r="HK1" s="40"/>
      <c r="HL1" s="42"/>
      <c r="HM1" s="42"/>
      <c r="HN1" s="42"/>
      <c r="HO1" s="43"/>
      <c r="HP1" s="43"/>
      <c r="HQ1" s="39"/>
      <c r="HR1" s="40"/>
      <c r="HS1" s="39"/>
      <c r="HT1" s="40"/>
      <c r="HU1" s="39"/>
      <c r="HV1" s="40"/>
      <c r="HW1" s="39"/>
      <c r="HX1" s="40"/>
      <c r="HY1" s="39"/>
      <c r="HZ1" s="40"/>
    </row>
    <row r="2" spans="1:234"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41"/>
      <c r="CQ2" s="41"/>
      <c r="CR2" s="39"/>
      <c r="CS2" s="40"/>
      <c r="CT2" s="42"/>
      <c r="CU2" s="42"/>
      <c r="CV2" s="42"/>
      <c r="CW2" s="42"/>
      <c r="CX2" s="42"/>
      <c r="CY2" s="40"/>
      <c r="CZ2" s="42"/>
      <c r="DA2" s="40"/>
      <c r="DB2" s="42"/>
      <c r="DC2" s="42"/>
      <c r="DD2" s="42"/>
      <c r="DE2" s="43"/>
      <c r="DF2" s="43"/>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41"/>
      <c r="EV2" s="41"/>
      <c r="EW2" s="39"/>
      <c r="EX2" s="40"/>
      <c r="EY2" s="42"/>
      <c r="EZ2" s="42"/>
      <c r="FA2" s="42"/>
      <c r="FB2" s="42"/>
      <c r="FC2" s="42"/>
      <c r="FD2" s="40"/>
      <c r="FE2" s="42"/>
      <c r="FF2" s="40"/>
      <c r="FG2" s="42"/>
      <c r="FH2" s="42"/>
      <c r="FI2" s="42"/>
      <c r="FJ2" s="43"/>
      <c r="FK2" s="43"/>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41"/>
      <c r="HA2" s="41"/>
      <c r="HB2" s="39"/>
      <c r="HC2" s="40"/>
      <c r="HD2" s="42"/>
      <c r="HE2" s="42"/>
      <c r="HF2" s="42"/>
      <c r="HG2" s="42"/>
      <c r="HH2" s="42"/>
      <c r="HI2" s="40"/>
      <c r="HJ2" s="42"/>
      <c r="HK2" s="40"/>
      <c r="HL2" s="42"/>
      <c r="HM2" s="42"/>
      <c r="HN2" s="42"/>
      <c r="HO2" s="43"/>
      <c r="HP2" s="43"/>
      <c r="HQ2" s="39"/>
      <c r="HR2" s="40"/>
      <c r="HS2" s="39"/>
      <c r="HT2" s="40"/>
      <c r="HU2" s="39"/>
      <c r="HV2" s="40"/>
      <c r="HW2" s="39"/>
      <c r="HX2" s="40"/>
      <c r="HY2" s="39"/>
      <c r="HZ2" s="40"/>
    </row>
    <row r="3" spans="1:234"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41"/>
      <c r="CQ3" s="41"/>
      <c r="CR3" s="39"/>
      <c r="CS3" s="40"/>
      <c r="CT3" s="42"/>
      <c r="CU3" s="42"/>
      <c r="CV3" s="42"/>
      <c r="CW3" s="42"/>
      <c r="CX3" s="42"/>
      <c r="CY3" s="40"/>
      <c r="CZ3" s="42"/>
      <c r="DA3" s="40"/>
      <c r="DB3" s="42"/>
      <c r="DC3" s="42"/>
      <c r="DD3" s="42"/>
      <c r="DE3" s="43"/>
      <c r="DF3" s="43"/>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41"/>
      <c r="EV3" s="41"/>
      <c r="EW3" s="39"/>
      <c r="EX3" s="40"/>
      <c r="EY3" s="42"/>
      <c r="EZ3" s="42"/>
      <c r="FA3" s="42"/>
      <c r="FB3" s="42"/>
      <c r="FC3" s="42"/>
      <c r="FD3" s="40"/>
      <c r="FE3" s="42"/>
      <c r="FF3" s="40"/>
      <c r="FG3" s="42"/>
      <c r="FH3" s="42"/>
      <c r="FI3" s="42"/>
      <c r="FJ3" s="43"/>
      <c r="FK3" s="43"/>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41"/>
      <c r="HA3" s="41"/>
      <c r="HB3" s="39"/>
      <c r="HC3" s="40"/>
      <c r="HD3" s="42"/>
      <c r="HE3" s="42"/>
      <c r="HF3" s="42"/>
      <c r="HG3" s="42"/>
      <c r="HH3" s="42"/>
      <c r="HI3" s="40"/>
      <c r="HJ3" s="42"/>
      <c r="HK3" s="40"/>
      <c r="HL3" s="42"/>
      <c r="HM3" s="42"/>
      <c r="HN3" s="42"/>
      <c r="HO3" s="43"/>
      <c r="HP3" s="43"/>
      <c r="HQ3" s="39"/>
      <c r="HR3" s="40"/>
      <c r="HS3" s="39"/>
      <c r="HT3" s="40"/>
      <c r="HU3" s="39"/>
      <c r="HV3" s="40"/>
      <c r="HW3" s="39"/>
      <c r="HX3" s="40"/>
      <c r="HY3" s="39"/>
      <c r="HZ3" s="40"/>
    </row>
    <row r="4" spans="1:234"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4" s="44" customFormat="1" ht="15" customHeight="1" thickBot="1">
      <c r="A5" s="47" t="s">
        <v>686</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row>
    <row r="6" spans="1:234" s="99" customFormat="1" ht="15" customHeight="1" thickTop="1">
      <c r="A6" s="122"/>
      <c r="B6" s="121"/>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1"/>
      <c r="AI6" s="123"/>
      <c r="AJ6" s="123"/>
      <c r="AK6" s="124"/>
      <c r="AL6" s="552"/>
      <c r="AM6" s="127"/>
      <c r="AN6" s="127"/>
      <c r="AO6" s="231"/>
      <c r="AP6" s="231"/>
      <c r="AQ6" s="51"/>
      <c r="AR6" s="51"/>
      <c r="AS6" s="51"/>
      <c r="AT6" s="51"/>
      <c r="AU6" s="51"/>
      <c r="AV6" s="51"/>
      <c r="AW6" s="51"/>
      <c r="AX6" s="51"/>
      <c r="AY6" s="51"/>
      <c r="AZ6" s="51"/>
      <c r="BA6" s="51"/>
      <c r="BB6" s="51"/>
      <c r="BC6" s="51"/>
      <c r="BD6" s="51"/>
      <c r="BE6" s="51"/>
      <c r="BF6" s="51"/>
      <c r="BG6" s="51"/>
      <c r="BH6" s="51"/>
      <c r="BI6" s="51"/>
      <c r="BJ6" s="51"/>
      <c r="BK6" s="51"/>
      <c r="BL6" s="51"/>
      <c r="BM6" s="51"/>
      <c r="BN6" s="51"/>
      <c r="BO6" s="51" t="s">
        <v>61</v>
      </c>
    </row>
    <row r="7" spans="1:234" s="56" customFormat="1" ht="15" customHeight="1">
      <c r="A7" s="54"/>
      <c r="B7" s="55" t="s">
        <v>100</v>
      </c>
      <c r="C7" s="55" t="s">
        <v>101</v>
      </c>
      <c r="D7" s="55" t="s">
        <v>102</v>
      </c>
      <c r="E7" s="55" t="s">
        <v>103</v>
      </c>
      <c r="F7" s="55" t="s">
        <v>104</v>
      </c>
      <c r="G7" s="55" t="s">
        <v>105</v>
      </c>
      <c r="H7" s="55" t="s">
        <v>106</v>
      </c>
      <c r="I7" s="55" t="s">
        <v>107</v>
      </c>
      <c r="J7" s="55" t="s">
        <v>108</v>
      </c>
      <c r="K7" s="55" t="s">
        <v>109</v>
      </c>
      <c r="L7" s="55" t="s">
        <v>110</v>
      </c>
      <c r="M7" s="55" t="s">
        <v>111</v>
      </c>
      <c r="N7" s="55" t="s">
        <v>112</v>
      </c>
      <c r="O7" s="55" t="s">
        <v>113</v>
      </c>
      <c r="P7" s="55" t="s">
        <v>114</v>
      </c>
      <c r="Q7" s="55" t="s">
        <v>115</v>
      </c>
      <c r="R7" s="55" t="s">
        <v>116</v>
      </c>
      <c r="S7" s="55" t="s">
        <v>117</v>
      </c>
      <c r="T7" s="55" t="s">
        <v>118</v>
      </c>
      <c r="U7" s="55" t="s">
        <v>119</v>
      </c>
      <c r="V7" s="55" t="s">
        <v>120</v>
      </c>
      <c r="W7" s="55" t="s">
        <v>121</v>
      </c>
      <c r="X7" s="55" t="s">
        <v>122</v>
      </c>
      <c r="Y7" s="55" t="s">
        <v>123</v>
      </c>
      <c r="Z7" s="55" t="s">
        <v>124</v>
      </c>
      <c r="AA7" s="55" t="s">
        <v>125</v>
      </c>
      <c r="AB7" s="55" t="s">
        <v>126</v>
      </c>
      <c r="AC7" s="55" t="s">
        <v>127</v>
      </c>
      <c r="AD7" s="55" t="s">
        <v>128</v>
      </c>
      <c r="AE7" s="55" t="s">
        <v>129</v>
      </c>
      <c r="AF7" s="55" t="s">
        <v>130</v>
      </c>
      <c r="AG7" s="55" t="s">
        <v>131</v>
      </c>
      <c r="AH7" s="55" t="s">
        <v>132</v>
      </c>
      <c r="AI7" s="55" t="s">
        <v>133</v>
      </c>
      <c r="AJ7" s="55" t="s">
        <v>134</v>
      </c>
      <c r="AK7" s="55" t="s">
        <v>135</v>
      </c>
      <c r="AL7" s="55" t="s">
        <v>136</v>
      </c>
      <c r="AM7" s="55" t="s">
        <v>137</v>
      </c>
      <c r="AN7" s="55" t="s">
        <v>138</v>
      </c>
      <c r="AO7" s="55" t="s">
        <v>139</v>
      </c>
      <c r="AP7" s="55" t="s">
        <v>140</v>
      </c>
      <c r="AQ7" s="55" t="s">
        <v>141</v>
      </c>
      <c r="AR7" s="55" t="s">
        <v>142</v>
      </c>
      <c r="AS7" s="55" t="s">
        <v>143</v>
      </c>
      <c r="AT7" s="55" t="s">
        <v>144</v>
      </c>
      <c r="AU7" s="55" t="s">
        <v>145</v>
      </c>
      <c r="AV7" s="55" t="s">
        <v>146</v>
      </c>
      <c r="AW7" s="55" t="s">
        <v>147</v>
      </c>
      <c r="AX7" s="55" t="s">
        <v>62</v>
      </c>
      <c r="AY7" s="55" t="s">
        <v>63</v>
      </c>
      <c r="AZ7" s="55" t="s">
        <v>148</v>
      </c>
      <c r="BA7" s="55" t="s">
        <v>65</v>
      </c>
      <c r="BB7" s="55" t="s">
        <v>66</v>
      </c>
      <c r="BC7" s="55" t="s">
        <v>67</v>
      </c>
      <c r="BD7" s="55" t="s">
        <v>149</v>
      </c>
      <c r="BE7" s="55" t="s">
        <v>69</v>
      </c>
      <c r="BF7" s="55" t="s">
        <v>70</v>
      </c>
      <c r="BG7" s="55" t="s">
        <v>71</v>
      </c>
      <c r="BH7" s="55" t="s">
        <v>72</v>
      </c>
      <c r="BI7" s="55" t="s">
        <v>73</v>
      </c>
      <c r="BJ7" s="55" t="s">
        <v>74</v>
      </c>
      <c r="BK7" s="55" t="s">
        <v>75</v>
      </c>
      <c r="BL7" s="55" t="s">
        <v>76</v>
      </c>
      <c r="BM7" s="55" t="s">
        <v>77</v>
      </c>
      <c r="BN7" s="55" t="s">
        <v>78</v>
      </c>
      <c r="BO7" s="55" t="s">
        <v>79</v>
      </c>
      <c r="BR7" s="93"/>
    </row>
    <row r="8" spans="1:234"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row>
    <row r="9" spans="1:234"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row>
    <row r="10" spans="1:234" s="61" customFormat="1" ht="15" customHeight="1">
      <c r="A10" s="65" t="s">
        <v>687</v>
      </c>
      <c r="B10" s="95">
        <v>56119</v>
      </c>
      <c r="C10" s="95">
        <v>57023</v>
      </c>
      <c r="D10" s="95">
        <v>61030</v>
      </c>
      <c r="E10" s="95">
        <v>66920</v>
      </c>
      <c r="F10" s="95">
        <v>57553</v>
      </c>
      <c r="G10" s="95">
        <v>66605</v>
      </c>
      <c r="H10" s="105">
        <v>74057</v>
      </c>
      <c r="I10" s="105">
        <v>78020</v>
      </c>
      <c r="J10" s="105">
        <v>73791</v>
      </c>
      <c r="K10" s="105">
        <v>76124</v>
      </c>
      <c r="L10" s="105">
        <v>74903</v>
      </c>
      <c r="M10" s="105">
        <v>69354</v>
      </c>
      <c r="N10" s="105">
        <v>74321</v>
      </c>
      <c r="O10" s="105">
        <v>68985</v>
      </c>
      <c r="P10" s="105">
        <v>88969</v>
      </c>
      <c r="Q10" s="105">
        <v>106186</v>
      </c>
      <c r="R10" s="105">
        <v>93468</v>
      </c>
      <c r="S10" s="105">
        <v>102670</v>
      </c>
      <c r="T10" s="105">
        <v>128802</v>
      </c>
      <c r="U10" s="105">
        <v>169037</v>
      </c>
      <c r="V10" s="105">
        <v>146057</v>
      </c>
      <c r="W10" s="105">
        <v>158006</v>
      </c>
      <c r="X10" s="105">
        <v>142455</v>
      </c>
      <c r="Y10" s="105">
        <v>128202</v>
      </c>
      <c r="Z10" s="105">
        <v>104512</v>
      </c>
      <c r="AA10" s="105">
        <v>105600</v>
      </c>
      <c r="AB10" s="105">
        <v>113899.4</v>
      </c>
      <c r="AC10" s="105">
        <v>102346</v>
      </c>
      <c r="AD10" s="105">
        <v>106401</v>
      </c>
      <c r="AE10" s="105">
        <v>101168.23</v>
      </c>
      <c r="AF10" s="105">
        <v>91515.6</v>
      </c>
      <c r="AG10" s="105">
        <v>75104</v>
      </c>
      <c r="AH10" s="105">
        <v>103738</v>
      </c>
      <c r="AI10" s="105">
        <v>108032.79</v>
      </c>
      <c r="AJ10" s="105">
        <v>134355</v>
      </c>
      <c r="AK10" s="105">
        <v>142389.60999999999</v>
      </c>
      <c r="AL10" s="105">
        <v>154976</v>
      </c>
      <c r="AM10" s="105">
        <v>167740</v>
      </c>
      <c r="AN10" s="105">
        <v>199245</v>
      </c>
      <c r="AO10" s="105">
        <v>209076</v>
      </c>
      <c r="AP10" s="105">
        <v>219375</v>
      </c>
      <c r="AQ10" s="66">
        <v>221377</v>
      </c>
      <c r="AR10" s="66">
        <v>222539</v>
      </c>
      <c r="AS10" s="66">
        <v>240600</v>
      </c>
      <c r="AT10" s="66">
        <v>231611</v>
      </c>
      <c r="AU10" s="66">
        <v>235531</v>
      </c>
      <c r="AV10" s="66">
        <v>244356</v>
      </c>
      <c r="AW10" s="66">
        <v>238027</v>
      </c>
      <c r="AX10" s="66">
        <v>246257</v>
      </c>
      <c r="AY10" s="66">
        <v>254525</v>
      </c>
      <c r="AZ10" s="66">
        <v>255349</v>
      </c>
      <c r="BA10" s="66">
        <v>242541</v>
      </c>
      <c r="BB10" s="66">
        <v>227353</v>
      </c>
      <c r="BC10" s="66">
        <v>233444</v>
      </c>
      <c r="BD10" s="66">
        <v>254170</v>
      </c>
      <c r="BE10" s="66">
        <v>263147</v>
      </c>
      <c r="BF10" s="66">
        <v>260057</v>
      </c>
      <c r="BG10" s="66">
        <v>272500</v>
      </c>
      <c r="BH10" s="66">
        <v>266245</v>
      </c>
      <c r="BI10" s="66">
        <v>322871</v>
      </c>
      <c r="BJ10" s="66">
        <v>294528</v>
      </c>
      <c r="BK10" s="66">
        <v>299064</v>
      </c>
      <c r="BL10" s="66">
        <v>292711</v>
      </c>
      <c r="BM10" s="66">
        <v>299487</v>
      </c>
      <c r="BN10" s="66">
        <v>298878</v>
      </c>
      <c r="BO10" s="67">
        <v>352522</v>
      </c>
      <c r="BP10" s="553"/>
      <c r="BQ10" s="553"/>
      <c r="BR10" s="553"/>
      <c r="BS10" s="553"/>
      <c r="BT10" s="553"/>
      <c r="BU10" s="553"/>
      <c r="BV10" s="553"/>
      <c r="BW10" s="553"/>
      <c r="BX10" s="553"/>
      <c r="BY10" s="553"/>
      <c r="BZ10" s="553"/>
      <c r="CA10" s="553"/>
      <c r="CB10" s="553"/>
      <c r="CC10" s="553"/>
      <c r="CD10" s="553"/>
      <c r="CE10" s="553"/>
      <c r="CF10" s="553"/>
      <c r="CG10" s="553"/>
      <c r="CH10" s="553"/>
      <c r="CI10" s="553"/>
      <c r="CJ10" s="553"/>
      <c r="CK10" s="553"/>
      <c r="CL10" s="553"/>
      <c r="CM10" s="553"/>
      <c r="CN10" s="553"/>
      <c r="CO10" s="553"/>
      <c r="CP10" s="553"/>
      <c r="CQ10" s="553"/>
      <c r="CR10" s="553"/>
      <c r="CS10" s="553"/>
      <c r="CT10" s="553"/>
      <c r="CU10" s="553"/>
      <c r="CV10" s="553"/>
      <c r="CW10" s="553"/>
      <c r="CX10" s="553"/>
      <c r="CY10" s="553"/>
      <c r="CZ10" s="553"/>
      <c r="DA10" s="553"/>
      <c r="DB10" s="553"/>
      <c r="DC10" s="553"/>
      <c r="DD10" s="553"/>
      <c r="DE10" s="553"/>
      <c r="DF10" s="553"/>
      <c r="DG10" s="553"/>
      <c r="DH10" s="553"/>
      <c r="DI10" s="553"/>
      <c r="DJ10" s="553"/>
      <c r="DK10" s="553"/>
      <c r="DL10" s="553"/>
      <c r="DM10" s="553"/>
      <c r="DN10" s="553"/>
      <c r="DO10" s="553"/>
      <c r="DP10" s="553"/>
      <c r="DQ10" s="553"/>
      <c r="DR10" s="553"/>
      <c r="DS10" s="553"/>
      <c r="DT10" s="553"/>
      <c r="DU10" s="553"/>
      <c r="DV10" s="553"/>
      <c r="DW10" s="553"/>
      <c r="DX10" s="553"/>
      <c r="DY10" s="553"/>
      <c r="DZ10" s="553"/>
      <c r="EA10" s="553"/>
      <c r="EB10" s="553"/>
      <c r="EC10" s="553"/>
      <c r="ED10" s="553"/>
      <c r="EE10" s="553"/>
      <c r="EF10" s="553"/>
      <c r="EG10" s="553"/>
    </row>
    <row r="11" spans="1:234" s="61" customFormat="1" ht="15" customHeight="1">
      <c r="A11" s="65" t="s">
        <v>688</v>
      </c>
      <c r="B11" s="95">
        <v>26623</v>
      </c>
      <c r="C11" s="95">
        <v>21045</v>
      </c>
      <c r="D11" s="95">
        <v>20285</v>
      </c>
      <c r="E11" s="95">
        <v>22987</v>
      </c>
      <c r="F11" s="95">
        <v>20444</v>
      </c>
      <c r="G11" s="95">
        <v>12981</v>
      </c>
      <c r="H11" s="66">
        <v>16730</v>
      </c>
      <c r="I11" s="66">
        <v>10796</v>
      </c>
      <c r="J11" s="66">
        <v>11822</v>
      </c>
      <c r="K11" s="66">
        <v>19899</v>
      </c>
      <c r="L11" s="66">
        <v>21369</v>
      </c>
      <c r="M11" s="66">
        <v>22084</v>
      </c>
      <c r="N11" s="66">
        <v>26193</v>
      </c>
      <c r="O11" s="66">
        <v>28732</v>
      </c>
      <c r="P11" s="66">
        <v>42082</v>
      </c>
      <c r="Q11" s="66">
        <v>45379</v>
      </c>
      <c r="R11" s="66">
        <v>49838</v>
      </c>
      <c r="S11" s="66">
        <v>51892</v>
      </c>
      <c r="T11" s="66">
        <v>36670</v>
      </c>
      <c r="U11" s="66">
        <v>20663</v>
      </c>
      <c r="V11" s="66">
        <v>73585</v>
      </c>
      <c r="W11" s="66">
        <v>114879</v>
      </c>
      <c r="X11" s="66">
        <v>92881</v>
      </c>
      <c r="Y11" s="66">
        <v>104394</v>
      </c>
      <c r="Z11" s="66">
        <v>119715</v>
      </c>
      <c r="AA11" s="66">
        <v>129898</v>
      </c>
      <c r="AB11" s="66">
        <v>116698.75</v>
      </c>
      <c r="AC11" s="66">
        <v>114937</v>
      </c>
      <c r="AD11" s="66">
        <v>121095</v>
      </c>
      <c r="AE11" s="66">
        <v>127763.38</v>
      </c>
      <c r="AF11" s="66">
        <v>126923.06</v>
      </c>
      <c r="AG11" s="66">
        <v>135382</v>
      </c>
      <c r="AH11" s="66">
        <v>139928</v>
      </c>
      <c r="AI11" s="66">
        <v>126322.79</v>
      </c>
      <c r="AJ11" s="66">
        <v>127976</v>
      </c>
      <c r="AK11" s="66">
        <v>150646.18</v>
      </c>
      <c r="AL11" s="66">
        <v>131864</v>
      </c>
      <c r="AM11" s="66">
        <v>149090</v>
      </c>
      <c r="AN11" s="66">
        <v>176324</v>
      </c>
      <c r="AO11" s="66">
        <v>177538.02</v>
      </c>
      <c r="AP11" s="66">
        <v>177093</v>
      </c>
      <c r="AQ11" s="66">
        <v>186572</v>
      </c>
      <c r="AR11" s="66">
        <v>211520</v>
      </c>
      <c r="AS11" s="66">
        <v>218514</v>
      </c>
      <c r="AT11" s="66">
        <v>237344</v>
      </c>
      <c r="AU11" s="66">
        <v>238198</v>
      </c>
      <c r="AV11" s="66">
        <v>222831</v>
      </c>
      <c r="AW11" s="66">
        <v>223468</v>
      </c>
      <c r="AX11" s="66">
        <v>212694</v>
      </c>
      <c r="AY11" s="66">
        <v>221321</v>
      </c>
      <c r="AZ11" s="66">
        <v>241448</v>
      </c>
      <c r="BA11" s="66">
        <v>262127</v>
      </c>
      <c r="BB11" s="66">
        <v>264420</v>
      </c>
      <c r="BC11" s="66">
        <v>252531</v>
      </c>
      <c r="BD11" s="66">
        <v>246894</v>
      </c>
      <c r="BE11" s="66">
        <v>265580</v>
      </c>
      <c r="BF11" s="66">
        <v>303235</v>
      </c>
      <c r="BG11" s="66">
        <v>315517</v>
      </c>
      <c r="BH11" s="66">
        <v>340810</v>
      </c>
      <c r="BI11" s="66">
        <v>287678</v>
      </c>
      <c r="BJ11" s="66">
        <v>292598</v>
      </c>
      <c r="BK11" s="66">
        <v>288152</v>
      </c>
      <c r="BL11" s="66">
        <v>318930</v>
      </c>
      <c r="BM11" s="66">
        <v>322021</v>
      </c>
      <c r="BN11" s="66">
        <v>286526</v>
      </c>
      <c r="BO11" s="67">
        <v>284559</v>
      </c>
      <c r="BP11" s="553"/>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row>
    <row r="12" spans="1:234" s="61" customFormat="1" ht="15" customHeight="1">
      <c r="A12" s="65" t="s">
        <v>689</v>
      </c>
      <c r="B12" s="95">
        <v>3196</v>
      </c>
      <c r="C12" s="95">
        <v>11490</v>
      </c>
      <c r="D12" s="95">
        <v>11997</v>
      </c>
      <c r="E12" s="95">
        <v>13140</v>
      </c>
      <c r="F12" s="95">
        <v>14146</v>
      </c>
      <c r="G12" s="95">
        <v>23375</v>
      </c>
      <c r="H12" s="66">
        <v>23968</v>
      </c>
      <c r="I12" s="66">
        <v>24021</v>
      </c>
      <c r="J12" s="66">
        <v>23954</v>
      </c>
      <c r="K12" s="66">
        <v>24890</v>
      </c>
      <c r="L12" s="66">
        <v>25674</v>
      </c>
      <c r="M12" s="66">
        <v>25938</v>
      </c>
      <c r="N12" s="66">
        <v>27679</v>
      </c>
      <c r="O12" s="66">
        <v>28228</v>
      </c>
      <c r="P12" s="66">
        <v>28648</v>
      </c>
      <c r="Q12" s="66">
        <v>29492</v>
      </c>
      <c r="R12" s="66">
        <v>29957</v>
      </c>
      <c r="S12" s="66">
        <v>30381</v>
      </c>
      <c r="T12" s="66">
        <v>31190</v>
      </c>
      <c r="U12" s="66">
        <v>31801</v>
      </c>
      <c r="V12" s="66">
        <v>31744</v>
      </c>
      <c r="W12" s="66">
        <v>3940</v>
      </c>
      <c r="X12" s="66">
        <v>3939</v>
      </c>
      <c r="Y12" s="66">
        <v>3983</v>
      </c>
      <c r="Z12" s="66">
        <v>4011</v>
      </c>
      <c r="AA12" s="66">
        <v>3793</v>
      </c>
      <c r="AB12" s="66">
        <v>3857.67</v>
      </c>
      <c r="AC12" s="66">
        <v>23075</v>
      </c>
      <c r="AD12" s="66">
        <v>23528</v>
      </c>
      <c r="AE12" s="66">
        <v>23794.080000000002</v>
      </c>
      <c r="AF12" s="66">
        <v>24463.58</v>
      </c>
      <c r="AG12" s="66">
        <v>25071</v>
      </c>
      <c r="AH12" s="66">
        <v>25605</v>
      </c>
      <c r="AI12" s="66">
        <v>38470.699999999997</v>
      </c>
      <c r="AJ12" s="66">
        <v>38918</v>
      </c>
      <c r="AK12" s="66">
        <v>40003.54</v>
      </c>
      <c r="AL12" s="66">
        <v>40744</v>
      </c>
      <c r="AM12" s="66">
        <v>41793</v>
      </c>
      <c r="AN12" s="66">
        <v>42478</v>
      </c>
      <c r="AO12" s="66">
        <v>42982</v>
      </c>
      <c r="AP12" s="66">
        <v>43032</v>
      </c>
      <c r="AQ12" s="66">
        <v>42266</v>
      </c>
      <c r="AR12" s="66">
        <v>38634</v>
      </c>
      <c r="AS12" s="66">
        <v>38986</v>
      </c>
      <c r="AT12" s="66">
        <v>38651</v>
      </c>
      <c r="AU12" s="66">
        <v>56268</v>
      </c>
      <c r="AV12" s="66">
        <v>90884</v>
      </c>
      <c r="AW12" s="66">
        <v>93803</v>
      </c>
      <c r="AX12" s="66">
        <v>93190</v>
      </c>
      <c r="AY12" s="66">
        <v>94976</v>
      </c>
      <c r="AZ12" s="66">
        <v>96198</v>
      </c>
      <c r="BA12" s="66">
        <v>97075</v>
      </c>
      <c r="BB12" s="66">
        <v>97112</v>
      </c>
      <c r="BC12" s="66">
        <v>108625</v>
      </c>
      <c r="BD12" s="66">
        <v>101915</v>
      </c>
      <c r="BE12" s="66">
        <v>99813</v>
      </c>
      <c r="BF12" s="66">
        <v>101335</v>
      </c>
      <c r="BG12" s="66">
        <v>92846</v>
      </c>
      <c r="BH12" s="66">
        <v>83787</v>
      </c>
      <c r="BI12" s="66">
        <v>85955</v>
      </c>
      <c r="BJ12" s="66">
        <v>78690</v>
      </c>
      <c r="BK12" s="66">
        <v>112194</v>
      </c>
      <c r="BL12" s="66">
        <v>104227</v>
      </c>
      <c r="BM12" s="66">
        <v>105537.65</v>
      </c>
      <c r="BN12" s="66">
        <v>104719.03594151999</v>
      </c>
      <c r="BO12" s="67">
        <v>105094</v>
      </c>
      <c r="BP12" s="553"/>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row>
    <row r="13" spans="1:234" s="61" customFormat="1" ht="15" customHeight="1">
      <c r="A13" s="65" t="s">
        <v>164</v>
      </c>
      <c r="B13" s="95">
        <v>1025</v>
      </c>
      <c r="C13" s="95">
        <v>2442</v>
      </c>
      <c r="D13" s="95">
        <v>2679</v>
      </c>
      <c r="E13" s="95">
        <v>1207</v>
      </c>
      <c r="F13" s="95">
        <v>2029</v>
      </c>
      <c r="G13" s="95">
        <v>2073</v>
      </c>
      <c r="H13" s="66">
        <v>1926</v>
      </c>
      <c r="I13" s="66">
        <v>2364</v>
      </c>
      <c r="J13" s="66">
        <v>2282</v>
      </c>
      <c r="K13" s="66">
        <v>3188</v>
      </c>
      <c r="L13" s="66">
        <v>2500</v>
      </c>
      <c r="M13" s="66">
        <v>1359</v>
      </c>
      <c r="N13" s="66">
        <v>3052</v>
      </c>
      <c r="O13" s="66">
        <v>1607</v>
      </c>
      <c r="P13" s="66">
        <v>2364</v>
      </c>
      <c r="Q13" s="66">
        <v>1610</v>
      </c>
      <c r="R13" s="66">
        <v>3256</v>
      </c>
      <c r="S13" s="66">
        <v>2259</v>
      </c>
      <c r="T13" s="66">
        <v>2804</v>
      </c>
      <c r="U13" s="66">
        <v>919</v>
      </c>
      <c r="V13" s="66">
        <v>2265</v>
      </c>
      <c r="W13" s="66">
        <v>3152</v>
      </c>
      <c r="X13" s="66">
        <v>3100</v>
      </c>
      <c r="Y13" s="66">
        <v>3157</v>
      </c>
      <c r="Z13" s="66">
        <v>1544</v>
      </c>
      <c r="AA13" s="66">
        <v>3238</v>
      </c>
      <c r="AB13" s="66">
        <v>3308.36</v>
      </c>
      <c r="AC13" s="66">
        <v>2500</v>
      </c>
      <c r="AD13" s="66">
        <v>4373</v>
      </c>
      <c r="AE13" s="66">
        <v>5733.5</v>
      </c>
      <c r="AF13" s="66">
        <v>5450.41</v>
      </c>
      <c r="AG13" s="66">
        <v>4562</v>
      </c>
      <c r="AH13" s="66">
        <v>6282</v>
      </c>
      <c r="AI13" s="66">
        <v>6261.1</v>
      </c>
      <c r="AJ13" s="66">
        <v>13940</v>
      </c>
      <c r="AK13" s="66">
        <v>13539.96</v>
      </c>
      <c r="AL13" s="66">
        <v>9882</v>
      </c>
      <c r="AM13" s="66">
        <v>17793</v>
      </c>
      <c r="AN13" s="66">
        <v>14527</v>
      </c>
      <c r="AO13" s="66">
        <v>15911</v>
      </c>
      <c r="AP13" s="66">
        <v>16621</v>
      </c>
      <c r="AQ13" s="66">
        <v>13789</v>
      </c>
      <c r="AR13" s="66">
        <v>16009</v>
      </c>
      <c r="AS13" s="66">
        <v>14173</v>
      </c>
      <c r="AT13" s="66">
        <v>17324</v>
      </c>
      <c r="AU13" s="66">
        <v>13691</v>
      </c>
      <c r="AV13" s="66">
        <v>13322</v>
      </c>
      <c r="AW13" s="66">
        <v>14576</v>
      </c>
      <c r="AX13" s="66">
        <v>16815</v>
      </c>
      <c r="AY13" s="66">
        <v>23525</v>
      </c>
      <c r="AZ13" s="66">
        <v>14693</v>
      </c>
      <c r="BA13" s="66">
        <v>14229</v>
      </c>
      <c r="BB13" s="66">
        <v>25715</v>
      </c>
      <c r="BC13" s="66">
        <v>27689</v>
      </c>
      <c r="BD13" s="66">
        <v>33261</v>
      </c>
      <c r="BE13" s="66">
        <v>25745</v>
      </c>
      <c r="BF13" s="66">
        <v>31298</v>
      </c>
      <c r="BG13" s="66">
        <v>31864</v>
      </c>
      <c r="BH13" s="66">
        <v>37937</v>
      </c>
      <c r="BI13" s="66">
        <v>24000</v>
      </c>
      <c r="BJ13" s="66">
        <v>25765</v>
      </c>
      <c r="BK13" s="66">
        <v>25158</v>
      </c>
      <c r="BL13" s="66">
        <v>21080.6</v>
      </c>
      <c r="BM13" s="66">
        <v>16591</v>
      </c>
      <c r="BN13" s="66">
        <v>28207</v>
      </c>
      <c r="BO13" s="67">
        <v>23512</v>
      </c>
      <c r="BP13" s="553"/>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row>
    <row r="14" spans="1:234" s="44" customFormat="1" ht="15" customHeight="1">
      <c r="A14" s="45" t="s">
        <v>166</v>
      </c>
      <c r="B14" s="94">
        <v>86963</v>
      </c>
      <c r="C14" s="94">
        <v>92000</v>
      </c>
      <c r="D14" s="94">
        <v>95991</v>
      </c>
      <c r="E14" s="94">
        <v>104254</v>
      </c>
      <c r="F14" s="94">
        <v>94172</v>
      </c>
      <c r="G14" s="94">
        <v>105034</v>
      </c>
      <c r="H14" s="62">
        <v>116681</v>
      </c>
      <c r="I14" s="62">
        <v>115201</v>
      </c>
      <c r="J14" s="62">
        <v>111849</v>
      </c>
      <c r="K14" s="62">
        <v>124101</v>
      </c>
      <c r="L14" s="62">
        <v>124446</v>
      </c>
      <c r="M14" s="62">
        <v>118735</v>
      </c>
      <c r="N14" s="62">
        <v>131245</v>
      </c>
      <c r="O14" s="62">
        <v>127552</v>
      </c>
      <c r="P14" s="62">
        <v>162063</v>
      </c>
      <c r="Q14" s="62">
        <v>182667</v>
      </c>
      <c r="R14" s="62">
        <v>176519</v>
      </c>
      <c r="S14" s="62">
        <v>187202</v>
      </c>
      <c r="T14" s="62">
        <v>199466</v>
      </c>
      <c r="U14" s="62">
        <v>222420</v>
      </c>
      <c r="V14" s="62">
        <v>253651</v>
      </c>
      <c r="W14" s="62">
        <v>279977</v>
      </c>
      <c r="X14" s="62">
        <v>242375</v>
      </c>
      <c r="Y14" s="62">
        <v>239736</v>
      </c>
      <c r="Z14" s="62">
        <v>229782</v>
      </c>
      <c r="AA14" s="62">
        <v>242529</v>
      </c>
      <c r="AB14" s="62">
        <v>237764.18</v>
      </c>
      <c r="AC14" s="62">
        <v>242858</v>
      </c>
      <c r="AD14" s="62">
        <v>255397</v>
      </c>
      <c r="AE14" s="62">
        <v>258459.19</v>
      </c>
      <c r="AF14" s="62">
        <v>248352.65</v>
      </c>
      <c r="AG14" s="62">
        <v>240119</v>
      </c>
      <c r="AH14" s="62">
        <v>275553</v>
      </c>
      <c r="AI14" s="62">
        <v>279087.37999999995</v>
      </c>
      <c r="AJ14" s="62">
        <v>315189</v>
      </c>
      <c r="AK14" s="62">
        <v>346579.29</v>
      </c>
      <c r="AL14" s="62">
        <v>337466</v>
      </c>
      <c r="AM14" s="62">
        <v>376416</v>
      </c>
      <c r="AN14" s="62">
        <v>432574</v>
      </c>
      <c r="AO14" s="62">
        <v>445507.02</v>
      </c>
      <c r="AP14" s="62">
        <v>456121</v>
      </c>
      <c r="AQ14" s="205">
        <v>464004</v>
      </c>
      <c r="AR14" s="205">
        <v>488702</v>
      </c>
      <c r="AS14" s="205">
        <v>512273</v>
      </c>
      <c r="AT14" s="205">
        <v>524930</v>
      </c>
      <c r="AU14" s="205">
        <v>543688</v>
      </c>
      <c r="AV14" s="205">
        <v>571393</v>
      </c>
      <c r="AW14" s="205">
        <v>569874</v>
      </c>
      <c r="AX14" s="205">
        <v>568956</v>
      </c>
      <c r="AY14" s="205">
        <v>594347</v>
      </c>
      <c r="AZ14" s="205">
        <v>607688</v>
      </c>
      <c r="BA14" s="205">
        <v>615972</v>
      </c>
      <c r="BB14" s="205">
        <v>614600</v>
      </c>
      <c r="BC14" s="205">
        <v>622289</v>
      </c>
      <c r="BD14" s="205">
        <v>636240</v>
      </c>
      <c r="BE14" s="205">
        <v>654285</v>
      </c>
      <c r="BF14" s="205">
        <v>695925</v>
      </c>
      <c r="BG14" s="205">
        <v>712727</v>
      </c>
      <c r="BH14" s="205">
        <v>728779</v>
      </c>
      <c r="BI14" s="205">
        <v>720504</v>
      </c>
      <c r="BJ14" s="205">
        <v>691581</v>
      </c>
      <c r="BK14" s="205">
        <v>724568</v>
      </c>
      <c r="BL14" s="205">
        <v>736948.6</v>
      </c>
      <c r="BM14" s="205">
        <v>743636.65</v>
      </c>
      <c r="BN14" s="205">
        <v>718330.03594152001</v>
      </c>
      <c r="BO14" s="206">
        <v>765687</v>
      </c>
      <c r="BP14" s="553"/>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row>
    <row r="15" spans="1:234" s="61" customFormat="1" ht="15" customHeight="1">
      <c r="A15" s="65" t="s">
        <v>690</v>
      </c>
      <c r="B15" s="254">
        <v>30.844068325624946</v>
      </c>
      <c r="C15" s="254">
        <v>31.662123840202639</v>
      </c>
      <c r="D15" s="254">
        <v>30.219299350224148</v>
      </c>
      <c r="E15" s="254">
        <v>30.55653254548865</v>
      </c>
      <c r="F15" s="254">
        <v>26.488747373543319</v>
      </c>
      <c r="G15" s="254">
        <v>26.045512818923257</v>
      </c>
      <c r="H15" s="554">
        <v>27.603346060855539</v>
      </c>
      <c r="I15" s="554">
        <v>25.35183061955199</v>
      </c>
      <c r="J15" s="554">
        <v>23.198400467912915</v>
      </c>
      <c r="K15" s="554">
        <v>25.721587305535177</v>
      </c>
      <c r="L15" s="554">
        <v>25.622727441186282</v>
      </c>
      <c r="M15" s="554">
        <v>23.455078097992388</v>
      </c>
      <c r="N15" s="554">
        <v>24.641117782458984</v>
      </c>
      <c r="O15" s="554">
        <v>22.854685540225766</v>
      </c>
      <c r="P15" s="554">
        <v>26.485080151592655</v>
      </c>
      <c r="Q15" s="554">
        <v>28.654501075326166</v>
      </c>
      <c r="R15" s="554">
        <v>26.135978335384006</v>
      </c>
      <c r="S15" s="554">
        <v>27.158000716661807</v>
      </c>
      <c r="T15" s="554">
        <v>27.615815829951725</v>
      </c>
      <c r="U15" s="554">
        <v>29.206876130121739</v>
      </c>
      <c r="V15" s="554">
        <v>32.089606008529053</v>
      </c>
      <c r="W15" s="554">
        <v>33.711048499735107</v>
      </c>
      <c r="X15" s="554">
        <v>28.305313165663886</v>
      </c>
      <c r="Y15" s="554">
        <v>27.270865847943103</v>
      </c>
      <c r="Z15" s="554">
        <v>25.689265227224706</v>
      </c>
      <c r="AA15" s="554">
        <v>27.046928895713933</v>
      </c>
      <c r="AB15" s="554">
        <v>26.19</v>
      </c>
      <c r="AC15" s="554">
        <v>26.74</v>
      </c>
      <c r="AD15" s="554">
        <v>27.69</v>
      </c>
      <c r="AE15" s="554">
        <v>27.76</v>
      </c>
      <c r="AF15" s="554">
        <v>25.15</v>
      </c>
      <c r="AG15" s="554">
        <v>23.27</v>
      </c>
      <c r="AH15" s="554">
        <v>26.6</v>
      </c>
      <c r="AI15" s="554">
        <v>27.1</v>
      </c>
      <c r="AJ15" s="554">
        <v>29.99</v>
      </c>
      <c r="AK15" s="554">
        <v>32.1</v>
      </c>
      <c r="AL15" s="554">
        <v>30.6</v>
      </c>
      <c r="AM15" s="554">
        <v>34.1</v>
      </c>
      <c r="AN15" s="554">
        <v>34</v>
      </c>
      <c r="AO15" s="554">
        <v>34.4</v>
      </c>
      <c r="AP15" s="554">
        <v>35.4</v>
      </c>
      <c r="AQ15" s="555">
        <v>35.9</v>
      </c>
      <c r="AR15" s="555">
        <v>37.299999999999997</v>
      </c>
      <c r="AS15" s="555">
        <v>39.5</v>
      </c>
      <c r="AT15" s="555">
        <v>40.15</v>
      </c>
      <c r="AU15" s="555">
        <v>41.6</v>
      </c>
      <c r="AV15" s="555">
        <v>42.1</v>
      </c>
      <c r="AW15" s="555">
        <v>41.1</v>
      </c>
      <c r="AX15" s="555">
        <v>41</v>
      </c>
      <c r="AY15" s="555">
        <v>42.1</v>
      </c>
      <c r="AZ15" s="555">
        <v>43.3</v>
      </c>
      <c r="BA15" s="555">
        <v>43.7</v>
      </c>
      <c r="BB15" s="555">
        <v>41.7</v>
      </c>
      <c r="BC15" s="555">
        <v>39.590000000000003</v>
      </c>
      <c r="BD15" s="555">
        <v>38.33</v>
      </c>
      <c r="BE15" s="555">
        <v>39.799999999999997</v>
      </c>
      <c r="BF15" s="555">
        <v>41.9</v>
      </c>
      <c r="BG15" s="555">
        <v>42.61</v>
      </c>
      <c r="BH15" s="555">
        <v>42.47</v>
      </c>
      <c r="BI15" s="555">
        <v>42.5</v>
      </c>
      <c r="BJ15" s="555">
        <v>40.105090285324593</v>
      </c>
      <c r="BK15" s="555">
        <v>41.2</v>
      </c>
      <c r="BL15" s="555">
        <v>39</v>
      </c>
      <c r="BM15" s="555">
        <v>40.6</v>
      </c>
      <c r="BN15" s="555">
        <v>38.5</v>
      </c>
      <c r="BO15" s="459">
        <v>40.6</v>
      </c>
      <c r="BP15" s="553"/>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row>
    <row r="16" spans="1:234" ht="5.0999999999999996" customHeight="1">
      <c r="A16" s="556"/>
      <c r="B16" s="557"/>
      <c r="C16" s="557"/>
      <c r="D16" s="557"/>
      <c r="E16" s="557"/>
      <c r="F16" s="557"/>
      <c r="G16" s="557"/>
      <c r="H16" s="557"/>
      <c r="I16" s="557"/>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c r="AO16" s="558"/>
      <c r="AP16" s="558"/>
      <c r="AQ16" s="558"/>
      <c r="AR16" s="558"/>
      <c r="AS16" s="558"/>
      <c r="AT16" s="558"/>
      <c r="AU16" s="558"/>
      <c r="AV16" s="558"/>
      <c r="AW16" s="558"/>
      <c r="AX16" s="558"/>
      <c r="AY16" s="558"/>
      <c r="AZ16" s="558"/>
      <c r="BA16" s="558"/>
      <c r="BB16" s="558"/>
      <c r="BC16" s="558"/>
      <c r="BD16" s="558"/>
      <c r="BE16" s="558"/>
      <c r="BF16" s="558"/>
      <c r="BG16" s="558"/>
      <c r="BH16" s="558"/>
      <c r="BI16" s="558"/>
      <c r="BJ16" s="558"/>
      <c r="BK16" s="558"/>
      <c r="BL16" s="558"/>
      <c r="BM16" s="558"/>
      <c r="BN16" s="558"/>
      <c r="BO16" s="67"/>
      <c r="BP16" s="553"/>
    </row>
    <row r="17" spans="1:137" s="61" customFormat="1" ht="15" customHeight="1">
      <c r="A17" s="65" t="s">
        <v>83</v>
      </c>
      <c r="B17" s="95">
        <v>10571</v>
      </c>
      <c r="C17" s="95">
        <v>11577</v>
      </c>
      <c r="D17" s="95">
        <v>12107</v>
      </c>
      <c r="E17" s="95">
        <v>10198</v>
      </c>
      <c r="F17" s="95">
        <v>10995</v>
      </c>
      <c r="G17" s="95">
        <v>13922</v>
      </c>
      <c r="H17" s="66">
        <v>15691</v>
      </c>
      <c r="I17" s="66">
        <v>16397</v>
      </c>
      <c r="J17" s="66">
        <v>18967</v>
      </c>
      <c r="K17" s="66">
        <v>22009</v>
      </c>
      <c r="L17" s="66">
        <v>23278</v>
      </c>
      <c r="M17" s="66">
        <v>27884</v>
      </c>
      <c r="N17" s="66">
        <v>26064</v>
      </c>
      <c r="O17" s="66">
        <v>29202</v>
      </c>
      <c r="P17" s="66">
        <v>34018</v>
      </c>
      <c r="Q17" s="66">
        <v>30851</v>
      </c>
      <c r="R17" s="66">
        <v>40962</v>
      </c>
      <c r="S17" s="66">
        <v>44223</v>
      </c>
      <c r="T17" s="66">
        <v>45156</v>
      </c>
      <c r="U17" s="66">
        <v>43303</v>
      </c>
      <c r="V17" s="66">
        <v>41308</v>
      </c>
      <c r="W17" s="66">
        <v>42530</v>
      </c>
      <c r="X17" s="66">
        <v>77163</v>
      </c>
      <c r="Y17" s="66">
        <v>75751</v>
      </c>
      <c r="Z17" s="66">
        <v>70818</v>
      </c>
      <c r="AA17" s="66">
        <v>66499</v>
      </c>
      <c r="AB17" s="66">
        <v>75915.100000000006</v>
      </c>
      <c r="AC17" s="66">
        <v>70468</v>
      </c>
      <c r="AD17" s="66">
        <v>66573</v>
      </c>
      <c r="AE17" s="66">
        <v>74741.210000000006</v>
      </c>
      <c r="AF17" s="66">
        <v>95092.3</v>
      </c>
      <c r="AG17" s="66">
        <v>106239.3</v>
      </c>
      <c r="AH17" s="66">
        <v>68877</v>
      </c>
      <c r="AI17" s="66">
        <v>77027.679999999993</v>
      </c>
      <c r="AJ17" s="66">
        <v>49282</v>
      </c>
      <c r="AK17" s="66">
        <v>61004.56</v>
      </c>
      <c r="AL17" s="66">
        <v>77460</v>
      </c>
      <c r="AM17" s="66">
        <v>61164</v>
      </c>
      <c r="AN17" s="66">
        <v>76610</v>
      </c>
      <c r="AO17" s="66">
        <v>104366.3</v>
      </c>
      <c r="AP17" s="66">
        <v>93579</v>
      </c>
      <c r="AQ17" s="66">
        <v>76102</v>
      </c>
      <c r="AR17" s="66">
        <v>83397</v>
      </c>
      <c r="AS17" s="66">
        <v>72377</v>
      </c>
      <c r="AT17" s="66">
        <v>60907</v>
      </c>
      <c r="AU17" s="66">
        <v>54440</v>
      </c>
      <c r="AV17" s="66">
        <v>62673</v>
      </c>
      <c r="AW17" s="66">
        <v>88627</v>
      </c>
      <c r="AX17" s="66">
        <v>61354</v>
      </c>
      <c r="AY17" s="66">
        <v>55765</v>
      </c>
      <c r="AZ17" s="66">
        <v>41392</v>
      </c>
      <c r="BA17" s="66">
        <v>41532</v>
      </c>
      <c r="BB17" s="66">
        <v>42119</v>
      </c>
      <c r="BC17" s="66">
        <v>47049</v>
      </c>
      <c r="BD17" s="66">
        <v>46820</v>
      </c>
      <c r="BE17" s="66">
        <v>39182</v>
      </c>
      <c r="BF17" s="66">
        <v>39871</v>
      </c>
      <c r="BG17" s="66">
        <v>36789</v>
      </c>
      <c r="BH17" s="66">
        <v>37840</v>
      </c>
      <c r="BI17" s="66">
        <v>29477</v>
      </c>
      <c r="BJ17" s="66">
        <v>36212</v>
      </c>
      <c r="BK17" s="66">
        <v>31359</v>
      </c>
      <c r="BL17" s="66">
        <v>37784.6</v>
      </c>
      <c r="BM17" s="66">
        <v>36246.17</v>
      </c>
      <c r="BN17" s="66">
        <v>40402</v>
      </c>
      <c r="BO17" s="67">
        <v>26509</v>
      </c>
      <c r="BP17" s="553"/>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row>
    <row r="18" spans="1:137" s="77" customFormat="1" ht="5.0999999999999996" customHeight="1">
      <c r="A18" s="103"/>
      <c r="B18" s="104"/>
      <c r="C18" s="104"/>
      <c r="D18" s="104"/>
      <c r="E18" s="104"/>
      <c r="F18" s="104"/>
      <c r="G18" s="104"/>
      <c r="H18" s="559"/>
      <c r="I18" s="559"/>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7"/>
      <c r="BP18" s="553"/>
    </row>
    <row r="19" spans="1:137" s="44" customFormat="1" ht="15" customHeight="1" thickBot="1">
      <c r="A19" s="72" t="s">
        <v>169</v>
      </c>
      <c r="B19" s="330">
        <v>97534</v>
      </c>
      <c r="C19" s="330">
        <v>103577</v>
      </c>
      <c r="D19" s="330">
        <v>108098</v>
      </c>
      <c r="E19" s="330">
        <v>114452</v>
      </c>
      <c r="F19" s="330">
        <v>105167</v>
      </c>
      <c r="G19" s="330">
        <v>118956</v>
      </c>
      <c r="H19" s="330">
        <v>132372</v>
      </c>
      <c r="I19" s="330">
        <v>131598</v>
      </c>
      <c r="J19" s="330">
        <v>130816</v>
      </c>
      <c r="K19" s="330">
        <v>146110</v>
      </c>
      <c r="L19" s="330">
        <v>147724</v>
      </c>
      <c r="M19" s="330">
        <v>146619</v>
      </c>
      <c r="N19" s="330">
        <v>157309</v>
      </c>
      <c r="O19" s="330">
        <v>156754</v>
      </c>
      <c r="P19" s="330">
        <v>196081</v>
      </c>
      <c r="Q19" s="330">
        <v>213518</v>
      </c>
      <c r="R19" s="330">
        <v>217481</v>
      </c>
      <c r="S19" s="330">
        <v>231425</v>
      </c>
      <c r="T19" s="330">
        <v>244622</v>
      </c>
      <c r="U19" s="330">
        <v>265723</v>
      </c>
      <c r="V19" s="330">
        <v>294959</v>
      </c>
      <c r="W19" s="330">
        <v>322507</v>
      </c>
      <c r="X19" s="330">
        <v>319538</v>
      </c>
      <c r="Y19" s="330">
        <v>315487</v>
      </c>
      <c r="Z19" s="330">
        <v>300600</v>
      </c>
      <c r="AA19" s="330">
        <v>309028</v>
      </c>
      <c r="AB19" s="330">
        <v>313679.28000000003</v>
      </c>
      <c r="AC19" s="330">
        <v>313326</v>
      </c>
      <c r="AD19" s="330">
        <v>321970</v>
      </c>
      <c r="AE19" s="330">
        <v>333200.40000000002</v>
      </c>
      <c r="AF19" s="330">
        <v>343444.95</v>
      </c>
      <c r="AG19" s="330">
        <v>346358.3</v>
      </c>
      <c r="AH19" s="330">
        <v>344430</v>
      </c>
      <c r="AI19" s="330">
        <v>356115.05999999994</v>
      </c>
      <c r="AJ19" s="330">
        <v>364471</v>
      </c>
      <c r="AK19" s="330">
        <v>407583.85</v>
      </c>
      <c r="AL19" s="330">
        <v>414926</v>
      </c>
      <c r="AM19" s="330">
        <v>437580</v>
      </c>
      <c r="AN19" s="330">
        <v>509184</v>
      </c>
      <c r="AO19" s="330">
        <v>549873.32000000007</v>
      </c>
      <c r="AP19" s="330">
        <v>549700</v>
      </c>
      <c r="AQ19" s="330">
        <v>540106</v>
      </c>
      <c r="AR19" s="330">
        <v>572099</v>
      </c>
      <c r="AS19" s="330">
        <v>584650</v>
      </c>
      <c r="AT19" s="330">
        <v>585837</v>
      </c>
      <c r="AU19" s="330">
        <v>598128</v>
      </c>
      <c r="AV19" s="330">
        <v>634066</v>
      </c>
      <c r="AW19" s="330">
        <v>658501</v>
      </c>
      <c r="AX19" s="330">
        <v>630310</v>
      </c>
      <c r="AY19" s="330">
        <v>650112</v>
      </c>
      <c r="AZ19" s="330">
        <v>649080</v>
      </c>
      <c r="BA19" s="330">
        <v>657504</v>
      </c>
      <c r="BB19" s="330">
        <v>656719</v>
      </c>
      <c r="BC19" s="330">
        <v>669338</v>
      </c>
      <c r="BD19" s="330">
        <v>683060</v>
      </c>
      <c r="BE19" s="330">
        <v>693467</v>
      </c>
      <c r="BF19" s="330">
        <v>735796</v>
      </c>
      <c r="BG19" s="330">
        <v>749516</v>
      </c>
      <c r="BH19" s="330">
        <v>766619</v>
      </c>
      <c r="BI19" s="330">
        <v>749981</v>
      </c>
      <c r="BJ19" s="330">
        <v>727793</v>
      </c>
      <c r="BK19" s="330">
        <v>755927</v>
      </c>
      <c r="BL19" s="330">
        <v>774733.2</v>
      </c>
      <c r="BM19" s="330">
        <v>779882.82000000007</v>
      </c>
      <c r="BN19" s="330">
        <v>758732.03594152001</v>
      </c>
      <c r="BO19" s="175">
        <v>792196</v>
      </c>
      <c r="BP19" s="553"/>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7"/>
      <c r="DL19" s="207"/>
      <c r="DM19" s="207"/>
      <c r="DN19" s="207"/>
      <c r="DO19" s="207"/>
      <c r="DP19" s="207"/>
      <c r="DQ19" s="207"/>
      <c r="DR19" s="207"/>
      <c r="DS19" s="207"/>
      <c r="DT19" s="207"/>
      <c r="DU19" s="207"/>
      <c r="DV19" s="207"/>
      <c r="DW19" s="207"/>
      <c r="DX19" s="207"/>
      <c r="DY19" s="207"/>
      <c r="DZ19" s="207"/>
      <c r="EA19" s="207"/>
      <c r="EB19" s="207"/>
      <c r="EC19" s="207"/>
      <c r="ED19" s="207"/>
      <c r="EE19" s="207"/>
      <c r="EF19" s="207"/>
      <c r="EG19" s="207"/>
    </row>
    <row r="20" spans="1:137" s="44" customFormat="1" ht="5.0999999999999996" customHeight="1" thickTop="1">
      <c r="A20" s="170"/>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107"/>
      <c r="BP20" s="553"/>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row>
    <row r="21" spans="1:137" s="44" customFormat="1" ht="15" customHeight="1" thickBot="1">
      <c r="A21" s="106" t="s">
        <v>690</v>
      </c>
      <c r="B21" s="148">
        <v>34.593394432937039</v>
      </c>
      <c r="C21" s="148">
        <v>35.646389141268138</v>
      </c>
      <c r="D21" s="148">
        <v>34.030751019996977</v>
      </c>
      <c r="E21" s="148">
        <v>33.545535546801723</v>
      </c>
      <c r="F21" s="148">
        <v>29.581426485934571</v>
      </c>
      <c r="G21" s="148">
        <v>29.497781888605921</v>
      </c>
      <c r="H21" s="148">
        <v>31.315382322465258</v>
      </c>
      <c r="I21" s="148">
        <v>28.96025386821124</v>
      </c>
      <c r="J21" s="148">
        <v>27.132311917053308</v>
      </c>
      <c r="K21" s="148">
        <v>30.283246075468728</v>
      </c>
      <c r="L21" s="148">
        <v>30.415535963564938</v>
      </c>
      <c r="M21" s="148">
        <v>28.963322488310489</v>
      </c>
      <c r="N21" s="148">
        <v>29.534607773559685</v>
      </c>
      <c r="O21" s="148">
        <v>28.087081168249416</v>
      </c>
      <c r="P21" s="148">
        <v>32.044458026844126</v>
      </c>
      <c r="Q21" s="148">
        <v>33.49401786092448</v>
      </c>
      <c r="R21" s="148">
        <v>32.200945531969076</v>
      </c>
      <c r="S21" s="148">
        <v>33.57357461914647</v>
      </c>
      <c r="T21" s="148">
        <v>33.867607010490261</v>
      </c>
      <c r="U21" s="148">
        <v>34.893169435861608</v>
      </c>
      <c r="V21" s="148">
        <v>37.448087327350265</v>
      </c>
      <c r="W21" s="148">
        <v>38.831936618022446</v>
      </c>
      <c r="X21" s="148">
        <v>37.316650472738147</v>
      </c>
      <c r="Y21" s="148">
        <v>35.887825165056675</v>
      </c>
      <c r="Z21" s="148">
        <v>33.606605945216536</v>
      </c>
      <c r="AA21" s="148">
        <v>34.462923373224172</v>
      </c>
      <c r="AB21" s="148">
        <v>34.549999999999997</v>
      </c>
      <c r="AC21" s="148">
        <v>34.5</v>
      </c>
      <c r="AD21" s="148">
        <v>34.909999999999997</v>
      </c>
      <c r="AE21" s="148">
        <v>35.78</v>
      </c>
      <c r="AF21" s="148">
        <v>34.799999999999997</v>
      </c>
      <c r="AG21" s="148">
        <v>33.6</v>
      </c>
      <c r="AH21" s="148">
        <v>33.299999999999997</v>
      </c>
      <c r="AI21" s="148">
        <v>34.58</v>
      </c>
      <c r="AJ21" s="148">
        <v>34.68</v>
      </c>
      <c r="AK21" s="148">
        <v>37.75</v>
      </c>
      <c r="AL21" s="148">
        <v>37.700000000000003</v>
      </c>
      <c r="AM21" s="148">
        <v>39.6</v>
      </c>
      <c r="AN21" s="148">
        <v>40</v>
      </c>
      <c r="AO21" s="148">
        <v>42.5</v>
      </c>
      <c r="AP21" s="148">
        <v>42.5</v>
      </c>
      <c r="AQ21" s="148">
        <v>41.8</v>
      </c>
      <c r="AR21" s="148">
        <v>43.6</v>
      </c>
      <c r="AS21" s="148">
        <v>45</v>
      </c>
      <c r="AT21" s="148">
        <v>44.8</v>
      </c>
      <c r="AU21" s="148">
        <v>45.8</v>
      </c>
      <c r="AV21" s="148">
        <v>46.7</v>
      </c>
      <c r="AW21" s="148">
        <v>47.5</v>
      </c>
      <c r="AX21" s="148">
        <v>45.4</v>
      </c>
      <c r="AY21" s="148">
        <v>46</v>
      </c>
      <c r="AZ21" s="148">
        <v>46.2</v>
      </c>
      <c r="BA21" s="148">
        <v>46.7</v>
      </c>
      <c r="BB21" s="148">
        <v>44.5</v>
      </c>
      <c r="BC21" s="148">
        <v>42.58</v>
      </c>
      <c r="BD21" s="148">
        <v>41.16</v>
      </c>
      <c r="BE21" s="148">
        <v>42.16</v>
      </c>
      <c r="BF21" s="148">
        <v>44.3</v>
      </c>
      <c r="BG21" s="148">
        <v>44.81</v>
      </c>
      <c r="BH21" s="148">
        <v>44.67</v>
      </c>
      <c r="BI21" s="148">
        <v>44.241002774276097</v>
      </c>
      <c r="BJ21" s="148">
        <v>42.205040297560572</v>
      </c>
      <c r="BK21" s="148">
        <v>43</v>
      </c>
      <c r="BL21" s="148">
        <v>41</v>
      </c>
      <c r="BM21" s="148">
        <v>42.6</v>
      </c>
      <c r="BN21" s="148">
        <v>40.700000000000003</v>
      </c>
      <c r="BO21" s="148">
        <v>42</v>
      </c>
      <c r="BP21" s="553"/>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row>
    <row r="22" spans="1:137" ht="12.9" customHeight="1" thickTop="1">
      <c r="A22" s="76"/>
      <c r="B22" s="108"/>
      <c r="C22" s="108"/>
      <c r="D22" s="108"/>
      <c r="E22" s="108"/>
      <c r="F22" s="76"/>
      <c r="G22" s="76"/>
      <c r="H22" s="108"/>
      <c r="I22" s="108"/>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row>
    <row r="23" spans="1:137" ht="12.9" customHeight="1">
      <c r="A23" s="76"/>
      <c r="B23" s="109"/>
      <c r="C23" s="109"/>
      <c r="D23" s="109"/>
      <c r="E23" s="109"/>
      <c r="F23" s="76"/>
      <c r="G23" s="76"/>
      <c r="H23" s="109"/>
      <c r="I23" s="109"/>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row>
    <row r="24" spans="1:137" ht="12.9" customHeight="1">
      <c r="A24" s="76"/>
      <c r="B24" s="108"/>
      <c r="C24" s="108"/>
      <c r="D24" s="108"/>
      <c r="E24" s="108"/>
      <c r="F24" s="76"/>
      <c r="G24" s="76"/>
      <c r="H24" s="108"/>
      <c r="I24" s="108"/>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row>
    <row r="25" spans="1:137" ht="12.9" customHeight="1">
      <c r="A25" s="76"/>
      <c r="B25" s="108"/>
      <c r="C25" s="108"/>
      <c r="D25" s="108"/>
      <c r="E25" s="108"/>
      <c r="F25" s="76"/>
      <c r="G25" s="76"/>
      <c r="H25" s="108"/>
      <c r="I25" s="108"/>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row>
    <row r="26" spans="1:137" ht="12.9" customHeight="1">
      <c r="A26" s="81"/>
      <c r="B26" s="108"/>
      <c r="C26" s="108"/>
      <c r="D26" s="108"/>
      <c r="E26" s="108"/>
      <c r="F26" s="81"/>
      <c r="G26" s="81"/>
      <c r="H26" s="108"/>
      <c r="I26" s="108"/>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row>
    <row r="27" spans="1:137" ht="12.9" customHeight="1">
      <c r="A27" s="76"/>
      <c r="B27" s="109"/>
      <c r="C27" s="109"/>
      <c r="D27" s="109"/>
      <c r="E27" s="109"/>
      <c r="F27" s="76"/>
      <c r="G27" s="76"/>
      <c r="H27" s="109"/>
      <c r="I27" s="109"/>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row>
    <row r="28" spans="1:137" ht="12.9" customHeight="1">
      <c r="A28" s="76"/>
      <c r="B28" s="108"/>
      <c r="C28" s="108"/>
      <c r="D28" s="108"/>
      <c r="E28" s="108"/>
      <c r="F28" s="76"/>
      <c r="G28" s="76"/>
      <c r="H28" s="108"/>
      <c r="I28" s="108"/>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row>
    <row r="29" spans="1:137" ht="12.9" customHeight="1">
      <c r="A29" s="76"/>
      <c r="B29" s="108"/>
      <c r="C29" s="108"/>
      <c r="D29" s="108"/>
      <c r="E29" s="108"/>
      <c r="F29" s="76"/>
      <c r="G29" s="76"/>
      <c r="H29" s="108"/>
      <c r="I29" s="108"/>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BC29" s="327"/>
    </row>
    <row r="30" spans="1:137" ht="12.9" customHeight="1">
      <c r="A30" s="76"/>
      <c r="B30" s="108"/>
      <c r="C30" s="108"/>
      <c r="D30" s="108"/>
      <c r="E30" s="108"/>
      <c r="F30" s="76"/>
      <c r="G30" s="76"/>
      <c r="H30" s="108"/>
      <c r="I30" s="108"/>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BC30" s="327"/>
    </row>
    <row r="31" spans="1:137" ht="12.9" customHeight="1">
      <c r="A31" s="76"/>
      <c r="B31" s="109"/>
      <c r="C31" s="109"/>
      <c r="D31" s="109"/>
      <c r="E31" s="109"/>
      <c r="F31" s="76"/>
      <c r="G31" s="76"/>
      <c r="H31" s="109"/>
      <c r="I31" s="109"/>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BC31" s="327"/>
    </row>
    <row r="32" spans="1:137" ht="12.9" customHeight="1">
      <c r="A32" s="76"/>
      <c r="B32" s="109"/>
      <c r="C32" s="109"/>
      <c r="D32" s="109"/>
      <c r="E32" s="109"/>
      <c r="F32" s="76"/>
      <c r="G32" s="76"/>
      <c r="H32" s="109"/>
      <c r="I32" s="109"/>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BC32" s="327"/>
    </row>
    <row r="33" spans="1:55" ht="12.9" customHeight="1">
      <c r="A33" s="76"/>
      <c r="B33" s="108"/>
      <c r="C33" s="108"/>
      <c r="D33" s="108"/>
      <c r="E33" s="108"/>
      <c r="F33" s="76"/>
      <c r="G33" s="76"/>
      <c r="H33" s="108"/>
      <c r="I33" s="108"/>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BC33" s="327"/>
    </row>
    <row r="34" spans="1:55" ht="12.9" customHeight="1">
      <c r="A34" s="76"/>
      <c r="B34" s="108"/>
      <c r="C34" s="108"/>
      <c r="D34" s="108"/>
      <c r="E34" s="108"/>
      <c r="F34" s="76"/>
      <c r="G34" s="76"/>
      <c r="H34" s="108"/>
      <c r="I34" s="108"/>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row>
    <row r="35" spans="1:55" ht="12.9" customHeight="1">
      <c r="A35" s="76"/>
      <c r="B35" s="109"/>
      <c r="C35" s="109"/>
      <c r="D35" s="109"/>
      <c r="E35" s="109"/>
      <c r="F35" s="76"/>
      <c r="G35" s="76"/>
      <c r="H35" s="109"/>
      <c r="I35" s="109"/>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row>
    <row r="36" spans="1:55" ht="12.9" customHeight="1">
      <c r="A36" s="76"/>
      <c r="B36" s="108"/>
      <c r="C36" s="108"/>
      <c r="D36" s="108"/>
      <c r="E36" s="108"/>
      <c r="F36" s="76"/>
      <c r="G36" s="76"/>
      <c r="H36" s="108"/>
      <c r="I36" s="108"/>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row>
    <row r="37" spans="1:55" ht="12.9" customHeight="1">
      <c r="A37" s="76"/>
      <c r="B37" s="109"/>
      <c r="C37" s="109"/>
      <c r="D37" s="109"/>
      <c r="E37" s="109"/>
      <c r="F37" s="76"/>
      <c r="G37" s="76"/>
      <c r="H37" s="109"/>
      <c r="I37" s="109"/>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row>
    <row r="38" spans="1:55" ht="12.9" customHeight="1">
      <c r="A38" s="76"/>
      <c r="B38" s="108"/>
      <c r="C38" s="108"/>
      <c r="D38" s="108"/>
      <c r="E38" s="108"/>
      <c r="F38" s="76"/>
      <c r="G38" s="76"/>
      <c r="H38" s="108"/>
      <c r="I38" s="108"/>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row>
    <row r="39" spans="1:55" ht="12.9" customHeight="1">
      <c r="A39" s="76"/>
      <c r="B39" s="108"/>
      <c r="C39" s="108"/>
      <c r="D39" s="108"/>
      <c r="E39" s="108"/>
      <c r="F39" s="76"/>
      <c r="G39" s="76"/>
      <c r="H39" s="108"/>
      <c r="I39" s="108"/>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row>
    <row r="40" spans="1:55" ht="12.9" customHeight="1">
      <c r="A40" s="76"/>
      <c r="B40" s="108"/>
      <c r="C40" s="108"/>
      <c r="D40" s="108"/>
      <c r="E40" s="108"/>
      <c r="F40" s="76"/>
      <c r="G40" s="76"/>
      <c r="H40" s="108"/>
      <c r="I40" s="108"/>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row>
    <row r="41" spans="1:55" ht="12.9" customHeight="1">
      <c r="A41" s="76"/>
      <c r="B41" s="109"/>
      <c r="C41" s="109"/>
      <c r="D41" s="109"/>
      <c r="E41" s="109"/>
      <c r="F41" s="76"/>
      <c r="G41" s="76"/>
      <c r="H41" s="109"/>
      <c r="I41" s="109"/>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row>
    <row r="42" spans="1:55" ht="12.9" customHeight="1">
      <c r="A42" s="76"/>
      <c r="B42" s="108"/>
      <c r="C42" s="108"/>
      <c r="D42" s="108"/>
      <c r="E42" s="108"/>
      <c r="F42" s="76"/>
      <c r="G42" s="76"/>
      <c r="H42" s="108"/>
      <c r="I42" s="108"/>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row>
    <row r="43" spans="1:55" ht="11.1" customHeight="1">
      <c r="A43" s="76"/>
      <c r="B43" s="108"/>
      <c r="C43" s="108"/>
      <c r="D43" s="108"/>
      <c r="E43" s="108"/>
      <c r="F43" s="76"/>
      <c r="G43" s="76"/>
      <c r="H43" s="108"/>
      <c r="I43" s="108"/>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row>
    <row r="44" spans="1:55" ht="11.1" customHeight="1">
      <c r="A44" s="76"/>
      <c r="B44" s="108"/>
      <c r="C44" s="108"/>
      <c r="D44" s="108"/>
      <c r="E44" s="108"/>
      <c r="F44" s="76"/>
      <c r="G44" s="76"/>
      <c r="H44" s="108"/>
      <c r="I44" s="108"/>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row>
    <row r="45" spans="1:55" ht="11.1" customHeight="1">
      <c r="A45" s="76"/>
      <c r="B45" s="108"/>
      <c r="C45" s="108"/>
      <c r="D45" s="108"/>
      <c r="E45" s="108"/>
      <c r="F45" s="76"/>
      <c r="G45" s="76"/>
      <c r="H45" s="108"/>
      <c r="I45" s="108"/>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row>
    <row r="46" spans="1:55" ht="11.1" customHeight="1">
      <c r="A46" s="76"/>
      <c r="B46" s="108"/>
      <c r="C46" s="108"/>
      <c r="D46" s="108"/>
      <c r="E46" s="108"/>
      <c r="F46" s="76"/>
      <c r="G46" s="76"/>
      <c r="H46" s="108"/>
      <c r="I46" s="108"/>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row>
    <row r="47" spans="1:55" ht="11.1" customHeight="1">
      <c r="A47" s="76"/>
      <c r="B47" s="109"/>
      <c r="C47" s="109"/>
      <c r="D47" s="109"/>
      <c r="E47" s="109"/>
      <c r="F47" s="76"/>
      <c r="G47" s="76"/>
      <c r="H47" s="109"/>
      <c r="I47" s="109"/>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row>
    <row r="48" spans="1:55" ht="11.1" customHeight="1">
      <c r="A48" s="76"/>
      <c r="B48" s="108"/>
      <c r="C48" s="108"/>
      <c r="D48" s="108"/>
      <c r="E48" s="108"/>
      <c r="F48" s="76"/>
      <c r="G48" s="76"/>
      <c r="H48" s="108"/>
      <c r="I48" s="108"/>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row>
    <row r="49" spans="1:37" ht="11.1" customHeight="1">
      <c r="A49" s="81"/>
      <c r="B49" s="109"/>
      <c r="C49" s="109"/>
      <c r="D49" s="109"/>
      <c r="E49" s="109"/>
      <c r="F49" s="81"/>
      <c r="G49" s="81"/>
      <c r="H49" s="109"/>
      <c r="I49" s="109"/>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row>
    <row r="50" spans="1:37" ht="11.1" customHeight="1">
      <c r="A50" s="81"/>
      <c r="B50" s="109"/>
      <c r="C50" s="109"/>
      <c r="D50" s="109"/>
      <c r="E50" s="109"/>
      <c r="F50" s="81"/>
      <c r="G50" s="81"/>
      <c r="H50" s="109"/>
      <c r="I50" s="109"/>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row>
    <row r="51" spans="1:37" ht="11.1" customHeight="1">
      <c r="A51" s="76"/>
      <c r="B51" s="109"/>
      <c r="C51" s="109"/>
      <c r="D51" s="109"/>
      <c r="E51" s="109"/>
      <c r="F51" s="76"/>
      <c r="G51" s="76"/>
      <c r="H51" s="109"/>
      <c r="I51" s="109"/>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row>
    <row r="52" spans="1:37" ht="11.1" customHeight="1">
      <c r="A52" s="76"/>
      <c r="B52" s="108"/>
      <c r="C52" s="108"/>
      <c r="D52" s="108"/>
      <c r="E52" s="108"/>
      <c r="F52" s="76"/>
      <c r="G52" s="76"/>
      <c r="H52" s="108"/>
      <c r="I52" s="108"/>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row>
    <row r="53" spans="1:37" ht="11.1" customHeight="1">
      <c r="A53" s="76"/>
      <c r="B53" s="108"/>
      <c r="C53" s="108"/>
      <c r="D53" s="108"/>
      <c r="E53" s="108"/>
      <c r="F53" s="76"/>
      <c r="G53" s="76"/>
      <c r="H53" s="108"/>
      <c r="I53" s="108"/>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row>
    <row r="54" spans="1:37" ht="11.1" customHeight="1">
      <c r="A54" s="76"/>
      <c r="B54" s="108"/>
      <c r="C54" s="108"/>
      <c r="D54" s="108"/>
      <c r="E54" s="108"/>
      <c r="F54" s="76"/>
      <c r="G54" s="76"/>
      <c r="H54" s="108"/>
      <c r="I54" s="108"/>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row>
    <row r="55" spans="1:37" ht="11.1" customHeight="1">
      <c r="A55" s="76"/>
      <c r="B55" s="108"/>
      <c r="C55" s="108"/>
      <c r="D55" s="108"/>
      <c r="E55" s="108"/>
      <c r="F55" s="76"/>
      <c r="G55" s="76"/>
      <c r="H55" s="108"/>
      <c r="I55" s="108"/>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row>
    <row r="56" spans="1:37" ht="11.1" customHeight="1">
      <c r="A56" s="81"/>
      <c r="B56" s="108"/>
      <c r="C56" s="108"/>
      <c r="D56" s="108"/>
      <c r="E56" s="108"/>
      <c r="F56" s="81"/>
      <c r="G56" s="81"/>
      <c r="H56" s="108"/>
      <c r="I56" s="108"/>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row>
    <row r="57" spans="1:37" ht="11.1" customHeight="1">
      <c r="A57" s="76"/>
      <c r="B57" s="108"/>
      <c r="C57" s="108"/>
      <c r="D57" s="108"/>
      <c r="E57" s="108"/>
      <c r="F57" s="76"/>
      <c r="G57" s="76"/>
      <c r="H57" s="108"/>
      <c r="I57" s="108"/>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row>
    <row r="58" spans="1:37" ht="11.1" customHeight="1">
      <c r="A58" s="81"/>
      <c r="B58" s="108"/>
      <c r="C58" s="108"/>
      <c r="D58" s="108"/>
      <c r="E58" s="108"/>
      <c r="F58" s="81"/>
      <c r="G58" s="81"/>
      <c r="H58" s="108"/>
      <c r="I58" s="108"/>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row>
    <row r="59" spans="1:37" ht="11.1" customHeight="1">
      <c r="A59" s="76"/>
      <c r="B59" s="108"/>
      <c r="C59" s="108"/>
      <c r="D59" s="108"/>
      <c r="E59" s="108"/>
      <c r="F59" s="76"/>
      <c r="G59" s="76"/>
      <c r="H59" s="108"/>
      <c r="I59" s="108"/>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row>
    <row r="60" spans="1:37" ht="11.1" customHeight="1">
      <c r="A60" s="85"/>
      <c r="B60" s="109"/>
      <c r="C60" s="109"/>
      <c r="D60" s="109"/>
      <c r="E60" s="109"/>
      <c r="F60" s="85"/>
      <c r="G60" s="85"/>
      <c r="H60" s="109"/>
      <c r="I60" s="109"/>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row>
    <row r="61" spans="1:37" ht="11.1" customHeight="1">
      <c r="A61" s="76"/>
      <c r="B61" s="108"/>
      <c r="C61" s="108"/>
      <c r="D61" s="108"/>
      <c r="E61" s="108"/>
      <c r="F61" s="76"/>
      <c r="G61" s="76"/>
      <c r="H61" s="108"/>
      <c r="I61" s="108"/>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row>
    <row r="62" spans="1:37" ht="11.1" customHeight="1">
      <c r="A62" s="85"/>
      <c r="B62" s="109"/>
      <c r="C62" s="109"/>
      <c r="D62" s="109"/>
      <c r="E62" s="109"/>
      <c r="F62" s="85"/>
      <c r="G62" s="85"/>
      <c r="H62" s="109"/>
      <c r="I62" s="109"/>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row>
    <row r="63" spans="1:37" ht="11.1" customHeight="1">
      <c r="A63" s="85"/>
      <c r="B63" s="109"/>
      <c r="C63" s="109"/>
      <c r="D63" s="109"/>
      <c r="E63" s="109"/>
      <c r="F63" s="85"/>
      <c r="G63" s="85"/>
      <c r="H63" s="109"/>
      <c r="I63" s="109"/>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row>
    <row r="64" spans="1:37" ht="11.1" customHeight="1">
      <c r="A64" s="81"/>
      <c r="B64" s="109"/>
      <c r="C64" s="109"/>
      <c r="D64" s="109"/>
      <c r="E64" s="109"/>
      <c r="F64" s="81"/>
      <c r="G64" s="81"/>
      <c r="H64" s="109"/>
      <c r="I64" s="109"/>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row>
  </sheetData>
  <hyperlinks>
    <hyperlink ref="BO6" location="Índex!D9" display="Index" xr:uid="{0C6F9C3E-DFF1-4F9B-A211-928FEE2C6209}"/>
  </hyperlinks>
  <printOptions horizontalCentered="1" gridLinesSet="0"/>
  <pageMargins left="0" right="0" top="0.39370078740157483" bottom="0" header="0" footer="0"/>
  <pageSetup paperSize="9" scale="106" fitToHeight="3" orientation="landscape" r:id="rId1"/>
  <headerFooter alignWithMargins="0">
    <oddHeader>&amp;R&amp;P/&amp;N</oddHeader>
  </headerFooter>
  <colBreaks count="5" manualBreakCount="5">
    <brk id="9" max="21" man="1"/>
    <brk id="17" max="21" man="1"/>
    <brk id="25" max="21" man="1"/>
    <brk id="33" max="21" man="1"/>
    <brk id="41" max="2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14FF5-390A-4B37-B746-CBCFD9507DB0}">
  <sheetPr>
    <tabColor rgb="FFFF0000"/>
  </sheetPr>
  <dimension ref="A1:HY80"/>
  <sheetViews>
    <sheetView showGridLines="0" zoomScaleNormal="100" workbookViewId="0">
      <pane xSplit="1" ySplit="9" topLeftCell="BF13" activePane="bottomRight" state="frozen"/>
      <selection activeCell="BO10" sqref="BO10"/>
      <selection pane="topRight" activeCell="BO10" sqref="BO10"/>
      <selection pane="bottomLeft" activeCell="BO10" sqref="BO10"/>
      <selection pane="bottomRight" activeCell="BO6" sqref="BO6"/>
    </sheetView>
  </sheetViews>
  <sheetFormatPr defaultColWidth="11" defaultRowHeight="13.2"/>
  <cols>
    <col min="1" max="1" width="39.54296875" style="86" customWidth="1"/>
    <col min="2" max="33" width="9.36328125" style="86" customWidth="1"/>
    <col min="34" max="67" width="9.36328125" style="77" customWidth="1"/>
    <col min="68" max="16384" width="11" style="70"/>
  </cols>
  <sheetData>
    <row r="1" spans="1:233"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41"/>
      <c r="CP1" s="41"/>
      <c r="CQ1" s="39"/>
      <c r="CR1" s="40"/>
      <c r="CS1" s="42"/>
      <c r="CT1" s="42"/>
      <c r="CU1" s="42"/>
      <c r="CV1" s="42"/>
      <c r="CW1" s="42"/>
      <c r="CX1" s="40"/>
      <c r="CY1" s="42"/>
      <c r="CZ1" s="40"/>
      <c r="DA1" s="42"/>
      <c r="DB1" s="42"/>
      <c r="DC1" s="42"/>
      <c r="DD1" s="43"/>
      <c r="DE1" s="43"/>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41"/>
      <c r="EU1" s="41"/>
      <c r="EV1" s="39"/>
      <c r="EW1" s="40"/>
      <c r="EX1" s="42"/>
      <c r="EY1" s="42"/>
      <c r="EZ1" s="42"/>
      <c r="FA1" s="42"/>
      <c r="FB1" s="42"/>
      <c r="FC1" s="40"/>
      <c r="FD1" s="42"/>
      <c r="FE1" s="40"/>
      <c r="FF1" s="42"/>
      <c r="FG1" s="42"/>
      <c r="FH1" s="42"/>
      <c r="FI1" s="43"/>
      <c r="FJ1" s="43"/>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41"/>
      <c r="GZ1" s="41"/>
      <c r="HA1" s="39"/>
      <c r="HB1" s="40"/>
      <c r="HC1" s="42"/>
      <c r="HD1" s="42"/>
      <c r="HE1" s="42"/>
      <c r="HF1" s="42"/>
      <c r="HG1" s="42"/>
      <c r="HH1" s="40"/>
      <c r="HI1" s="42"/>
      <c r="HJ1" s="40"/>
      <c r="HK1" s="42"/>
      <c r="HL1" s="42"/>
      <c r="HM1" s="42"/>
      <c r="HN1" s="43"/>
      <c r="HO1" s="43"/>
      <c r="HP1" s="39"/>
      <c r="HQ1" s="40"/>
      <c r="HR1" s="39"/>
      <c r="HS1" s="40"/>
      <c r="HT1" s="39"/>
      <c r="HU1" s="40"/>
      <c r="HV1" s="39"/>
      <c r="HW1" s="40"/>
      <c r="HX1" s="39"/>
      <c r="HY1" s="40"/>
    </row>
    <row r="2" spans="1:233"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41"/>
      <c r="CP2" s="41"/>
      <c r="CQ2" s="39"/>
      <c r="CR2" s="40"/>
      <c r="CS2" s="42"/>
      <c r="CT2" s="42"/>
      <c r="CU2" s="42"/>
      <c r="CV2" s="42"/>
      <c r="CW2" s="42"/>
      <c r="CX2" s="40"/>
      <c r="CY2" s="42"/>
      <c r="CZ2" s="40"/>
      <c r="DA2" s="42"/>
      <c r="DB2" s="42"/>
      <c r="DC2" s="42"/>
      <c r="DD2" s="43"/>
      <c r="DE2" s="43"/>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41"/>
      <c r="EU2" s="41"/>
      <c r="EV2" s="39"/>
      <c r="EW2" s="40"/>
      <c r="EX2" s="42"/>
      <c r="EY2" s="42"/>
      <c r="EZ2" s="42"/>
      <c r="FA2" s="42"/>
      <c r="FB2" s="42"/>
      <c r="FC2" s="40"/>
      <c r="FD2" s="42"/>
      <c r="FE2" s="40"/>
      <c r="FF2" s="42"/>
      <c r="FG2" s="42"/>
      <c r="FH2" s="42"/>
      <c r="FI2" s="43"/>
      <c r="FJ2" s="43"/>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41"/>
      <c r="GZ2" s="41"/>
      <c r="HA2" s="39"/>
      <c r="HB2" s="40"/>
      <c r="HC2" s="42"/>
      <c r="HD2" s="42"/>
      <c r="HE2" s="42"/>
      <c r="HF2" s="42"/>
      <c r="HG2" s="42"/>
      <c r="HH2" s="40"/>
      <c r="HI2" s="42"/>
      <c r="HJ2" s="40"/>
      <c r="HK2" s="42"/>
      <c r="HL2" s="42"/>
      <c r="HM2" s="42"/>
      <c r="HN2" s="43"/>
      <c r="HO2" s="43"/>
      <c r="HP2" s="39"/>
      <c r="HQ2" s="40"/>
      <c r="HR2" s="39"/>
      <c r="HS2" s="40"/>
      <c r="HT2" s="39"/>
      <c r="HU2" s="40"/>
      <c r="HV2" s="39"/>
      <c r="HW2" s="40"/>
      <c r="HX2" s="39"/>
      <c r="HY2" s="40"/>
    </row>
    <row r="3" spans="1:233"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41"/>
      <c r="CP3" s="41"/>
      <c r="CQ3" s="39"/>
      <c r="CR3" s="40"/>
      <c r="CS3" s="42"/>
      <c r="CT3" s="42"/>
      <c r="CU3" s="42"/>
      <c r="CV3" s="42"/>
      <c r="CW3" s="42"/>
      <c r="CX3" s="40"/>
      <c r="CY3" s="42"/>
      <c r="CZ3" s="40"/>
      <c r="DA3" s="42"/>
      <c r="DB3" s="42"/>
      <c r="DC3" s="42"/>
      <c r="DD3" s="43"/>
      <c r="DE3" s="43"/>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41"/>
      <c r="EU3" s="41"/>
      <c r="EV3" s="39"/>
      <c r="EW3" s="40"/>
      <c r="EX3" s="42"/>
      <c r="EY3" s="42"/>
      <c r="EZ3" s="42"/>
      <c r="FA3" s="42"/>
      <c r="FB3" s="42"/>
      <c r="FC3" s="40"/>
      <c r="FD3" s="42"/>
      <c r="FE3" s="40"/>
      <c r="FF3" s="42"/>
      <c r="FG3" s="42"/>
      <c r="FH3" s="42"/>
      <c r="FI3" s="43"/>
      <c r="FJ3" s="43"/>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41"/>
      <c r="GZ3" s="41"/>
      <c r="HA3" s="39"/>
      <c r="HB3" s="40"/>
      <c r="HC3" s="42"/>
      <c r="HD3" s="42"/>
      <c r="HE3" s="42"/>
      <c r="HF3" s="42"/>
      <c r="HG3" s="42"/>
      <c r="HH3" s="40"/>
      <c r="HI3" s="42"/>
      <c r="HJ3" s="40"/>
      <c r="HK3" s="42"/>
      <c r="HL3" s="42"/>
      <c r="HM3" s="42"/>
      <c r="HN3" s="43"/>
      <c r="HO3" s="43"/>
      <c r="HP3" s="39"/>
      <c r="HQ3" s="40"/>
      <c r="HR3" s="39"/>
      <c r="HS3" s="40"/>
      <c r="HT3" s="39"/>
      <c r="HU3" s="40"/>
      <c r="HV3" s="39"/>
      <c r="HW3" s="40"/>
      <c r="HX3" s="39"/>
      <c r="HY3" s="40"/>
    </row>
    <row r="4" spans="1:233"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3" s="44" customFormat="1" ht="15" customHeight="1" thickBot="1">
      <c r="A5" s="47" t="s">
        <v>99</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row>
    <row r="6" spans="1:233" s="53" customFormat="1" ht="15" customHeight="1" thickTop="1">
      <c r="A6" s="50"/>
      <c r="B6" s="91"/>
      <c r="C6" s="91"/>
      <c r="D6" s="91"/>
      <c r="E6" s="91"/>
      <c r="F6" s="91"/>
      <c r="G6" s="91"/>
      <c r="H6" s="91"/>
      <c r="I6" s="91"/>
      <c r="J6" s="91"/>
      <c r="K6" s="91"/>
      <c r="L6" s="91"/>
      <c r="M6" s="91"/>
      <c r="N6" s="50"/>
      <c r="O6" s="50"/>
      <c r="P6" s="50"/>
      <c r="Q6" s="91"/>
      <c r="R6" s="91"/>
      <c r="S6" s="91"/>
      <c r="T6" s="91"/>
      <c r="U6" s="91"/>
      <c r="V6" s="91"/>
      <c r="W6" s="91"/>
      <c r="X6" s="91"/>
      <c r="Y6" s="91"/>
      <c r="Z6" s="50"/>
      <c r="AA6" s="50"/>
      <c r="AB6" s="50"/>
      <c r="AC6" s="50"/>
      <c r="AD6" s="50"/>
      <c r="AE6" s="50"/>
      <c r="AF6" s="50"/>
      <c r="AG6" s="50"/>
      <c r="AH6" s="50"/>
      <c r="AI6" s="50"/>
      <c r="AJ6" s="50"/>
      <c r="AK6" s="50"/>
      <c r="AL6" s="50"/>
      <c r="AM6" s="50"/>
      <c r="AN6" s="50"/>
      <c r="AO6" s="92"/>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t="s">
        <v>61</v>
      </c>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row>
    <row r="7" spans="1:233" s="56" customFormat="1" ht="15" customHeight="1">
      <c r="A7" s="54"/>
      <c r="B7" s="55" t="s">
        <v>100</v>
      </c>
      <c r="C7" s="55" t="s">
        <v>101</v>
      </c>
      <c r="D7" s="55" t="s">
        <v>102</v>
      </c>
      <c r="E7" s="55" t="s">
        <v>103</v>
      </c>
      <c r="F7" s="55" t="s">
        <v>104</v>
      </c>
      <c r="G7" s="55" t="s">
        <v>105</v>
      </c>
      <c r="H7" s="55" t="s">
        <v>106</v>
      </c>
      <c r="I7" s="55" t="s">
        <v>107</v>
      </c>
      <c r="J7" s="55" t="s">
        <v>108</v>
      </c>
      <c r="K7" s="55" t="s">
        <v>109</v>
      </c>
      <c r="L7" s="55" t="s">
        <v>110</v>
      </c>
      <c r="M7" s="55" t="s">
        <v>111</v>
      </c>
      <c r="N7" s="55" t="s">
        <v>112</v>
      </c>
      <c r="O7" s="55" t="s">
        <v>113</v>
      </c>
      <c r="P7" s="55" t="s">
        <v>114</v>
      </c>
      <c r="Q7" s="55" t="s">
        <v>115</v>
      </c>
      <c r="R7" s="55" t="s">
        <v>116</v>
      </c>
      <c r="S7" s="55" t="s">
        <v>117</v>
      </c>
      <c r="T7" s="55" t="s">
        <v>118</v>
      </c>
      <c r="U7" s="55" t="s">
        <v>119</v>
      </c>
      <c r="V7" s="55" t="s">
        <v>120</v>
      </c>
      <c r="W7" s="55" t="s">
        <v>121</v>
      </c>
      <c r="X7" s="55" t="s">
        <v>122</v>
      </c>
      <c r="Y7" s="55" t="s">
        <v>123</v>
      </c>
      <c r="Z7" s="55" t="s">
        <v>124</v>
      </c>
      <c r="AA7" s="55" t="s">
        <v>125</v>
      </c>
      <c r="AB7" s="55" t="s">
        <v>126</v>
      </c>
      <c r="AC7" s="55" t="s">
        <v>127</v>
      </c>
      <c r="AD7" s="55" t="s">
        <v>128</v>
      </c>
      <c r="AE7" s="55" t="s">
        <v>129</v>
      </c>
      <c r="AF7" s="55" t="s">
        <v>130</v>
      </c>
      <c r="AG7" s="55" t="s">
        <v>131</v>
      </c>
      <c r="AH7" s="55" t="s">
        <v>132</v>
      </c>
      <c r="AI7" s="55" t="s">
        <v>133</v>
      </c>
      <c r="AJ7" s="55" t="s">
        <v>134</v>
      </c>
      <c r="AK7" s="55" t="s">
        <v>135</v>
      </c>
      <c r="AL7" s="55" t="s">
        <v>136</v>
      </c>
      <c r="AM7" s="55" t="s">
        <v>137</v>
      </c>
      <c r="AN7" s="55" t="s">
        <v>138</v>
      </c>
      <c r="AO7" s="55" t="s">
        <v>139</v>
      </c>
      <c r="AP7" s="55" t="s">
        <v>140</v>
      </c>
      <c r="AQ7" s="55" t="s">
        <v>141</v>
      </c>
      <c r="AR7" s="55" t="s">
        <v>142</v>
      </c>
      <c r="AS7" s="55" t="s">
        <v>143</v>
      </c>
      <c r="AT7" s="55" t="s">
        <v>144</v>
      </c>
      <c r="AU7" s="55" t="s">
        <v>145</v>
      </c>
      <c r="AV7" s="55" t="s">
        <v>146</v>
      </c>
      <c r="AW7" s="55" t="s">
        <v>147</v>
      </c>
      <c r="AX7" s="55" t="s">
        <v>62</v>
      </c>
      <c r="AY7" s="55" t="s">
        <v>63</v>
      </c>
      <c r="AZ7" s="55" t="s">
        <v>148</v>
      </c>
      <c r="BA7" s="55" t="s">
        <v>65</v>
      </c>
      <c r="BB7" s="55" t="s">
        <v>66</v>
      </c>
      <c r="BC7" s="55" t="s">
        <v>67</v>
      </c>
      <c r="BD7" s="55" t="s">
        <v>149</v>
      </c>
      <c r="BE7" s="55" t="s">
        <v>69</v>
      </c>
      <c r="BF7" s="55" t="s">
        <v>70</v>
      </c>
      <c r="BG7" s="55" t="s">
        <v>71</v>
      </c>
      <c r="BH7" s="55" t="s">
        <v>72</v>
      </c>
      <c r="BI7" s="55" t="s">
        <v>73</v>
      </c>
      <c r="BJ7" s="55" t="s">
        <v>74</v>
      </c>
      <c r="BK7" s="55" t="s">
        <v>75</v>
      </c>
      <c r="BL7" s="55" t="s">
        <v>76</v>
      </c>
      <c r="BM7" s="55" t="s">
        <v>77</v>
      </c>
      <c r="BN7" s="55" t="s">
        <v>78</v>
      </c>
      <c r="BO7" s="55" t="s">
        <v>79</v>
      </c>
      <c r="BR7" s="93"/>
    </row>
    <row r="8" spans="1:233"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row>
    <row r="9" spans="1:233"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row>
    <row r="10" spans="1:233" s="44" customFormat="1" ht="15" customHeight="1">
      <c r="A10" s="45" t="s">
        <v>150</v>
      </c>
      <c r="B10" s="94">
        <v>49607</v>
      </c>
      <c r="C10" s="94">
        <v>49061</v>
      </c>
      <c r="D10" s="94">
        <v>51380</v>
      </c>
      <c r="E10" s="94">
        <v>58284</v>
      </c>
      <c r="F10" s="94">
        <v>46225</v>
      </c>
      <c r="G10" s="94">
        <v>56364</v>
      </c>
      <c r="H10" s="62">
        <v>63413</v>
      </c>
      <c r="I10" s="62">
        <v>60940</v>
      </c>
      <c r="J10" s="62">
        <v>57298</v>
      </c>
      <c r="K10" s="62">
        <v>66535</v>
      </c>
      <c r="L10" s="62">
        <v>66049</v>
      </c>
      <c r="M10" s="62">
        <v>61972</v>
      </c>
      <c r="N10" s="62">
        <v>68257</v>
      </c>
      <c r="O10" s="62">
        <v>69032</v>
      </c>
      <c r="P10" s="62">
        <v>101587</v>
      </c>
      <c r="Q10" s="62">
        <v>110783</v>
      </c>
      <c r="R10" s="62">
        <v>107602</v>
      </c>
      <c r="S10" s="62">
        <v>116046</v>
      </c>
      <c r="T10" s="62">
        <v>122872</v>
      </c>
      <c r="U10" s="62">
        <v>139239</v>
      </c>
      <c r="V10" s="62">
        <v>159789</v>
      </c>
      <c r="W10" s="62">
        <v>176716</v>
      </c>
      <c r="X10" s="62">
        <v>143247</v>
      </c>
      <c r="Y10" s="62">
        <v>131825</v>
      </c>
      <c r="Z10" s="62">
        <v>124374</v>
      </c>
      <c r="AA10" s="62">
        <v>132764</v>
      </c>
      <c r="AB10" s="62">
        <v>120826.40511857002</v>
      </c>
      <c r="AC10" s="62">
        <v>125280</v>
      </c>
      <c r="AD10" s="62">
        <v>133951</v>
      </c>
      <c r="AE10" s="62">
        <v>129211.83887052002</v>
      </c>
      <c r="AF10" s="62">
        <v>119837</v>
      </c>
      <c r="AG10" s="62">
        <v>122474</v>
      </c>
      <c r="AH10" s="62">
        <v>119662</v>
      </c>
      <c r="AI10" s="62">
        <v>118707</v>
      </c>
      <c r="AJ10" s="62">
        <v>125850</v>
      </c>
      <c r="AK10" s="62">
        <v>148914.55969636992</v>
      </c>
      <c r="AL10" s="62">
        <v>130371</v>
      </c>
      <c r="AM10" s="62">
        <v>150449</v>
      </c>
      <c r="AN10" s="62">
        <v>173505</v>
      </c>
      <c r="AO10" s="62">
        <v>179262</v>
      </c>
      <c r="AP10" s="62">
        <v>179075</v>
      </c>
      <c r="AQ10" s="62">
        <v>195496.20786878007</v>
      </c>
      <c r="AR10" s="62">
        <v>209662</v>
      </c>
      <c r="AS10" s="62">
        <v>223809</v>
      </c>
      <c r="AT10" s="62">
        <v>241992</v>
      </c>
      <c r="AU10" s="62">
        <v>252181</v>
      </c>
      <c r="AV10" s="62">
        <v>267876</v>
      </c>
      <c r="AW10" s="62">
        <v>273676</v>
      </c>
      <c r="AX10" s="62">
        <v>263708</v>
      </c>
      <c r="AY10" s="62">
        <v>273747</v>
      </c>
      <c r="AZ10" s="62">
        <v>291470</v>
      </c>
      <c r="BA10" s="62">
        <v>300030</v>
      </c>
      <c r="BB10" s="62">
        <v>296163</v>
      </c>
      <c r="BC10" s="62">
        <v>284129</v>
      </c>
      <c r="BD10" s="62">
        <v>289451</v>
      </c>
      <c r="BE10" s="62">
        <v>309608</v>
      </c>
      <c r="BF10" s="62">
        <v>352110</v>
      </c>
      <c r="BG10" s="62">
        <v>360364</v>
      </c>
      <c r="BH10" s="62">
        <v>367552</v>
      </c>
      <c r="BI10" s="62">
        <v>365965</v>
      </c>
      <c r="BJ10" s="62">
        <f>SUM(BJ11:BJ17)</f>
        <v>325846</v>
      </c>
      <c r="BK10" s="62">
        <v>348372</v>
      </c>
      <c r="BL10" s="62">
        <v>354696</v>
      </c>
      <c r="BM10" s="62">
        <v>363071</v>
      </c>
      <c r="BN10" s="62">
        <f>SUM(BN11:BN16)</f>
        <v>314500</v>
      </c>
      <c r="BO10" s="63">
        <v>335879</v>
      </c>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row>
    <row r="11" spans="1:233" s="61" customFormat="1" ht="15" customHeight="1">
      <c r="A11" s="65" t="s">
        <v>151</v>
      </c>
      <c r="B11" s="95">
        <v>3351</v>
      </c>
      <c r="C11" s="95">
        <v>5152</v>
      </c>
      <c r="D11" s="95">
        <v>5360</v>
      </c>
      <c r="E11" s="95">
        <v>5264</v>
      </c>
      <c r="F11" s="95">
        <v>4907</v>
      </c>
      <c r="G11" s="95">
        <v>5048</v>
      </c>
      <c r="H11" s="66">
        <v>6123</v>
      </c>
      <c r="I11" s="66">
        <v>7969</v>
      </c>
      <c r="J11" s="66">
        <v>10479</v>
      </c>
      <c r="K11" s="66">
        <v>12174</v>
      </c>
      <c r="L11" s="66">
        <v>12710</v>
      </c>
      <c r="M11" s="66">
        <v>14375</v>
      </c>
      <c r="N11" s="66">
        <v>18766</v>
      </c>
      <c r="O11" s="66">
        <v>12856</v>
      </c>
      <c r="P11" s="66">
        <v>10423</v>
      </c>
      <c r="Q11" s="66">
        <v>8688</v>
      </c>
      <c r="R11" s="66">
        <v>7966</v>
      </c>
      <c r="S11" s="66">
        <v>7265</v>
      </c>
      <c r="T11" s="66">
        <v>7487</v>
      </c>
      <c r="U11" s="66">
        <v>7737</v>
      </c>
      <c r="V11" s="66">
        <v>7709</v>
      </c>
      <c r="W11" s="66">
        <v>7927</v>
      </c>
      <c r="X11" s="66">
        <v>8163</v>
      </c>
      <c r="Y11" s="66">
        <v>7206</v>
      </c>
      <c r="Z11" s="66">
        <v>6456</v>
      </c>
      <c r="AA11" s="66">
        <v>7010</v>
      </c>
      <c r="AB11" s="66">
        <v>7057.0777062899924</v>
      </c>
      <c r="AC11" s="66">
        <v>6936</v>
      </c>
      <c r="AD11" s="66">
        <v>11943</v>
      </c>
      <c r="AE11" s="66">
        <v>9649.1292318000142</v>
      </c>
      <c r="AF11" s="66">
        <v>6903</v>
      </c>
      <c r="AG11" s="66">
        <v>6869</v>
      </c>
      <c r="AH11" s="66">
        <v>7353</v>
      </c>
      <c r="AI11" s="66">
        <v>7755</v>
      </c>
      <c r="AJ11" s="66">
        <v>14017</v>
      </c>
      <c r="AK11" s="66">
        <v>19876.595986909932</v>
      </c>
      <c r="AL11" s="66">
        <v>21056</v>
      </c>
      <c r="AM11" s="66">
        <v>20411</v>
      </c>
      <c r="AN11" s="66">
        <v>24337</v>
      </c>
      <c r="AO11" s="66">
        <v>25448</v>
      </c>
      <c r="AP11" s="66">
        <v>25038</v>
      </c>
      <c r="AQ11" s="66">
        <v>28474.031494120041</v>
      </c>
      <c r="AR11" s="66">
        <v>27695</v>
      </c>
      <c r="AS11" s="66">
        <v>29035</v>
      </c>
      <c r="AT11" s="66">
        <v>28391</v>
      </c>
      <c r="AU11" s="66">
        <v>28891</v>
      </c>
      <c r="AV11" s="66">
        <v>28328</v>
      </c>
      <c r="AW11" s="66">
        <v>27113</v>
      </c>
      <c r="AX11" s="66">
        <v>27981</v>
      </c>
      <c r="AY11" s="66">
        <v>29953</v>
      </c>
      <c r="AZ11" s="66">
        <v>29597</v>
      </c>
      <c r="BA11" s="66">
        <v>27375</v>
      </c>
      <c r="BB11" s="66">
        <v>22567</v>
      </c>
      <c r="BC11" s="66">
        <v>25943</v>
      </c>
      <c r="BD11" s="66">
        <v>26036</v>
      </c>
      <c r="BE11" s="66">
        <v>25538</v>
      </c>
      <c r="BF11" s="66">
        <v>50393</v>
      </c>
      <c r="BG11" s="66">
        <v>62507</v>
      </c>
      <c r="BH11" s="66">
        <v>61990</v>
      </c>
      <c r="BI11" s="66">
        <v>66358</v>
      </c>
      <c r="BJ11" s="66">
        <v>71444</v>
      </c>
      <c r="BK11" s="66">
        <v>66223</v>
      </c>
      <c r="BL11" s="66">
        <v>65689</v>
      </c>
      <c r="BM11" s="66">
        <v>58957</v>
      </c>
      <c r="BN11" s="66">
        <v>50812</v>
      </c>
      <c r="BO11" s="67">
        <v>56539</v>
      </c>
      <c r="BP11" s="64"/>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row>
    <row r="12" spans="1:233" s="61" customFormat="1" ht="15" customHeight="1">
      <c r="A12" s="65" t="s">
        <v>152</v>
      </c>
      <c r="B12" s="95">
        <v>17168</v>
      </c>
      <c r="C12" s="95">
        <v>13967</v>
      </c>
      <c r="D12" s="95">
        <v>14473</v>
      </c>
      <c r="E12" s="95">
        <v>16023</v>
      </c>
      <c r="F12" s="95">
        <v>5517</v>
      </c>
      <c r="G12" s="95">
        <v>13714</v>
      </c>
      <c r="H12" s="66">
        <v>13199</v>
      </c>
      <c r="I12" s="66">
        <v>6411</v>
      </c>
      <c r="J12" s="66">
        <v>2819</v>
      </c>
      <c r="K12" s="66">
        <v>4032</v>
      </c>
      <c r="L12" s="66">
        <v>5080</v>
      </c>
      <c r="M12" s="66">
        <v>4336</v>
      </c>
      <c r="N12" s="66">
        <v>7570</v>
      </c>
      <c r="O12" s="66">
        <v>8958</v>
      </c>
      <c r="P12" s="66">
        <v>34269</v>
      </c>
      <c r="Q12" s="66">
        <v>34924</v>
      </c>
      <c r="R12" s="66">
        <v>33451</v>
      </c>
      <c r="S12" s="66">
        <v>35967</v>
      </c>
      <c r="T12" s="66">
        <v>43599</v>
      </c>
      <c r="U12" s="66">
        <v>53968</v>
      </c>
      <c r="V12" s="66">
        <v>66036</v>
      </c>
      <c r="W12" s="66">
        <v>89675</v>
      </c>
      <c r="X12" s="66">
        <v>61920</v>
      </c>
      <c r="Y12" s="66">
        <v>44720</v>
      </c>
      <c r="Z12" s="66">
        <v>30853</v>
      </c>
      <c r="AA12" s="66">
        <v>31136</v>
      </c>
      <c r="AB12" s="66">
        <v>23337.05136506999</v>
      </c>
      <c r="AC12" s="66">
        <v>25285</v>
      </c>
      <c r="AD12" s="66">
        <v>28101</v>
      </c>
      <c r="AE12" s="66">
        <v>25183.583854690009</v>
      </c>
      <c r="AF12" s="66">
        <v>23426</v>
      </c>
      <c r="AG12" s="66">
        <v>25116</v>
      </c>
      <c r="AH12" s="66">
        <v>25324</v>
      </c>
      <c r="AI12" s="66">
        <v>27710</v>
      </c>
      <c r="AJ12" s="66">
        <v>30297</v>
      </c>
      <c r="AK12" s="66">
        <v>43661.357577349998</v>
      </c>
      <c r="AL12" s="66">
        <v>19768</v>
      </c>
      <c r="AM12" s="66">
        <v>34530</v>
      </c>
      <c r="AN12" s="66">
        <v>47971</v>
      </c>
      <c r="AO12" s="66">
        <v>62245</v>
      </c>
      <c r="AP12" s="66">
        <v>78767</v>
      </c>
      <c r="AQ12" s="66">
        <v>93953.809629779993</v>
      </c>
      <c r="AR12" s="66">
        <v>111130</v>
      </c>
      <c r="AS12" s="66">
        <v>118608</v>
      </c>
      <c r="AT12" s="66">
        <v>133104</v>
      </c>
      <c r="AU12" s="66">
        <v>142681</v>
      </c>
      <c r="AV12" s="66">
        <v>159662</v>
      </c>
      <c r="AW12" s="66">
        <v>167270</v>
      </c>
      <c r="AX12" s="66">
        <v>139143</v>
      </c>
      <c r="AY12" s="66">
        <v>140375</v>
      </c>
      <c r="AZ12" s="66">
        <v>145599</v>
      </c>
      <c r="BA12" s="66">
        <v>150273</v>
      </c>
      <c r="BB12" s="66">
        <v>142850</v>
      </c>
      <c r="BC12" s="66">
        <v>112413</v>
      </c>
      <c r="BD12" s="66">
        <v>112263</v>
      </c>
      <c r="BE12" s="66">
        <v>117881</v>
      </c>
      <c r="BF12" s="66">
        <v>147622</v>
      </c>
      <c r="BG12" s="66">
        <v>145649</v>
      </c>
      <c r="BH12" s="66">
        <v>148093</v>
      </c>
      <c r="BI12" s="66">
        <v>135202</v>
      </c>
      <c r="BJ12" s="66">
        <v>85977</v>
      </c>
      <c r="BK12" s="66">
        <v>91106</v>
      </c>
      <c r="BL12" s="66">
        <v>85187</v>
      </c>
      <c r="BM12" s="66">
        <v>102281</v>
      </c>
      <c r="BN12" s="66">
        <v>70293</v>
      </c>
      <c r="BO12" s="67">
        <v>89123</v>
      </c>
      <c r="BP12" s="64"/>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row>
    <row r="13" spans="1:233" s="61" customFormat="1" ht="15" customHeight="1">
      <c r="A13" s="65" t="s">
        <v>153</v>
      </c>
      <c r="B13" s="95">
        <v>24763</v>
      </c>
      <c r="C13" s="95">
        <v>26217</v>
      </c>
      <c r="D13" s="95">
        <v>28265</v>
      </c>
      <c r="E13" s="95">
        <v>31894</v>
      </c>
      <c r="F13" s="95">
        <v>29757</v>
      </c>
      <c r="G13" s="95">
        <v>31452</v>
      </c>
      <c r="H13" s="66">
        <v>36149</v>
      </c>
      <c r="I13" s="66">
        <v>41139</v>
      </c>
      <c r="J13" s="66">
        <v>39241</v>
      </c>
      <c r="K13" s="66">
        <v>45959</v>
      </c>
      <c r="L13" s="66">
        <v>43678</v>
      </c>
      <c r="M13" s="66">
        <v>40121</v>
      </c>
      <c r="N13" s="66">
        <v>39456</v>
      </c>
      <c r="O13" s="66">
        <v>44792</v>
      </c>
      <c r="P13" s="66">
        <v>54400</v>
      </c>
      <c r="Q13" s="66">
        <v>65432</v>
      </c>
      <c r="R13" s="66">
        <v>64372</v>
      </c>
      <c r="S13" s="66">
        <v>71178</v>
      </c>
      <c r="T13" s="66">
        <v>69913</v>
      </c>
      <c r="U13" s="66">
        <v>75643</v>
      </c>
      <c r="V13" s="66">
        <v>84404</v>
      </c>
      <c r="W13" s="66">
        <v>77743</v>
      </c>
      <c r="X13" s="66">
        <v>72007</v>
      </c>
      <c r="Y13" s="66">
        <v>79014</v>
      </c>
      <c r="Z13" s="66">
        <v>86184</v>
      </c>
      <c r="AA13" s="66">
        <v>94326</v>
      </c>
      <c r="AB13" s="66">
        <v>89875.405108100036</v>
      </c>
      <c r="AC13" s="66">
        <v>92870</v>
      </c>
      <c r="AD13" s="66">
        <v>93558</v>
      </c>
      <c r="AE13" s="66">
        <v>93968.125784029995</v>
      </c>
      <c r="AF13" s="66">
        <v>89071</v>
      </c>
      <c r="AG13" s="66">
        <v>89627</v>
      </c>
      <c r="AH13" s="66">
        <v>84347</v>
      </c>
      <c r="AI13" s="66">
        <v>80561</v>
      </c>
      <c r="AJ13" s="66">
        <v>76752</v>
      </c>
      <c r="AK13" s="66">
        <v>81622.305946789988</v>
      </c>
      <c r="AL13" s="66">
        <v>86170</v>
      </c>
      <c r="AM13" s="66">
        <v>91193</v>
      </c>
      <c r="AN13" s="66">
        <v>96875</v>
      </c>
      <c r="AO13" s="66">
        <v>89256</v>
      </c>
      <c r="AP13" s="66">
        <v>72802</v>
      </c>
      <c r="AQ13" s="66">
        <v>70513.464454970017</v>
      </c>
      <c r="AR13" s="66">
        <v>67172</v>
      </c>
      <c r="AS13" s="66">
        <v>71102</v>
      </c>
      <c r="AT13" s="66">
        <v>72976</v>
      </c>
      <c r="AU13" s="66">
        <v>74532</v>
      </c>
      <c r="AV13" s="66">
        <v>74151</v>
      </c>
      <c r="AW13" s="66">
        <v>76544</v>
      </c>
      <c r="AX13" s="66">
        <v>88075</v>
      </c>
      <c r="AY13" s="66">
        <v>95091</v>
      </c>
      <c r="AZ13" s="66">
        <v>107258</v>
      </c>
      <c r="BA13" s="66">
        <v>113668</v>
      </c>
      <c r="BB13" s="66">
        <v>117924</v>
      </c>
      <c r="BC13" s="66">
        <v>128049</v>
      </c>
      <c r="BD13" s="66">
        <v>131109</v>
      </c>
      <c r="BE13" s="66">
        <v>148714</v>
      </c>
      <c r="BF13" s="66">
        <v>134190</v>
      </c>
      <c r="BG13" s="66">
        <v>134789</v>
      </c>
      <c r="BH13" s="66">
        <v>140210</v>
      </c>
      <c r="BI13" s="66">
        <v>147152</v>
      </c>
      <c r="BJ13" s="66">
        <v>152466</v>
      </c>
      <c r="BK13" s="66">
        <v>172781</v>
      </c>
      <c r="BL13" s="66">
        <v>182603</v>
      </c>
      <c r="BM13" s="66">
        <v>182113</v>
      </c>
      <c r="BN13" s="66">
        <v>175737</v>
      </c>
      <c r="BO13" s="67">
        <v>173048</v>
      </c>
      <c r="BP13" s="64"/>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row>
    <row r="14" spans="1:233" s="61" customFormat="1" ht="15" customHeight="1">
      <c r="A14" s="65" t="s">
        <v>154</v>
      </c>
      <c r="B14" s="95">
        <v>4020</v>
      </c>
      <c r="C14" s="95">
        <v>3551</v>
      </c>
      <c r="D14" s="95">
        <v>3107</v>
      </c>
      <c r="E14" s="95">
        <v>3121</v>
      </c>
      <c r="F14" s="95">
        <v>2998</v>
      </c>
      <c r="G14" s="95">
        <v>2540</v>
      </c>
      <c r="H14" s="66">
        <v>2887</v>
      </c>
      <c r="I14" s="66">
        <v>3564</v>
      </c>
      <c r="J14" s="66">
        <v>3474</v>
      </c>
      <c r="K14" s="66">
        <v>2981</v>
      </c>
      <c r="L14" s="66">
        <v>2782</v>
      </c>
      <c r="M14" s="66">
        <v>2813</v>
      </c>
      <c r="N14" s="66">
        <v>2001</v>
      </c>
      <c r="O14" s="66">
        <v>1548</v>
      </c>
      <c r="P14" s="66">
        <v>1587</v>
      </c>
      <c r="Q14" s="66">
        <v>1565</v>
      </c>
      <c r="R14" s="66">
        <v>1503</v>
      </c>
      <c r="S14" s="66">
        <v>1461</v>
      </c>
      <c r="T14" s="66">
        <v>1692</v>
      </c>
      <c r="U14" s="66">
        <v>1747</v>
      </c>
      <c r="V14" s="66">
        <v>1444</v>
      </c>
      <c r="W14" s="66">
        <v>1210</v>
      </c>
      <c r="X14" s="66">
        <v>1002</v>
      </c>
      <c r="Y14" s="66">
        <v>747</v>
      </c>
      <c r="Z14" s="66">
        <v>752</v>
      </c>
      <c r="AA14" s="66">
        <v>160</v>
      </c>
      <c r="AB14" s="66">
        <v>161.87093910999999</v>
      </c>
      <c r="AC14" s="66">
        <v>109</v>
      </c>
      <c r="AD14" s="66">
        <v>265</v>
      </c>
      <c r="AE14" s="66">
        <v>314</v>
      </c>
      <c r="AF14" s="66">
        <v>341</v>
      </c>
      <c r="AG14" s="66">
        <v>719</v>
      </c>
      <c r="AH14" s="66">
        <v>1130</v>
      </c>
      <c r="AI14" s="66">
        <v>1160</v>
      </c>
      <c r="AJ14" s="66">
        <v>1095</v>
      </c>
      <c r="AK14" s="66">
        <v>1472.3001853199999</v>
      </c>
      <c r="AL14" s="66">
        <v>1072</v>
      </c>
      <c r="AM14" s="66">
        <v>1984</v>
      </c>
      <c r="AN14" s="66">
        <v>1877</v>
      </c>
      <c r="AO14" s="66">
        <v>1883</v>
      </c>
      <c r="AP14" s="66">
        <v>517</v>
      </c>
      <c r="AQ14" s="66">
        <v>611.90228990999981</v>
      </c>
      <c r="AR14" s="66">
        <v>1054</v>
      </c>
      <c r="AS14" s="66">
        <v>1450</v>
      </c>
      <c r="AT14" s="66">
        <v>1882</v>
      </c>
      <c r="AU14" s="66">
        <v>1936</v>
      </c>
      <c r="AV14" s="66">
        <v>2047</v>
      </c>
      <c r="AW14" s="66">
        <v>2224</v>
      </c>
      <c r="AX14" s="66">
        <v>2088</v>
      </c>
      <c r="AY14" s="66">
        <v>1818</v>
      </c>
      <c r="AZ14" s="66">
        <v>2205</v>
      </c>
      <c r="BA14" s="66">
        <v>1794</v>
      </c>
      <c r="BB14" s="66">
        <v>5753</v>
      </c>
      <c r="BC14" s="66">
        <v>9702</v>
      </c>
      <c r="BD14" s="66">
        <v>10845</v>
      </c>
      <c r="BE14" s="66">
        <v>10298</v>
      </c>
      <c r="BF14" s="66">
        <v>9818</v>
      </c>
      <c r="BG14" s="66">
        <v>8478</v>
      </c>
      <c r="BH14" s="66">
        <v>10063</v>
      </c>
      <c r="BI14" s="66">
        <v>9193</v>
      </c>
      <c r="BJ14" s="66">
        <v>8735</v>
      </c>
      <c r="BK14" s="66">
        <v>9361</v>
      </c>
      <c r="BL14" s="66">
        <v>9530</v>
      </c>
      <c r="BM14" s="66">
        <v>9111</v>
      </c>
      <c r="BN14" s="66">
        <v>6524</v>
      </c>
      <c r="BO14" s="67">
        <v>6188</v>
      </c>
      <c r="BP14" s="64"/>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row>
    <row r="15" spans="1:233" s="61" customFormat="1" ht="15" customHeight="1">
      <c r="A15" s="65" t="s">
        <v>155</v>
      </c>
      <c r="B15" s="95">
        <v>202</v>
      </c>
      <c r="C15" s="95">
        <v>90</v>
      </c>
      <c r="D15" s="95">
        <v>88</v>
      </c>
      <c r="E15" s="95">
        <v>79</v>
      </c>
      <c r="F15" s="95">
        <v>80</v>
      </c>
      <c r="G15" s="95">
        <v>80</v>
      </c>
      <c r="H15" s="66">
        <v>81</v>
      </c>
      <c r="I15" s="66">
        <v>100</v>
      </c>
      <c r="J15" s="66">
        <v>99</v>
      </c>
      <c r="K15" s="66">
        <v>100</v>
      </c>
      <c r="L15" s="66">
        <v>95</v>
      </c>
      <c r="M15" s="66">
        <v>94</v>
      </c>
      <c r="N15" s="66">
        <v>92</v>
      </c>
      <c r="O15" s="66">
        <v>91</v>
      </c>
      <c r="P15" s="66">
        <v>89</v>
      </c>
      <c r="Q15" s="66">
        <v>88</v>
      </c>
      <c r="R15" s="66">
        <v>85</v>
      </c>
      <c r="S15" s="66">
        <v>84</v>
      </c>
      <c r="T15" s="66">
        <v>82</v>
      </c>
      <c r="U15" s="66">
        <v>81</v>
      </c>
      <c r="V15" s="66">
        <v>79</v>
      </c>
      <c r="W15" s="66">
        <v>78</v>
      </c>
      <c r="X15" s="66">
        <v>75</v>
      </c>
      <c r="Y15" s="66">
        <v>74</v>
      </c>
      <c r="Z15" s="66">
        <v>71</v>
      </c>
      <c r="AA15" s="66">
        <v>71</v>
      </c>
      <c r="AB15" s="66">
        <v>67</v>
      </c>
      <c r="AC15" s="66">
        <v>66</v>
      </c>
      <c r="AD15" s="66">
        <v>63</v>
      </c>
      <c r="AE15" s="66">
        <v>62</v>
      </c>
      <c r="AF15" s="66">
        <v>60</v>
      </c>
      <c r="AG15" s="66">
        <v>59</v>
      </c>
      <c r="AH15" s="66">
        <v>57</v>
      </c>
      <c r="AI15" s="66">
        <v>56</v>
      </c>
      <c r="AJ15" s="66">
        <v>53</v>
      </c>
      <c r="AK15" s="66">
        <v>52</v>
      </c>
      <c r="AL15" s="66">
        <v>52</v>
      </c>
      <c r="AM15" s="66">
        <v>51</v>
      </c>
      <c r="AN15" s="66">
        <v>50</v>
      </c>
      <c r="AO15" s="66">
        <v>49</v>
      </c>
      <c r="AP15" s="66">
        <v>48</v>
      </c>
      <c r="AQ15" s="66">
        <v>47</v>
      </c>
      <c r="AR15" s="66">
        <v>46</v>
      </c>
      <c r="AS15" s="66">
        <v>45</v>
      </c>
      <c r="AT15" s="66">
        <v>44</v>
      </c>
      <c r="AU15" s="66">
        <v>42</v>
      </c>
      <c r="AV15" s="66">
        <v>41</v>
      </c>
      <c r="AW15" s="66">
        <v>40</v>
      </c>
      <c r="AX15" s="66">
        <v>39</v>
      </c>
      <c r="AY15" s="66">
        <v>38</v>
      </c>
      <c r="AZ15" s="66">
        <v>36</v>
      </c>
      <c r="BA15" s="66">
        <v>34</v>
      </c>
      <c r="BB15" s="66">
        <v>34</v>
      </c>
      <c r="BC15" s="66">
        <v>33</v>
      </c>
      <c r="BD15" s="66">
        <v>32</v>
      </c>
      <c r="BE15" s="66">
        <v>30</v>
      </c>
      <c r="BF15" s="66">
        <v>29</v>
      </c>
      <c r="BG15" s="66">
        <v>28</v>
      </c>
      <c r="BH15" s="66">
        <v>26</v>
      </c>
      <c r="BI15" s="66">
        <v>26</v>
      </c>
      <c r="BJ15" s="66">
        <v>25</v>
      </c>
      <c r="BK15" s="66">
        <v>22</v>
      </c>
      <c r="BL15" s="66">
        <v>22</v>
      </c>
      <c r="BM15" s="66">
        <v>20</v>
      </c>
      <c r="BN15" s="66">
        <v>20</v>
      </c>
      <c r="BO15" s="67">
        <v>19</v>
      </c>
      <c r="BP15" s="64"/>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row>
    <row r="16" spans="1:233" s="61" customFormat="1" ht="15" customHeight="1">
      <c r="A16" s="65" t="s">
        <v>156</v>
      </c>
      <c r="B16" s="95">
        <v>101</v>
      </c>
      <c r="C16" s="95">
        <v>82</v>
      </c>
      <c r="D16" s="95">
        <v>85</v>
      </c>
      <c r="E16" s="95">
        <v>1901</v>
      </c>
      <c r="F16" s="95">
        <v>2964</v>
      </c>
      <c r="G16" s="95">
        <v>3528</v>
      </c>
      <c r="H16" s="66">
        <v>4972</v>
      </c>
      <c r="I16" s="66">
        <v>1755</v>
      </c>
      <c r="J16" s="66">
        <v>1178</v>
      </c>
      <c r="K16" s="66">
        <v>1276</v>
      </c>
      <c r="L16" s="66">
        <v>1692</v>
      </c>
      <c r="M16" s="66">
        <v>212</v>
      </c>
      <c r="N16" s="66">
        <v>351</v>
      </c>
      <c r="O16" s="66">
        <v>768</v>
      </c>
      <c r="P16" s="66">
        <v>804</v>
      </c>
      <c r="Q16" s="66">
        <v>71</v>
      </c>
      <c r="R16" s="66">
        <v>209</v>
      </c>
      <c r="S16" s="66">
        <v>76</v>
      </c>
      <c r="T16" s="66">
        <v>89</v>
      </c>
      <c r="U16" s="66">
        <v>50</v>
      </c>
      <c r="V16" s="66">
        <v>104</v>
      </c>
      <c r="W16" s="66">
        <v>67</v>
      </c>
      <c r="X16" s="66">
        <v>68</v>
      </c>
      <c r="Y16" s="66">
        <v>51</v>
      </c>
      <c r="Z16" s="66">
        <v>44</v>
      </c>
      <c r="AA16" s="66">
        <v>48</v>
      </c>
      <c r="AB16" s="66">
        <v>314</v>
      </c>
      <c r="AC16" s="66">
        <v>0</v>
      </c>
      <c r="AD16" s="66">
        <v>0</v>
      </c>
      <c r="AE16" s="66">
        <v>20</v>
      </c>
      <c r="AF16" s="66">
        <v>21</v>
      </c>
      <c r="AG16" s="66">
        <v>68</v>
      </c>
      <c r="AH16" s="66">
        <v>1438</v>
      </c>
      <c r="AI16" s="66">
        <v>1455</v>
      </c>
      <c r="AJ16" s="66">
        <v>3625</v>
      </c>
      <c r="AK16" s="66">
        <v>2221</v>
      </c>
      <c r="AL16" s="66">
        <v>2246</v>
      </c>
      <c r="AM16" s="66">
        <v>2267</v>
      </c>
      <c r="AN16" s="66">
        <v>2332</v>
      </c>
      <c r="AO16" s="66">
        <v>368</v>
      </c>
      <c r="AP16" s="66">
        <v>1890</v>
      </c>
      <c r="AQ16" s="66">
        <v>1882</v>
      </c>
      <c r="AR16" s="66">
        <v>2552</v>
      </c>
      <c r="AS16" s="66">
        <v>3556</v>
      </c>
      <c r="AT16" s="66">
        <v>5583</v>
      </c>
      <c r="AU16" s="66">
        <v>4088</v>
      </c>
      <c r="AV16" s="66">
        <v>3635</v>
      </c>
      <c r="AW16" s="66">
        <v>473</v>
      </c>
      <c r="AX16" s="66">
        <v>6372</v>
      </c>
      <c r="AY16" s="66">
        <v>6464</v>
      </c>
      <c r="AZ16" s="66">
        <v>6757</v>
      </c>
      <c r="BA16" s="66">
        <v>6871</v>
      </c>
      <c r="BB16" s="66">
        <v>7020</v>
      </c>
      <c r="BC16" s="66">
        <v>7985</v>
      </c>
      <c r="BD16" s="66">
        <v>9153</v>
      </c>
      <c r="BE16" s="66">
        <v>7134</v>
      </c>
      <c r="BF16" s="66">
        <v>10045</v>
      </c>
      <c r="BG16" s="66">
        <v>8899</v>
      </c>
      <c r="BH16" s="66">
        <v>7157</v>
      </c>
      <c r="BI16" s="66">
        <v>8021</v>
      </c>
      <c r="BJ16" s="66">
        <v>7199</v>
      </c>
      <c r="BK16" s="66">
        <v>8879</v>
      </c>
      <c r="BL16" s="66">
        <v>11665</v>
      </c>
      <c r="BM16" s="66">
        <v>10589</v>
      </c>
      <c r="BN16" s="66">
        <v>11114</v>
      </c>
      <c r="BO16" s="67">
        <v>10962</v>
      </c>
      <c r="BP16" s="64"/>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row>
    <row r="17" spans="1:136" s="61" customFormat="1" ht="15" customHeight="1">
      <c r="A17" s="65" t="s">
        <v>157</v>
      </c>
      <c r="B17" s="95">
        <v>2</v>
      </c>
      <c r="C17" s="95">
        <v>2</v>
      </c>
      <c r="D17" s="95">
        <v>2</v>
      </c>
      <c r="E17" s="95">
        <v>2</v>
      </c>
      <c r="F17" s="95">
        <v>2</v>
      </c>
      <c r="G17" s="95">
        <v>2</v>
      </c>
      <c r="H17" s="66">
        <v>2</v>
      </c>
      <c r="I17" s="66">
        <v>2</v>
      </c>
      <c r="J17" s="66">
        <v>8</v>
      </c>
      <c r="K17" s="66">
        <v>13</v>
      </c>
      <c r="L17" s="66">
        <v>12</v>
      </c>
      <c r="M17" s="66">
        <v>21</v>
      </c>
      <c r="N17" s="66">
        <v>21</v>
      </c>
      <c r="O17" s="66">
        <v>19</v>
      </c>
      <c r="P17" s="66">
        <v>15</v>
      </c>
      <c r="Q17" s="66">
        <v>15</v>
      </c>
      <c r="R17" s="66">
        <v>16</v>
      </c>
      <c r="S17" s="66">
        <v>15</v>
      </c>
      <c r="T17" s="66">
        <v>10</v>
      </c>
      <c r="U17" s="66">
        <v>13</v>
      </c>
      <c r="V17" s="66">
        <v>13</v>
      </c>
      <c r="W17" s="66">
        <v>16</v>
      </c>
      <c r="X17" s="66">
        <v>12</v>
      </c>
      <c r="Y17" s="66">
        <v>13</v>
      </c>
      <c r="Z17" s="66">
        <v>14</v>
      </c>
      <c r="AA17" s="66">
        <v>13</v>
      </c>
      <c r="AB17" s="66">
        <v>14</v>
      </c>
      <c r="AC17" s="66">
        <v>14</v>
      </c>
      <c r="AD17" s="66">
        <v>21</v>
      </c>
      <c r="AE17" s="66">
        <v>15</v>
      </c>
      <c r="AF17" s="66">
        <v>15</v>
      </c>
      <c r="AG17" s="66">
        <v>16</v>
      </c>
      <c r="AH17" s="66">
        <v>13</v>
      </c>
      <c r="AI17" s="66">
        <v>10</v>
      </c>
      <c r="AJ17" s="66">
        <v>11</v>
      </c>
      <c r="AK17" s="66">
        <v>9</v>
      </c>
      <c r="AL17" s="66">
        <v>7</v>
      </c>
      <c r="AM17" s="66">
        <v>13</v>
      </c>
      <c r="AN17" s="66">
        <v>63</v>
      </c>
      <c r="AO17" s="66">
        <v>13</v>
      </c>
      <c r="AP17" s="66">
        <v>13</v>
      </c>
      <c r="AQ17" s="66">
        <v>14</v>
      </c>
      <c r="AR17" s="66">
        <v>13</v>
      </c>
      <c r="AS17" s="66">
        <v>13</v>
      </c>
      <c r="AT17" s="66">
        <v>12</v>
      </c>
      <c r="AU17" s="66">
        <v>11</v>
      </c>
      <c r="AV17" s="66">
        <v>12</v>
      </c>
      <c r="AW17" s="66">
        <v>12</v>
      </c>
      <c r="AX17" s="66">
        <v>10</v>
      </c>
      <c r="AY17" s="66">
        <v>8</v>
      </c>
      <c r="AZ17" s="66">
        <v>18</v>
      </c>
      <c r="BA17" s="66">
        <v>15</v>
      </c>
      <c r="BB17" s="66">
        <v>15</v>
      </c>
      <c r="BC17" s="66">
        <v>4</v>
      </c>
      <c r="BD17" s="66">
        <v>13</v>
      </c>
      <c r="BE17" s="66">
        <v>13</v>
      </c>
      <c r="BF17" s="66">
        <v>13</v>
      </c>
      <c r="BG17" s="66">
        <v>14</v>
      </c>
      <c r="BH17" s="66">
        <v>13</v>
      </c>
      <c r="BI17" s="66">
        <v>13</v>
      </c>
      <c r="BJ17" s="66">
        <v>0</v>
      </c>
      <c r="BK17" s="66">
        <v>0</v>
      </c>
      <c r="BL17" s="66">
        <v>0</v>
      </c>
      <c r="BM17" s="66">
        <v>0</v>
      </c>
      <c r="BN17" s="66">
        <v>0</v>
      </c>
      <c r="BO17" s="67">
        <v>0</v>
      </c>
      <c r="BP17" s="64"/>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row>
    <row r="18" spans="1:136" ht="5.0999999999999996" customHeight="1">
      <c r="A18" s="69"/>
      <c r="B18" s="95"/>
      <c r="C18" s="95"/>
      <c r="D18" s="95"/>
      <c r="E18" s="95"/>
      <c r="F18" s="95"/>
      <c r="G18" s="95"/>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7"/>
      <c r="BP18" s="64"/>
    </row>
    <row r="19" spans="1:136" s="44" customFormat="1" ht="15" customHeight="1">
      <c r="A19" s="45" t="s">
        <v>158</v>
      </c>
      <c r="B19" s="94">
        <v>14376</v>
      </c>
      <c r="C19" s="94">
        <v>16982</v>
      </c>
      <c r="D19" s="94">
        <v>17935</v>
      </c>
      <c r="E19" s="94">
        <v>17535</v>
      </c>
      <c r="F19" s="94">
        <v>18994</v>
      </c>
      <c r="G19" s="94">
        <v>20040</v>
      </c>
      <c r="H19" s="62">
        <v>25778</v>
      </c>
      <c r="I19" s="62">
        <v>26280</v>
      </c>
      <c r="J19" s="62">
        <v>26978</v>
      </c>
      <c r="K19" s="62">
        <v>30742</v>
      </c>
      <c r="L19" s="62">
        <v>28939</v>
      </c>
      <c r="M19" s="62">
        <v>27308</v>
      </c>
      <c r="N19" s="62">
        <v>32771</v>
      </c>
      <c r="O19" s="62">
        <v>30317</v>
      </c>
      <c r="P19" s="62">
        <v>34826</v>
      </c>
      <c r="Q19" s="62">
        <v>40145</v>
      </c>
      <c r="R19" s="62">
        <v>44442</v>
      </c>
      <c r="S19" s="62">
        <v>45779</v>
      </c>
      <c r="T19" s="62">
        <v>48784</v>
      </c>
      <c r="U19" s="62">
        <v>50671</v>
      </c>
      <c r="V19" s="62">
        <v>56717</v>
      </c>
      <c r="W19" s="62">
        <v>61622</v>
      </c>
      <c r="X19" s="62">
        <v>64189</v>
      </c>
      <c r="Y19" s="62">
        <v>67169</v>
      </c>
      <c r="Z19" s="62">
        <v>63630</v>
      </c>
      <c r="AA19" s="62">
        <v>66643</v>
      </c>
      <c r="AB19" s="62">
        <v>68574.856218130008</v>
      </c>
      <c r="AC19" s="62">
        <v>70634</v>
      </c>
      <c r="AD19" s="62">
        <v>76398</v>
      </c>
      <c r="AE19" s="62">
        <v>78924</v>
      </c>
      <c r="AF19" s="62">
        <v>80799</v>
      </c>
      <c r="AG19" s="62">
        <v>81302</v>
      </c>
      <c r="AH19" s="62">
        <v>82758</v>
      </c>
      <c r="AI19" s="62">
        <v>83205</v>
      </c>
      <c r="AJ19" s="62">
        <v>95931</v>
      </c>
      <c r="AK19" s="62">
        <v>96387.417877130036</v>
      </c>
      <c r="AL19" s="62">
        <v>94102</v>
      </c>
      <c r="AM19" s="62">
        <v>99864</v>
      </c>
      <c r="AN19" s="62">
        <v>111216</v>
      </c>
      <c r="AO19" s="62">
        <v>111990.01988340002</v>
      </c>
      <c r="AP19" s="62">
        <v>114260</v>
      </c>
      <c r="AQ19" s="62">
        <v>108980</v>
      </c>
      <c r="AR19" s="62">
        <v>113122</v>
      </c>
      <c r="AS19" s="62">
        <v>111477</v>
      </c>
      <c r="AT19" s="62">
        <v>109815</v>
      </c>
      <c r="AU19" s="62">
        <v>115787</v>
      </c>
      <c r="AV19" s="62">
        <v>116278</v>
      </c>
      <c r="AW19" s="62">
        <v>114606</v>
      </c>
      <c r="AX19" s="62">
        <v>119640</v>
      </c>
      <c r="AY19" s="62">
        <v>132515</v>
      </c>
      <c r="AZ19" s="62">
        <v>126475</v>
      </c>
      <c r="BA19" s="62">
        <v>134276</v>
      </c>
      <c r="BB19" s="62">
        <v>146004</v>
      </c>
      <c r="BC19" s="62">
        <v>163014</v>
      </c>
      <c r="BD19" s="62">
        <v>170544</v>
      </c>
      <c r="BE19" s="62">
        <v>162126</v>
      </c>
      <c r="BF19" s="62">
        <v>163844</v>
      </c>
      <c r="BG19" s="62">
        <v>167545</v>
      </c>
      <c r="BH19" s="62">
        <v>178201</v>
      </c>
      <c r="BI19" s="62">
        <v>165283</v>
      </c>
      <c r="BJ19" s="62">
        <f>SUM(BJ20:BJ26)</f>
        <v>178394</v>
      </c>
      <c r="BK19" s="62">
        <v>179877</v>
      </c>
      <c r="BL19" s="62">
        <v>183869</v>
      </c>
      <c r="BM19" s="62">
        <v>177008</v>
      </c>
      <c r="BN19" s="62">
        <v>199328</v>
      </c>
      <c r="BO19" s="63">
        <v>202833</v>
      </c>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row>
    <row r="20" spans="1:136" s="61" customFormat="1" ht="15" customHeight="1">
      <c r="A20" s="65" t="s">
        <v>159</v>
      </c>
      <c r="B20" s="95">
        <v>3114</v>
      </c>
      <c r="C20" s="95">
        <v>2955</v>
      </c>
      <c r="D20" s="95">
        <v>2581</v>
      </c>
      <c r="E20" s="95">
        <v>2484</v>
      </c>
      <c r="F20" s="95">
        <v>2402</v>
      </c>
      <c r="G20" s="95">
        <v>2085</v>
      </c>
      <c r="H20" s="66">
        <v>2064</v>
      </c>
      <c r="I20" s="66">
        <v>2032</v>
      </c>
      <c r="J20" s="66">
        <v>1886</v>
      </c>
      <c r="K20" s="66">
        <v>2065</v>
      </c>
      <c r="L20" s="66">
        <v>1801</v>
      </c>
      <c r="M20" s="66">
        <v>1097</v>
      </c>
      <c r="N20" s="66">
        <v>1083</v>
      </c>
      <c r="O20" s="66">
        <v>1028</v>
      </c>
      <c r="P20" s="66">
        <v>1477</v>
      </c>
      <c r="Q20" s="66">
        <v>1724</v>
      </c>
      <c r="R20" s="66">
        <v>1696</v>
      </c>
      <c r="S20" s="66">
        <v>1885</v>
      </c>
      <c r="T20" s="66">
        <v>1970</v>
      </c>
      <c r="U20" s="66">
        <v>1858</v>
      </c>
      <c r="V20" s="66">
        <v>2488</v>
      </c>
      <c r="W20" s="66">
        <v>2993</v>
      </c>
      <c r="X20" s="66">
        <v>2578</v>
      </c>
      <c r="Y20" s="66">
        <v>1635</v>
      </c>
      <c r="Z20" s="66">
        <v>1389</v>
      </c>
      <c r="AA20" s="66">
        <v>1402</v>
      </c>
      <c r="AB20" s="66">
        <v>1142</v>
      </c>
      <c r="AC20" s="66">
        <v>909</v>
      </c>
      <c r="AD20" s="66">
        <v>1004</v>
      </c>
      <c r="AE20" s="66">
        <v>871</v>
      </c>
      <c r="AF20" s="66">
        <v>832</v>
      </c>
      <c r="AG20" s="66">
        <v>803</v>
      </c>
      <c r="AH20" s="66">
        <v>777</v>
      </c>
      <c r="AI20" s="66">
        <v>587</v>
      </c>
      <c r="AJ20" s="66">
        <v>726</v>
      </c>
      <c r="AK20" s="66">
        <v>744</v>
      </c>
      <c r="AL20" s="66">
        <v>678</v>
      </c>
      <c r="AM20" s="66">
        <v>549</v>
      </c>
      <c r="AN20" s="66">
        <v>574</v>
      </c>
      <c r="AO20" s="66">
        <v>458</v>
      </c>
      <c r="AP20" s="66">
        <v>707</v>
      </c>
      <c r="AQ20" s="66">
        <v>681</v>
      </c>
      <c r="AR20" s="66">
        <v>546</v>
      </c>
      <c r="AS20" s="66">
        <v>567</v>
      </c>
      <c r="AT20" s="66">
        <v>459</v>
      </c>
      <c r="AU20" s="66">
        <v>722</v>
      </c>
      <c r="AV20" s="66">
        <v>869</v>
      </c>
      <c r="AW20" s="66">
        <v>661</v>
      </c>
      <c r="AX20" s="66">
        <v>655</v>
      </c>
      <c r="AY20" s="66">
        <v>579</v>
      </c>
      <c r="AZ20" s="66">
        <v>555</v>
      </c>
      <c r="BA20" s="66">
        <v>758</v>
      </c>
      <c r="BB20" s="66">
        <v>358</v>
      </c>
      <c r="BC20" s="66">
        <v>583</v>
      </c>
      <c r="BD20" s="66">
        <v>1200</v>
      </c>
      <c r="BE20" s="66">
        <v>999</v>
      </c>
      <c r="BF20" s="66">
        <v>1118</v>
      </c>
      <c r="BG20" s="66">
        <v>743</v>
      </c>
      <c r="BH20" s="66">
        <v>850</v>
      </c>
      <c r="BI20" s="66">
        <v>691</v>
      </c>
      <c r="BJ20" s="66">
        <v>509</v>
      </c>
      <c r="BK20" s="66">
        <v>415</v>
      </c>
      <c r="BL20" s="66">
        <v>466</v>
      </c>
      <c r="BM20" s="66">
        <v>363</v>
      </c>
      <c r="BN20" s="66">
        <v>122</v>
      </c>
      <c r="BO20" s="67">
        <v>244</v>
      </c>
      <c r="BP20" s="64"/>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row>
    <row r="21" spans="1:136" s="61" customFormat="1" ht="15" customHeight="1">
      <c r="A21" s="65" t="s">
        <v>160</v>
      </c>
      <c r="B21" s="95">
        <v>3371</v>
      </c>
      <c r="C21" s="95">
        <v>3214</v>
      </c>
      <c r="D21" s="95">
        <v>3318</v>
      </c>
      <c r="E21" s="95">
        <v>3529</v>
      </c>
      <c r="F21" s="95">
        <v>4023</v>
      </c>
      <c r="G21" s="95">
        <v>4669</v>
      </c>
      <c r="H21" s="66">
        <v>4056</v>
      </c>
      <c r="I21" s="66">
        <v>3363</v>
      </c>
      <c r="J21" s="66">
        <v>3155</v>
      </c>
      <c r="K21" s="66">
        <v>3988</v>
      </c>
      <c r="L21" s="66">
        <v>3819</v>
      </c>
      <c r="M21" s="66">
        <v>3295</v>
      </c>
      <c r="N21" s="66">
        <v>4332</v>
      </c>
      <c r="O21" s="66">
        <v>3774</v>
      </c>
      <c r="P21" s="66">
        <v>4118</v>
      </c>
      <c r="Q21" s="66">
        <v>4098</v>
      </c>
      <c r="R21" s="66">
        <v>4131</v>
      </c>
      <c r="S21" s="66">
        <v>4083</v>
      </c>
      <c r="T21" s="66">
        <v>4112</v>
      </c>
      <c r="U21" s="66">
        <v>4220</v>
      </c>
      <c r="V21" s="66">
        <v>4320</v>
      </c>
      <c r="W21" s="66">
        <v>5100</v>
      </c>
      <c r="X21" s="66">
        <v>6081</v>
      </c>
      <c r="Y21" s="66">
        <v>6007</v>
      </c>
      <c r="Z21" s="66">
        <v>5195</v>
      </c>
      <c r="AA21" s="66">
        <v>4487</v>
      </c>
      <c r="AB21" s="66">
        <v>4169</v>
      </c>
      <c r="AC21" s="66">
        <v>5576</v>
      </c>
      <c r="AD21" s="66">
        <v>5702</v>
      </c>
      <c r="AE21" s="66">
        <v>5942</v>
      </c>
      <c r="AF21" s="66">
        <v>5134</v>
      </c>
      <c r="AG21" s="66">
        <v>4666</v>
      </c>
      <c r="AH21" s="66">
        <v>4314</v>
      </c>
      <c r="AI21" s="66">
        <v>4643</v>
      </c>
      <c r="AJ21" s="66">
        <v>4021</v>
      </c>
      <c r="AK21" s="66">
        <v>9019.6373550200005</v>
      </c>
      <c r="AL21" s="66">
        <v>9044</v>
      </c>
      <c r="AM21" s="66">
        <v>8969</v>
      </c>
      <c r="AN21" s="66">
        <v>10441</v>
      </c>
      <c r="AO21" s="66">
        <v>10479</v>
      </c>
      <c r="AP21" s="66">
        <v>10176</v>
      </c>
      <c r="AQ21" s="66">
        <v>9808</v>
      </c>
      <c r="AR21" s="66">
        <v>11151</v>
      </c>
      <c r="AS21" s="66">
        <v>10782</v>
      </c>
      <c r="AT21" s="66">
        <v>10814</v>
      </c>
      <c r="AU21" s="66">
        <v>9842</v>
      </c>
      <c r="AV21" s="66">
        <v>10239</v>
      </c>
      <c r="AW21" s="66">
        <v>11359</v>
      </c>
      <c r="AX21" s="66">
        <v>11917</v>
      </c>
      <c r="AY21" s="66">
        <v>11515</v>
      </c>
      <c r="AZ21" s="66">
        <v>12580</v>
      </c>
      <c r="BA21" s="66">
        <v>10339</v>
      </c>
      <c r="BB21" s="66">
        <v>9320</v>
      </c>
      <c r="BC21" s="66">
        <v>13486</v>
      </c>
      <c r="BD21" s="66">
        <v>12922</v>
      </c>
      <c r="BE21" s="66">
        <v>12797</v>
      </c>
      <c r="BF21" s="66">
        <v>10336</v>
      </c>
      <c r="BG21" s="66">
        <v>11098</v>
      </c>
      <c r="BH21" s="66">
        <v>10176</v>
      </c>
      <c r="BI21" s="66">
        <v>9142</v>
      </c>
      <c r="BJ21" s="66">
        <v>9524</v>
      </c>
      <c r="BK21" s="66">
        <v>9322</v>
      </c>
      <c r="BL21" s="66">
        <v>9951</v>
      </c>
      <c r="BM21" s="66">
        <v>14304</v>
      </c>
      <c r="BN21" s="66">
        <v>13988</v>
      </c>
      <c r="BO21" s="67">
        <v>17211</v>
      </c>
      <c r="BP21" s="64"/>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row>
    <row r="22" spans="1:136" s="61" customFormat="1" ht="15" customHeight="1">
      <c r="A22" s="65" t="s">
        <v>161</v>
      </c>
      <c r="B22" s="95">
        <v>4164</v>
      </c>
      <c r="C22" s="95">
        <v>4512</v>
      </c>
      <c r="D22" s="95">
        <v>5643</v>
      </c>
      <c r="E22" s="95">
        <v>5752</v>
      </c>
      <c r="F22" s="95">
        <v>5351</v>
      </c>
      <c r="G22" s="95">
        <v>5095</v>
      </c>
      <c r="H22" s="66">
        <v>6988</v>
      </c>
      <c r="I22" s="66">
        <v>7236</v>
      </c>
      <c r="J22" s="66">
        <v>7614</v>
      </c>
      <c r="K22" s="66">
        <v>8547</v>
      </c>
      <c r="L22" s="66">
        <v>8357</v>
      </c>
      <c r="M22" s="66">
        <v>9034</v>
      </c>
      <c r="N22" s="66">
        <v>10592</v>
      </c>
      <c r="O22" s="66">
        <v>11701</v>
      </c>
      <c r="P22" s="66">
        <v>13713</v>
      </c>
      <c r="Q22" s="66">
        <v>16870</v>
      </c>
      <c r="R22" s="66">
        <v>18168</v>
      </c>
      <c r="S22" s="66">
        <v>21714</v>
      </c>
      <c r="T22" s="66">
        <v>22882</v>
      </c>
      <c r="U22" s="66">
        <v>23314</v>
      </c>
      <c r="V22" s="66">
        <v>25072</v>
      </c>
      <c r="W22" s="66">
        <v>27249</v>
      </c>
      <c r="X22" s="66">
        <v>27476</v>
      </c>
      <c r="Y22" s="66">
        <v>31282</v>
      </c>
      <c r="Z22" s="66">
        <v>30972</v>
      </c>
      <c r="AA22" s="66">
        <v>30790</v>
      </c>
      <c r="AB22" s="66">
        <v>32891</v>
      </c>
      <c r="AC22" s="66">
        <v>33139</v>
      </c>
      <c r="AD22" s="66">
        <v>33639</v>
      </c>
      <c r="AE22" s="66">
        <v>33437</v>
      </c>
      <c r="AF22" s="66">
        <v>34099</v>
      </c>
      <c r="AG22" s="66">
        <v>32993</v>
      </c>
      <c r="AH22" s="66">
        <v>33808</v>
      </c>
      <c r="AI22" s="66">
        <v>32986</v>
      </c>
      <c r="AJ22" s="66">
        <v>32582</v>
      </c>
      <c r="AK22" s="66">
        <v>33172.780522110035</v>
      </c>
      <c r="AL22" s="66">
        <v>36116</v>
      </c>
      <c r="AM22" s="66">
        <v>35498</v>
      </c>
      <c r="AN22" s="66">
        <v>42338</v>
      </c>
      <c r="AO22" s="66">
        <v>40783</v>
      </c>
      <c r="AP22" s="66">
        <v>41575</v>
      </c>
      <c r="AQ22" s="66">
        <v>40217</v>
      </c>
      <c r="AR22" s="66">
        <v>40174</v>
      </c>
      <c r="AS22" s="66">
        <v>37182</v>
      </c>
      <c r="AT22" s="66">
        <v>37595</v>
      </c>
      <c r="AU22" s="66">
        <v>42041</v>
      </c>
      <c r="AV22" s="66">
        <v>43042</v>
      </c>
      <c r="AW22" s="66">
        <v>45730</v>
      </c>
      <c r="AX22" s="66">
        <v>49062</v>
      </c>
      <c r="AY22" s="66">
        <v>53125</v>
      </c>
      <c r="AZ22" s="66">
        <v>52102</v>
      </c>
      <c r="BA22" s="66">
        <v>58996</v>
      </c>
      <c r="BB22" s="66">
        <v>60358</v>
      </c>
      <c r="BC22" s="66">
        <v>65292</v>
      </c>
      <c r="BD22" s="66">
        <v>65595</v>
      </c>
      <c r="BE22" s="66">
        <v>65348</v>
      </c>
      <c r="BF22" s="66">
        <v>65471</v>
      </c>
      <c r="BG22" s="66">
        <v>67672</v>
      </c>
      <c r="BH22" s="66">
        <v>73568</v>
      </c>
      <c r="BI22" s="66">
        <v>77718</v>
      </c>
      <c r="BJ22" s="66">
        <v>79392</v>
      </c>
      <c r="BK22" s="66">
        <v>81140</v>
      </c>
      <c r="BL22" s="66">
        <v>82395</v>
      </c>
      <c r="BM22" s="66">
        <v>78469</v>
      </c>
      <c r="BN22" s="66">
        <v>78734</v>
      </c>
      <c r="BO22" s="67">
        <v>77743</v>
      </c>
      <c r="BP22" s="64"/>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row>
    <row r="23" spans="1:136" s="61" customFormat="1" ht="15" customHeight="1">
      <c r="A23" s="65" t="s">
        <v>162</v>
      </c>
      <c r="B23" s="95">
        <v>314</v>
      </c>
      <c r="C23" s="95">
        <v>267</v>
      </c>
      <c r="D23" s="95">
        <v>187</v>
      </c>
      <c r="E23" s="95">
        <v>156</v>
      </c>
      <c r="F23" s="95">
        <v>1265</v>
      </c>
      <c r="G23" s="95">
        <v>1361</v>
      </c>
      <c r="H23" s="66">
        <v>2507</v>
      </c>
      <c r="I23" s="66">
        <v>4915</v>
      </c>
      <c r="J23" s="66">
        <v>5418</v>
      </c>
      <c r="K23" s="66">
        <v>4340</v>
      </c>
      <c r="L23" s="66">
        <v>3845</v>
      </c>
      <c r="M23" s="66">
        <v>2048</v>
      </c>
      <c r="N23" s="66">
        <v>2995</v>
      </c>
      <c r="O23" s="66">
        <v>2724</v>
      </c>
      <c r="P23" s="66">
        <v>1958</v>
      </c>
      <c r="Q23" s="66">
        <v>2864</v>
      </c>
      <c r="R23" s="66">
        <v>1911</v>
      </c>
      <c r="S23" s="66">
        <v>191</v>
      </c>
      <c r="T23" s="66">
        <v>360</v>
      </c>
      <c r="U23" s="66">
        <v>937</v>
      </c>
      <c r="V23" s="66">
        <v>808</v>
      </c>
      <c r="W23" s="66">
        <v>1189</v>
      </c>
      <c r="X23" s="66">
        <v>1400</v>
      </c>
      <c r="Y23" s="66">
        <v>468</v>
      </c>
      <c r="Z23" s="66">
        <v>737</v>
      </c>
      <c r="AA23" s="66">
        <v>1058</v>
      </c>
      <c r="AB23" s="66">
        <v>901.85621813</v>
      </c>
      <c r="AC23" s="66">
        <v>927</v>
      </c>
      <c r="AD23" s="66">
        <v>746</v>
      </c>
      <c r="AE23" s="66">
        <v>984</v>
      </c>
      <c r="AF23" s="66">
        <v>927</v>
      </c>
      <c r="AG23" s="66">
        <v>637</v>
      </c>
      <c r="AH23" s="66">
        <v>560</v>
      </c>
      <c r="AI23" s="66">
        <v>858</v>
      </c>
      <c r="AJ23" s="66">
        <v>971</v>
      </c>
      <c r="AK23" s="66">
        <v>1559</v>
      </c>
      <c r="AL23" s="66">
        <v>1842</v>
      </c>
      <c r="AM23" s="66">
        <v>1654</v>
      </c>
      <c r="AN23" s="66">
        <v>1497</v>
      </c>
      <c r="AO23" s="66">
        <v>1109</v>
      </c>
      <c r="AP23" s="66">
        <v>1124</v>
      </c>
      <c r="AQ23" s="66">
        <v>1211</v>
      </c>
      <c r="AR23" s="66">
        <v>3119</v>
      </c>
      <c r="AS23" s="66">
        <v>2866</v>
      </c>
      <c r="AT23" s="66">
        <v>805</v>
      </c>
      <c r="AU23" s="66">
        <v>5807</v>
      </c>
      <c r="AV23" s="66">
        <v>4502</v>
      </c>
      <c r="AW23" s="66">
        <v>217</v>
      </c>
      <c r="AX23" s="66">
        <v>365</v>
      </c>
      <c r="AY23" s="66">
        <v>591</v>
      </c>
      <c r="AZ23" s="66">
        <v>764</v>
      </c>
      <c r="BA23" s="66">
        <v>2882</v>
      </c>
      <c r="BB23" s="66">
        <v>2249</v>
      </c>
      <c r="BC23" s="66">
        <v>6653</v>
      </c>
      <c r="BD23" s="66">
        <v>5548</v>
      </c>
      <c r="BE23" s="66">
        <v>7180</v>
      </c>
      <c r="BF23" s="66">
        <v>6327</v>
      </c>
      <c r="BG23" s="66">
        <v>3741</v>
      </c>
      <c r="BH23" s="66">
        <v>5134</v>
      </c>
      <c r="BI23" s="66">
        <v>3931</v>
      </c>
      <c r="BJ23" s="66">
        <v>10679</v>
      </c>
      <c r="BK23" s="66">
        <v>9998</v>
      </c>
      <c r="BL23" s="66">
        <v>14048</v>
      </c>
      <c r="BM23" s="66">
        <v>12523</v>
      </c>
      <c r="BN23" s="66">
        <v>12476</v>
      </c>
      <c r="BO23" s="67">
        <v>14832</v>
      </c>
      <c r="BP23" s="64"/>
      <c r="BQ23" s="68"/>
      <c r="BR23" s="68"/>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row>
    <row r="24" spans="1:136" s="61" customFormat="1" ht="15" customHeight="1">
      <c r="A24" s="65" t="s">
        <v>163</v>
      </c>
      <c r="B24" s="95">
        <v>1459</v>
      </c>
      <c r="C24" s="95">
        <v>2156</v>
      </c>
      <c r="D24" s="95">
        <v>1657</v>
      </c>
      <c r="E24" s="95">
        <v>1841</v>
      </c>
      <c r="F24" s="95">
        <v>1655</v>
      </c>
      <c r="G24" s="95">
        <v>1996</v>
      </c>
      <c r="H24" s="66">
        <v>4826</v>
      </c>
      <c r="I24" s="66">
        <v>1900</v>
      </c>
      <c r="J24" s="66">
        <v>1897</v>
      </c>
      <c r="K24" s="66">
        <v>1796</v>
      </c>
      <c r="L24" s="66">
        <v>1860</v>
      </c>
      <c r="M24" s="66">
        <v>2223</v>
      </c>
      <c r="N24" s="66">
        <v>2912</v>
      </c>
      <c r="O24" s="66">
        <v>2122</v>
      </c>
      <c r="P24" s="66">
        <v>2782</v>
      </c>
      <c r="Q24" s="66">
        <v>2928</v>
      </c>
      <c r="R24" s="66">
        <v>3758</v>
      </c>
      <c r="S24" s="66">
        <v>3631</v>
      </c>
      <c r="T24" s="66">
        <v>4205</v>
      </c>
      <c r="U24" s="66">
        <v>4429</v>
      </c>
      <c r="V24" s="66">
        <v>5071</v>
      </c>
      <c r="W24" s="66">
        <v>7291</v>
      </c>
      <c r="X24" s="66">
        <v>8046</v>
      </c>
      <c r="Y24" s="66">
        <v>8524</v>
      </c>
      <c r="Z24" s="66">
        <v>8307</v>
      </c>
      <c r="AA24" s="66">
        <v>8891</v>
      </c>
      <c r="AB24" s="66">
        <v>8708</v>
      </c>
      <c r="AC24" s="66">
        <v>9081</v>
      </c>
      <c r="AD24" s="66">
        <v>8857</v>
      </c>
      <c r="AE24" s="66">
        <v>8583</v>
      </c>
      <c r="AF24" s="66">
        <v>9492</v>
      </c>
      <c r="AG24" s="66">
        <v>11416</v>
      </c>
      <c r="AH24" s="66">
        <v>12204</v>
      </c>
      <c r="AI24" s="66">
        <v>11600</v>
      </c>
      <c r="AJ24" s="66">
        <v>13290</v>
      </c>
      <c r="AK24" s="66">
        <v>12559</v>
      </c>
      <c r="AL24" s="66">
        <v>12300</v>
      </c>
      <c r="AM24" s="66">
        <v>11121</v>
      </c>
      <c r="AN24" s="66">
        <v>11526</v>
      </c>
      <c r="AO24" s="66">
        <v>11634</v>
      </c>
      <c r="AP24" s="66">
        <v>11179</v>
      </c>
      <c r="AQ24" s="66">
        <v>11831</v>
      </c>
      <c r="AR24" s="66">
        <v>11165</v>
      </c>
      <c r="AS24" s="66">
        <v>10484</v>
      </c>
      <c r="AT24" s="66">
        <v>10901</v>
      </c>
      <c r="AU24" s="66">
        <v>11912</v>
      </c>
      <c r="AV24" s="66">
        <v>12539</v>
      </c>
      <c r="AW24" s="66">
        <v>10292</v>
      </c>
      <c r="AX24" s="66">
        <v>10024</v>
      </c>
      <c r="AY24" s="66">
        <v>8937</v>
      </c>
      <c r="AZ24" s="66">
        <v>9140</v>
      </c>
      <c r="BA24" s="66">
        <v>8796</v>
      </c>
      <c r="BB24" s="66">
        <v>11665</v>
      </c>
      <c r="BC24" s="66">
        <v>12344</v>
      </c>
      <c r="BD24" s="66">
        <v>11262</v>
      </c>
      <c r="BE24" s="66">
        <v>8859</v>
      </c>
      <c r="BF24" s="66">
        <v>10558</v>
      </c>
      <c r="BG24" s="66">
        <v>9673</v>
      </c>
      <c r="BH24" s="66">
        <v>8899</v>
      </c>
      <c r="BI24" s="66">
        <v>8351</v>
      </c>
      <c r="BJ24" s="66">
        <v>7475</v>
      </c>
      <c r="BK24" s="66">
        <v>6399</v>
      </c>
      <c r="BL24" s="66">
        <v>6356</v>
      </c>
      <c r="BM24" s="66">
        <v>4592</v>
      </c>
      <c r="BN24" s="66">
        <v>4887</v>
      </c>
      <c r="BO24" s="67">
        <v>4314</v>
      </c>
      <c r="BP24" s="64"/>
      <c r="BQ24" s="68"/>
      <c r="BR24" s="68"/>
      <c r="BS24" s="68"/>
      <c r="BT24" s="68"/>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c r="EA24" s="68"/>
      <c r="EB24" s="68"/>
      <c r="EC24" s="68"/>
      <c r="ED24" s="68"/>
      <c r="EE24" s="68"/>
      <c r="EF24" s="68"/>
    </row>
    <row r="25" spans="1:136" s="61" customFormat="1" ht="15" customHeight="1">
      <c r="A25" s="65" t="s">
        <v>164</v>
      </c>
      <c r="B25" s="95">
        <v>1025</v>
      </c>
      <c r="C25" s="95">
        <v>2442</v>
      </c>
      <c r="D25" s="95">
        <v>2679</v>
      </c>
      <c r="E25" s="95">
        <v>1207</v>
      </c>
      <c r="F25" s="95">
        <v>2029</v>
      </c>
      <c r="G25" s="95">
        <v>2073</v>
      </c>
      <c r="H25" s="66">
        <v>1926</v>
      </c>
      <c r="I25" s="66">
        <v>2364</v>
      </c>
      <c r="J25" s="66">
        <v>2282</v>
      </c>
      <c r="K25" s="66">
        <v>3188</v>
      </c>
      <c r="L25" s="66">
        <v>2500</v>
      </c>
      <c r="M25" s="66">
        <v>1359</v>
      </c>
      <c r="N25" s="66">
        <v>3052</v>
      </c>
      <c r="O25" s="66">
        <v>1607</v>
      </c>
      <c r="P25" s="66">
        <v>2364</v>
      </c>
      <c r="Q25" s="66">
        <v>1610</v>
      </c>
      <c r="R25" s="66">
        <v>3256</v>
      </c>
      <c r="S25" s="66">
        <v>2259</v>
      </c>
      <c r="T25" s="66">
        <v>2804</v>
      </c>
      <c r="U25" s="66">
        <v>919</v>
      </c>
      <c r="V25" s="66">
        <v>2265</v>
      </c>
      <c r="W25" s="66">
        <v>3152</v>
      </c>
      <c r="X25" s="66">
        <v>3100</v>
      </c>
      <c r="Y25" s="66">
        <v>3156</v>
      </c>
      <c r="Z25" s="66">
        <v>1544</v>
      </c>
      <c r="AA25" s="66">
        <v>3238</v>
      </c>
      <c r="AB25" s="66">
        <v>3308</v>
      </c>
      <c r="AC25" s="66">
        <v>2500</v>
      </c>
      <c r="AD25" s="66">
        <v>4373</v>
      </c>
      <c r="AE25" s="66">
        <v>5734</v>
      </c>
      <c r="AF25" s="66">
        <v>5450</v>
      </c>
      <c r="AG25" s="66">
        <v>4562</v>
      </c>
      <c r="AH25" s="66">
        <v>6282</v>
      </c>
      <c r="AI25" s="66">
        <v>6261</v>
      </c>
      <c r="AJ25" s="66">
        <v>13940</v>
      </c>
      <c r="AK25" s="66">
        <v>13540</v>
      </c>
      <c r="AL25" s="66">
        <v>9882</v>
      </c>
      <c r="AM25" s="66">
        <v>17793</v>
      </c>
      <c r="AN25" s="66">
        <v>14527</v>
      </c>
      <c r="AO25" s="66">
        <v>15911.019883400017</v>
      </c>
      <c r="AP25" s="66">
        <v>16650</v>
      </c>
      <c r="AQ25" s="66">
        <v>13788</v>
      </c>
      <c r="AR25" s="66">
        <v>16009</v>
      </c>
      <c r="AS25" s="66">
        <v>14173</v>
      </c>
      <c r="AT25" s="66">
        <v>17324</v>
      </c>
      <c r="AU25" s="66">
        <v>13691</v>
      </c>
      <c r="AV25" s="66">
        <v>13322</v>
      </c>
      <c r="AW25" s="66">
        <v>14576</v>
      </c>
      <c r="AX25" s="66">
        <v>16815</v>
      </c>
      <c r="AY25" s="66">
        <v>23525</v>
      </c>
      <c r="AZ25" s="66">
        <v>14693</v>
      </c>
      <c r="BA25" s="66">
        <v>14229</v>
      </c>
      <c r="BB25" s="66">
        <v>25863</v>
      </c>
      <c r="BC25" s="66">
        <v>27689</v>
      </c>
      <c r="BD25" s="66">
        <v>33261</v>
      </c>
      <c r="BE25" s="66">
        <v>25745</v>
      </c>
      <c r="BF25" s="66">
        <v>31298</v>
      </c>
      <c r="BG25" s="66">
        <v>31864</v>
      </c>
      <c r="BH25" s="66">
        <v>37937</v>
      </c>
      <c r="BI25" s="66">
        <v>24000</v>
      </c>
      <c r="BJ25" s="66">
        <v>25765</v>
      </c>
      <c r="BK25" s="66">
        <v>25158</v>
      </c>
      <c r="BL25" s="66">
        <v>21081</v>
      </c>
      <c r="BM25" s="66">
        <v>16591</v>
      </c>
      <c r="BN25" s="66">
        <v>28207</v>
      </c>
      <c r="BO25" s="67">
        <v>23512</v>
      </c>
      <c r="BP25" s="64"/>
      <c r="BQ25" s="68"/>
      <c r="BR25" s="68"/>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row>
    <row r="26" spans="1:136" s="61" customFormat="1" ht="15" customHeight="1">
      <c r="A26" s="65" t="s">
        <v>157</v>
      </c>
      <c r="B26" s="95">
        <v>929</v>
      </c>
      <c r="C26" s="95">
        <v>1436</v>
      </c>
      <c r="D26" s="95">
        <v>1870</v>
      </c>
      <c r="E26" s="95">
        <v>2566</v>
      </c>
      <c r="F26" s="95">
        <v>2269</v>
      </c>
      <c r="G26" s="95">
        <v>2761</v>
      </c>
      <c r="H26" s="66">
        <v>3411</v>
      </c>
      <c r="I26" s="66">
        <v>4470</v>
      </c>
      <c r="J26" s="66">
        <v>4726</v>
      </c>
      <c r="K26" s="66">
        <v>6818</v>
      </c>
      <c r="L26" s="66">
        <v>6757</v>
      </c>
      <c r="M26" s="66">
        <v>8252</v>
      </c>
      <c r="N26" s="66">
        <v>7805</v>
      </c>
      <c r="O26" s="66">
        <v>7361</v>
      </c>
      <c r="P26" s="66">
        <v>8414</v>
      </c>
      <c r="Q26" s="66">
        <v>10051</v>
      </c>
      <c r="R26" s="66">
        <v>11522</v>
      </c>
      <c r="S26" s="66">
        <v>12016</v>
      </c>
      <c r="T26" s="66">
        <v>12451</v>
      </c>
      <c r="U26" s="66">
        <v>14994</v>
      </c>
      <c r="V26" s="66">
        <v>16693</v>
      </c>
      <c r="W26" s="66">
        <v>14648</v>
      </c>
      <c r="X26" s="66">
        <v>15508</v>
      </c>
      <c r="Y26" s="66">
        <v>16097</v>
      </c>
      <c r="Z26" s="66">
        <v>15486</v>
      </c>
      <c r="AA26" s="66">
        <v>16777</v>
      </c>
      <c r="AB26" s="66">
        <v>17455</v>
      </c>
      <c r="AC26" s="66">
        <v>18502</v>
      </c>
      <c r="AD26" s="66">
        <v>22077</v>
      </c>
      <c r="AE26" s="66">
        <v>23373</v>
      </c>
      <c r="AF26" s="66">
        <v>24865</v>
      </c>
      <c r="AG26" s="66">
        <v>26225</v>
      </c>
      <c r="AH26" s="66">
        <v>24813</v>
      </c>
      <c r="AI26" s="66">
        <v>26270</v>
      </c>
      <c r="AJ26" s="66">
        <v>30401</v>
      </c>
      <c r="AK26" s="66">
        <v>25793</v>
      </c>
      <c r="AL26" s="66">
        <v>24240</v>
      </c>
      <c r="AM26" s="66">
        <v>24280</v>
      </c>
      <c r="AN26" s="66">
        <v>30313</v>
      </c>
      <c r="AO26" s="66">
        <v>31616</v>
      </c>
      <c r="AP26" s="66">
        <v>32849</v>
      </c>
      <c r="AQ26" s="66">
        <v>31444</v>
      </c>
      <c r="AR26" s="66">
        <v>30958</v>
      </c>
      <c r="AS26" s="66">
        <v>35423</v>
      </c>
      <c r="AT26" s="66">
        <v>31917</v>
      </c>
      <c r="AU26" s="66">
        <v>31772</v>
      </c>
      <c r="AV26" s="66">
        <v>31765</v>
      </c>
      <c r="AW26" s="66">
        <v>31771</v>
      </c>
      <c r="AX26" s="66">
        <v>30802</v>
      </c>
      <c r="AY26" s="66">
        <v>34243</v>
      </c>
      <c r="AZ26" s="66">
        <v>36641</v>
      </c>
      <c r="BA26" s="66">
        <v>38276</v>
      </c>
      <c r="BB26" s="66">
        <v>36191</v>
      </c>
      <c r="BC26" s="66">
        <v>36967</v>
      </c>
      <c r="BD26" s="66">
        <v>40756</v>
      </c>
      <c r="BE26" s="66">
        <v>41198</v>
      </c>
      <c r="BF26" s="66">
        <v>38736</v>
      </c>
      <c r="BG26" s="66">
        <v>42754</v>
      </c>
      <c r="BH26" s="66">
        <v>41637</v>
      </c>
      <c r="BI26" s="66">
        <v>41450</v>
      </c>
      <c r="BJ26" s="66">
        <v>45050</v>
      </c>
      <c r="BK26" s="66">
        <v>47445</v>
      </c>
      <c r="BL26" s="66">
        <v>49572</v>
      </c>
      <c r="BM26" s="66">
        <v>50166</v>
      </c>
      <c r="BN26" s="66">
        <v>60914</v>
      </c>
      <c r="BO26" s="67">
        <v>64977</v>
      </c>
      <c r="BP26" s="64"/>
      <c r="BQ26" s="68"/>
      <c r="BR26" s="68"/>
      <c r="BS26" s="68"/>
      <c r="BT26" s="68"/>
      <c r="BU26" s="68"/>
      <c r="BV26" s="68"/>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c r="EA26" s="68"/>
      <c r="EB26" s="68"/>
      <c r="EC26" s="68"/>
      <c r="ED26" s="68"/>
      <c r="EE26" s="68"/>
      <c r="EF26" s="68"/>
    </row>
    <row r="27" spans="1:136" ht="5.0999999999999996" customHeight="1">
      <c r="A27" s="69"/>
      <c r="B27" s="95"/>
      <c r="C27" s="95"/>
      <c r="D27" s="95"/>
      <c r="E27" s="95"/>
      <c r="F27" s="95"/>
      <c r="G27" s="95"/>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7"/>
      <c r="BP27" s="64"/>
    </row>
    <row r="28" spans="1:136" s="44" customFormat="1" ht="15" customHeight="1">
      <c r="A28" s="45" t="s">
        <v>165</v>
      </c>
      <c r="B28" s="94">
        <v>22980</v>
      </c>
      <c r="C28" s="94">
        <v>25957</v>
      </c>
      <c r="D28" s="94">
        <v>26676</v>
      </c>
      <c r="E28" s="94">
        <v>28435</v>
      </c>
      <c r="F28" s="94">
        <v>28952</v>
      </c>
      <c r="G28" s="94">
        <v>28630</v>
      </c>
      <c r="H28" s="62">
        <v>27490</v>
      </c>
      <c r="I28" s="62">
        <v>27981</v>
      </c>
      <c r="J28" s="62">
        <v>27573</v>
      </c>
      <c r="K28" s="62">
        <v>26824</v>
      </c>
      <c r="L28" s="62">
        <v>29458</v>
      </c>
      <c r="M28" s="62">
        <v>29455</v>
      </c>
      <c r="N28" s="62">
        <v>30217</v>
      </c>
      <c r="O28" s="62">
        <v>28204</v>
      </c>
      <c r="P28" s="62">
        <v>25649</v>
      </c>
      <c r="Q28" s="62">
        <v>31740</v>
      </c>
      <c r="R28" s="62">
        <v>24475</v>
      </c>
      <c r="S28" s="62">
        <v>25377</v>
      </c>
      <c r="T28" s="62">
        <v>27810</v>
      </c>
      <c r="U28" s="62">
        <v>32510</v>
      </c>
      <c r="V28" s="62">
        <v>37145</v>
      </c>
      <c r="W28" s="62">
        <v>41640</v>
      </c>
      <c r="X28" s="62">
        <v>34939</v>
      </c>
      <c r="Y28" s="62">
        <v>40742</v>
      </c>
      <c r="Z28" s="62">
        <v>41779</v>
      </c>
      <c r="AA28" s="62">
        <v>43121</v>
      </c>
      <c r="AB28" s="62">
        <v>48363</v>
      </c>
      <c r="AC28" s="62">
        <v>46945</v>
      </c>
      <c r="AD28" s="62">
        <v>45048</v>
      </c>
      <c r="AE28" s="62">
        <v>50323</v>
      </c>
      <c r="AF28" s="62">
        <v>47717</v>
      </c>
      <c r="AG28" s="62">
        <v>36343</v>
      </c>
      <c r="AH28" s="62">
        <v>73133</v>
      </c>
      <c r="AI28" s="62">
        <v>77175</v>
      </c>
      <c r="AJ28" s="62">
        <v>93408</v>
      </c>
      <c r="AK28" s="62">
        <v>101277</v>
      </c>
      <c r="AL28" s="62">
        <v>112993</v>
      </c>
      <c r="AM28" s="62">
        <v>126103</v>
      </c>
      <c r="AN28" s="62">
        <v>147853</v>
      </c>
      <c r="AO28" s="62">
        <v>154255</v>
      </c>
      <c r="AP28" s="62">
        <v>162786</v>
      </c>
      <c r="AQ28" s="62">
        <v>159528.25</v>
      </c>
      <c r="AR28" s="62">
        <v>165918</v>
      </c>
      <c r="AS28" s="62">
        <v>176987</v>
      </c>
      <c r="AT28" s="62">
        <v>173123</v>
      </c>
      <c r="AU28" s="62">
        <v>175720</v>
      </c>
      <c r="AV28" s="62">
        <v>187239</v>
      </c>
      <c r="AW28" s="62">
        <v>181592</v>
      </c>
      <c r="AX28" s="62">
        <v>185608</v>
      </c>
      <c r="AY28" s="62">
        <v>188085</v>
      </c>
      <c r="AZ28" s="62">
        <v>189743</v>
      </c>
      <c r="BA28" s="62">
        <v>181666</v>
      </c>
      <c r="BB28" s="62">
        <v>172433</v>
      </c>
      <c r="BC28" s="62">
        <v>175146</v>
      </c>
      <c r="BD28" s="62">
        <v>176245</v>
      </c>
      <c r="BE28" s="62">
        <v>182551</v>
      </c>
      <c r="BF28" s="62">
        <v>179971</v>
      </c>
      <c r="BG28" s="62">
        <v>184818</v>
      </c>
      <c r="BH28" s="62">
        <v>183026</v>
      </c>
      <c r="BI28" s="62">
        <v>189255.67</v>
      </c>
      <c r="BJ28" s="62">
        <v>187341</v>
      </c>
      <c r="BK28" s="62">
        <v>196319</v>
      </c>
      <c r="BL28" s="62">
        <v>198384</v>
      </c>
      <c r="BM28" s="62">
        <v>203557</v>
      </c>
      <c r="BN28" s="62">
        <v>204502</v>
      </c>
      <c r="BO28" s="63">
        <v>226975</v>
      </c>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row>
    <row r="29" spans="1:136" s="99" customFormat="1" ht="5.0999999999999996" customHeight="1">
      <c r="A29" s="96"/>
      <c r="B29" s="97"/>
      <c r="C29" s="97"/>
      <c r="D29" s="97"/>
      <c r="E29" s="97"/>
      <c r="F29" s="97"/>
      <c r="G29" s="97"/>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98"/>
      <c r="BA29" s="98"/>
      <c r="BB29" s="98"/>
      <c r="BC29" s="98"/>
      <c r="BD29" s="98"/>
      <c r="BE29" s="98"/>
      <c r="BF29" s="98"/>
      <c r="BG29" s="98"/>
      <c r="BH29" s="98"/>
      <c r="BI29" s="98"/>
      <c r="BJ29" s="98"/>
      <c r="BK29" s="98"/>
      <c r="BL29" s="98"/>
      <c r="BM29" s="98"/>
      <c r="BN29" s="98"/>
      <c r="BO29" s="71"/>
      <c r="BP29" s="64"/>
    </row>
    <row r="30" spans="1:136" s="44" customFormat="1" ht="15" customHeight="1">
      <c r="A30" s="45" t="s">
        <v>166</v>
      </c>
      <c r="B30" s="94">
        <v>86963</v>
      </c>
      <c r="C30" s="94">
        <v>92000</v>
      </c>
      <c r="D30" s="94">
        <v>95991</v>
      </c>
      <c r="E30" s="94">
        <v>104254</v>
      </c>
      <c r="F30" s="94">
        <v>94171</v>
      </c>
      <c r="G30" s="94">
        <v>105034</v>
      </c>
      <c r="H30" s="62">
        <v>116681</v>
      </c>
      <c r="I30" s="62">
        <v>115201</v>
      </c>
      <c r="J30" s="62">
        <v>111849</v>
      </c>
      <c r="K30" s="62">
        <v>124101</v>
      </c>
      <c r="L30" s="62">
        <v>124446</v>
      </c>
      <c r="M30" s="62">
        <v>118735</v>
      </c>
      <c r="N30" s="62">
        <v>131245</v>
      </c>
      <c r="O30" s="62">
        <v>127553</v>
      </c>
      <c r="P30" s="62">
        <v>162062</v>
      </c>
      <c r="Q30" s="62">
        <v>182668</v>
      </c>
      <c r="R30" s="62">
        <v>176519</v>
      </c>
      <c r="S30" s="62">
        <v>187202</v>
      </c>
      <c r="T30" s="62">
        <v>199466</v>
      </c>
      <c r="U30" s="62">
        <v>222420</v>
      </c>
      <c r="V30" s="62">
        <v>253651</v>
      </c>
      <c r="W30" s="62">
        <v>279978</v>
      </c>
      <c r="X30" s="62">
        <v>242375</v>
      </c>
      <c r="Y30" s="62">
        <v>239736</v>
      </c>
      <c r="Z30" s="62">
        <v>229783</v>
      </c>
      <c r="AA30" s="62">
        <v>242528</v>
      </c>
      <c r="AB30" s="62">
        <v>237764.26133670003</v>
      </c>
      <c r="AC30" s="62">
        <v>242859</v>
      </c>
      <c r="AD30" s="62">
        <v>255397</v>
      </c>
      <c r="AE30" s="62">
        <v>258458.83887052001</v>
      </c>
      <c r="AF30" s="62">
        <v>248353</v>
      </c>
      <c r="AG30" s="62">
        <v>240119</v>
      </c>
      <c r="AH30" s="62">
        <v>275553</v>
      </c>
      <c r="AI30" s="62">
        <v>279087</v>
      </c>
      <c r="AJ30" s="62">
        <v>315189</v>
      </c>
      <c r="AK30" s="62">
        <v>346578.97757349996</v>
      </c>
      <c r="AL30" s="62">
        <v>337466</v>
      </c>
      <c r="AM30" s="62">
        <v>376416</v>
      </c>
      <c r="AN30" s="62">
        <v>432574</v>
      </c>
      <c r="AO30" s="62">
        <v>445507.0198834</v>
      </c>
      <c r="AP30" s="62">
        <v>456121</v>
      </c>
      <c r="AQ30" s="62">
        <v>464004.45786878007</v>
      </c>
      <c r="AR30" s="62">
        <v>488702</v>
      </c>
      <c r="AS30" s="62">
        <v>512273</v>
      </c>
      <c r="AT30" s="62">
        <v>524930</v>
      </c>
      <c r="AU30" s="62">
        <v>543688</v>
      </c>
      <c r="AV30" s="62">
        <v>571393</v>
      </c>
      <c r="AW30" s="62">
        <v>569874</v>
      </c>
      <c r="AX30" s="62">
        <v>568956</v>
      </c>
      <c r="AY30" s="62">
        <v>594347</v>
      </c>
      <c r="AZ30" s="62">
        <v>607688</v>
      </c>
      <c r="BA30" s="62">
        <v>615972</v>
      </c>
      <c r="BB30" s="62">
        <v>614600</v>
      </c>
      <c r="BC30" s="62">
        <v>622289</v>
      </c>
      <c r="BD30" s="62">
        <v>636240</v>
      </c>
      <c r="BE30" s="62">
        <v>654285</v>
      </c>
      <c r="BF30" s="62">
        <v>695925</v>
      </c>
      <c r="BG30" s="62">
        <v>712727</v>
      </c>
      <c r="BH30" s="62">
        <v>728779</v>
      </c>
      <c r="BI30" s="62">
        <v>720503.67</v>
      </c>
      <c r="BJ30" s="62">
        <f t="shared" ref="BJ30" si="0">BJ10+BJ19+BJ28</f>
        <v>691581</v>
      </c>
      <c r="BK30" s="62">
        <v>721568</v>
      </c>
      <c r="BL30" s="62">
        <v>736949</v>
      </c>
      <c r="BM30" s="62">
        <v>743636</v>
      </c>
      <c r="BN30" s="62">
        <v>718330</v>
      </c>
      <c r="BO30" s="63">
        <v>765687</v>
      </c>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row>
    <row r="31" spans="1:136" s="99" customFormat="1" ht="5.0999999999999996" customHeight="1">
      <c r="A31" s="100"/>
      <c r="B31" s="101"/>
      <c r="C31" s="101"/>
      <c r="D31" s="101"/>
      <c r="E31" s="101"/>
      <c r="F31" s="101"/>
      <c r="G31" s="101"/>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71"/>
      <c r="BP31" s="64"/>
    </row>
    <row r="32" spans="1:136" s="44" customFormat="1" ht="15" customHeight="1">
      <c r="A32" s="45" t="s">
        <v>83</v>
      </c>
      <c r="B32" s="94">
        <v>10571</v>
      </c>
      <c r="C32" s="94">
        <v>11577</v>
      </c>
      <c r="D32" s="94">
        <v>12107</v>
      </c>
      <c r="E32" s="94">
        <v>10198</v>
      </c>
      <c r="F32" s="94">
        <v>10996</v>
      </c>
      <c r="G32" s="94">
        <v>13922</v>
      </c>
      <c r="H32" s="62">
        <v>15691</v>
      </c>
      <c r="I32" s="62">
        <v>16397</v>
      </c>
      <c r="J32" s="62">
        <v>18967</v>
      </c>
      <c r="K32" s="62">
        <v>22009</v>
      </c>
      <c r="L32" s="62">
        <v>23278</v>
      </c>
      <c r="M32" s="62">
        <v>27884</v>
      </c>
      <c r="N32" s="62">
        <v>26064</v>
      </c>
      <c r="O32" s="62">
        <v>29202</v>
      </c>
      <c r="P32" s="62">
        <v>34018</v>
      </c>
      <c r="Q32" s="62">
        <v>30850</v>
      </c>
      <c r="R32" s="62">
        <v>40962</v>
      </c>
      <c r="S32" s="62">
        <v>44223</v>
      </c>
      <c r="T32" s="62">
        <v>45156</v>
      </c>
      <c r="U32" s="62">
        <v>43303</v>
      </c>
      <c r="V32" s="62">
        <v>41308</v>
      </c>
      <c r="W32" s="62">
        <v>42529</v>
      </c>
      <c r="X32" s="62">
        <v>77163</v>
      </c>
      <c r="Y32" s="62">
        <v>75751</v>
      </c>
      <c r="Z32" s="62">
        <v>70817</v>
      </c>
      <c r="AA32" s="62">
        <v>66499</v>
      </c>
      <c r="AB32" s="62">
        <v>75915</v>
      </c>
      <c r="AC32" s="62">
        <v>70468</v>
      </c>
      <c r="AD32" s="62">
        <v>66573</v>
      </c>
      <c r="AE32" s="62">
        <v>74741</v>
      </c>
      <c r="AF32" s="62">
        <v>95092</v>
      </c>
      <c r="AG32" s="62">
        <v>106239</v>
      </c>
      <c r="AH32" s="62">
        <v>68877</v>
      </c>
      <c r="AI32" s="62">
        <v>77028</v>
      </c>
      <c r="AJ32" s="62">
        <v>49282.29</v>
      </c>
      <c r="AK32" s="62">
        <v>61004.57</v>
      </c>
      <c r="AL32" s="62">
        <v>77460</v>
      </c>
      <c r="AM32" s="62">
        <v>61164</v>
      </c>
      <c r="AN32" s="62">
        <v>76610</v>
      </c>
      <c r="AO32" s="62">
        <v>104366.3</v>
      </c>
      <c r="AP32" s="62">
        <v>93579</v>
      </c>
      <c r="AQ32" s="62">
        <v>76102</v>
      </c>
      <c r="AR32" s="62">
        <v>83397</v>
      </c>
      <c r="AS32" s="62">
        <v>72377</v>
      </c>
      <c r="AT32" s="62">
        <v>60907</v>
      </c>
      <c r="AU32" s="62">
        <v>54440</v>
      </c>
      <c r="AV32" s="62">
        <v>62673</v>
      </c>
      <c r="AW32" s="62">
        <v>88627</v>
      </c>
      <c r="AX32" s="62">
        <v>61354</v>
      </c>
      <c r="AY32" s="62">
        <v>55765</v>
      </c>
      <c r="AZ32" s="62">
        <v>41392</v>
      </c>
      <c r="BA32" s="62">
        <v>41532</v>
      </c>
      <c r="BB32" s="62">
        <v>42119.12</v>
      </c>
      <c r="BC32" s="62">
        <v>47049</v>
      </c>
      <c r="BD32" s="62">
        <v>46820</v>
      </c>
      <c r="BE32" s="62">
        <v>39182</v>
      </c>
      <c r="BF32" s="62">
        <v>39871</v>
      </c>
      <c r="BG32" s="62">
        <v>36789</v>
      </c>
      <c r="BH32" s="62">
        <v>37840</v>
      </c>
      <c r="BI32" s="62">
        <v>29477</v>
      </c>
      <c r="BJ32" s="62">
        <f t="shared" ref="BJ32" si="1">SUM(BJ33:BJ34)</f>
        <v>36212</v>
      </c>
      <c r="BK32" s="62">
        <v>31359</v>
      </c>
      <c r="BL32" s="62">
        <v>37784</v>
      </c>
      <c r="BM32" s="62">
        <v>36246.17</v>
      </c>
      <c r="BN32" s="62">
        <v>40402</v>
      </c>
      <c r="BO32" s="63">
        <v>26509</v>
      </c>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row>
    <row r="33" spans="1:136" s="61" customFormat="1" ht="15" customHeight="1">
      <c r="A33" s="65" t="s">
        <v>167</v>
      </c>
      <c r="B33" s="95">
        <v>5420</v>
      </c>
      <c r="C33" s="95">
        <v>7777</v>
      </c>
      <c r="D33" s="95">
        <v>7448</v>
      </c>
      <c r="E33" s="95">
        <v>4703</v>
      </c>
      <c r="F33" s="95">
        <v>5316</v>
      </c>
      <c r="G33" s="95">
        <v>6267</v>
      </c>
      <c r="H33" s="66">
        <v>6495</v>
      </c>
      <c r="I33" s="66">
        <v>6328</v>
      </c>
      <c r="J33" s="66">
        <v>7341</v>
      </c>
      <c r="K33" s="66">
        <v>7610</v>
      </c>
      <c r="L33" s="66">
        <v>9330</v>
      </c>
      <c r="M33" s="66">
        <v>10429</v>
      </c>
      <c r="N33" s="66">
        <v>7905</v>
      </c>
      <c r="O33" s="66">
        <v>8051</v>
      </c>
      <c r="P33" s="66">
        <v>7895</v>
      </c>
      <c r="Q33" s="66">
        <v>7019</v>
      </c>
      <c r="R33" s="66">
        <v>8268</v>
      </c>
      <c r="S33" s="66">
        <v>9489</v>
      </c>
      <c r="T33" s="66">
        <v>10478</v>
      </c>
      <c r="U33" s="66">
        <v>7581</v>
      </c>
      <c r="V33" s="66">
        <v>7838</v>
      </c>
      <c r="W33" s="66">
        <v>9817</v>
      </c>
      <c r="X33" s="66">
        <v>34877</v>
      </c>
      <c r="Y33" s="66">
        <v>33529</v>
      </c>
      <c r="Z33" s="66">
        <v>27878</v>
      </c>
      <c r="AA33" s="66">
        <v>21701</v>
      </c>
      <c r="AB33" s="66">
        <v>35540</v>
      </c>
      <c r="AC33" s="66">
        <v>23970</v>
      </c>
      <c r="AD33" s="66">
        <v>17291</v>
      </c>
      <c r="AE33" s="66">
        <v>26954</v>
      </c>
      <c r="AF33" s="66">
        <v>42283</v>
      </c>
      <c r="AG33" s="66">
        <v>34688</v>
      </c>
      <c r="AH33" s="66">
        <v>31409</v>
      </c>
      <c r="AI33" s="66">
        <v>37302</v>
      </c>
      <c r="AJ33" s="66">
        <v>22528.27</v>
      </c>
      <c r="AK33" s="66">
        <v>33417.67</v>
      </c>
      <c r="AL33" s="66">
        <v>57437</v>
      </c>
      <c r="AM33" s="66">
        <v>47950</v>
      </c>
      <c r="AN33" s="66">
        <v>65768</v>
      </c>
      <c r="AO33" s="66">
        <v>90283.38</v>
      </c>
      <c r="AP33" s="66">
        <v>82363</v>
      </c>
      <c r="AQ33" s="66">
        <v>57591</v>
      </c>
      <c r="AR33" s="66">
        <v>65342</v>
      </c>
      <c r="AS33" s="66">
        <v>58724</v>
      </c>
      <c r="AT33" s="66">
        <v>40169</v>
      </c>
      <c r="AU33" s="66">
        <v>36540</v>
      </c>
      <c r="AV33" s="66">
        <v>54995</v>
      </c>
      <c r="AW33" s="66">
        <v>71471</v>
      </c>
      <c r="AX33" s="66">
        <v>46660</v>
      </c>
      <c r="AY33" s="66">
        <v>41331</v>
      </c>
      <c r="AZ33" s="66">
        <v>25115</v>
      </c>
      <c r="BA33" s="66">
        <v>13158</v>
      </c>
      <c r="BB33" s="66">
        <v>9171.65</v>
      </c>
      <c r="BC33" s="66">
        <v>13645</v>
      </c>
      <c r="BD33" s="66">
        <v>13190</v>
      </c>
      <c r="BE33" s="66">
        <v>10115</v>
      </c>
      <c r="BF33" s="66">
        <v>11439</v>
      </c>
      <c r="BG33" s="66">
        <v>13484</v>
      </c>
      <c r="BH33" s="66">
        <v>13542</v>
      </c>
      <c r="BI33" s="66">
        <v>9313</v>
      </c>
      <c r="BJ33" s="66">
        <v>9209</v>
      </c>
      <c r="BK33" s="66">
        <v>9397</v>
      </c>
      <c r="BL33" s="66">
        <v>9537</v>
      </c>
      <c r="BM33" s="66">
        <v>6242</v>
      </c>
      <c r="BN33" s="66">
        <v>4137</v>
      </c>
      <c r="BO33" s="67">
        <v>3600</v>
      </c>
      <c r="BP33" s="64"/>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row>
    <row r="34" spans="1:136" s="61" customFormat="1" ht="15" customHeight="1">
      <c r="A34" s="65" t="s">
        <v>168</v>
      </c>
      <c r="B34" s="95">
        <v>5151</v>
      </c>
      <c r="C34" s="95">
        <v>3800</v>
      </c>
      <c r="D34" s="95">
        <v>4659</v>
      </c>
      <c r="E34" s="95">
        <v>5495</v>
      </c>
      <c r="F34" s="95">
        <v>5680</v>
      </c>
      <c r="G34" s="95">
        <v>7655</v>
      </c>
      <c r="H34" s="66">
        <v>9196</v>
      </c>
      <c r="I34" s="66">
        <v>10069</v>
      </c>
      <c r="J34" s="66">
        <v>11626</v>
      </c>
      <c r="K34" s="66">
        <v>14399</v>
      </c>
      <c r="L34" s="66">
        <v>13948</v>
      </c>
      <c r="M34" s="66">
        <v>17455</v>
      </c>
      <c r="N34" s="66">
        <v>18159</v>
      </c>
      <c r="O34" s="66">
        <v>21151</v>
      </c>
      <c r="P34" s="66">
        <v>26123</v>
      </c>
      <c r="Q34" s="66">
        <v>23831</v>
      </c>
      <c r="R34" s="66">
        <v>32694</v>
      </c>
      <c r="S34" s="66">
        <v>34734</v>
      </c>
      <c r="T34" s="66">
        <v>34678</v>
      </c>
      <c r="U34" s="66">
        <v>35722</v>
      </c>
      <c r="V34" s="66">
        <v>33470</v>
      </c>
      <c r="W34" s="66">
        <v>32712</v>
      </c>
      <c r="X34" s="66">
        <v>42286</v>
      </c>
      <c r="Y34" s="66">
        <v>42222</v>
      </c>
      <c r="Z34" s="66">
        <v>42939</v>
      </c>
      <c r="AA34" s="66">
        <v>44798</v>
      </c>
      <c r="AB34" s="66">
        <v>40375</v>
      </c>
      <c r="AC34" s="66">
        <v>46498</v>
      </c>
      <c r="AD34" s="66">
        <v>49282</v>
      </c>
      <c r="AE34" s="66">
        <v>47787</v>
      </c>
      <c r="AF34" s="66">
        <v>52809</v>
      </c>
      <c r="AG34" s="66">
        <v>71551</v>
      </c>
      <c r="AH34" s="66">
        <v>37468</v>
      </c>
      <c r="AI34" s="66">
        <v>39726</v>
      </c>
      <c r="AJ34" s="66">
        <v>26754.02</v>
      </c>
      <c r="AK34" s="66">
        <v>27586.9</v>
      </c>
      <c r="AL34" s="66">
        <v>20023</v>
      </c>
      <c r="AM34" s="66">
        <v>13214</v>
      </c>
      <c r="AN34" s="66">
        <v>10842</v>
      </c>
      <c r="AO34" s="66">
        <v>14082.92</v>
      </c>
      <c r="AP34" s="66">
        <v>11216</v>
      </c>
      <c r="AQ34" s="66">
        <v>18511</v>
      </c>
      <c r="AR34" s="66">
        <v>18055</v>
      </c>
      <c r="AS34" s="66">
        <v>13653</v>
      </c>
      <c r="AT34" s="66">
        <v>20738</v>
      </c>
      <c r="AU34" s="66">
        <v>17900</v>
      </c>
      <c r="AV34" s="66">
        <v>7678</v>
      </c>
      <c r="AW34" s="66">
        <v>17156</v>
      </c>
      <c r="AX34" s="66">
        <v>14694</v>
      </c>
      <c r="AY34" s="66">
        <v>14434</v>
      </c>
      <c r="AZ34" s="66">
        <v>16277</v>
      </c>
      <c r="BA34" s="66">
        <v>28374</v>
      </c>
      <c r="BB34" s="66">
        <v>32947.47</v>
      </c>
      <c r="BC34" s="66">
        <v>33404</v>
      </c>
      <c r="BD34" s="66">
        <v>33630</v>
      </c>
      <c r="BE34" s="66">
        <v>29067</v>
      </c>
      <c r="BF34" s="66">
        <v>28432</v>
      </c>
      <c r="BG34" s="66">
        <v>23305</v>
      </c>
      <c r="BH34" s="66">
        <v>24298</v>
      </c>
      <c r="BI34" s="66">
        <v>20164</v>
      </c>
      <c r="BJ34" s="66">
        <v>27003</v>
      </c>
      <c r="BK34" s="66">
        <v>21962</v>
      </c>
      <c r="BL34" s="66">
        <v>28247</v>
      </c>
      <c r="BM34" s="66">
        <v>30004</v>
      </c>
      <c r="BN34" s="66">
        <v>36265</v>
      </c>
      <c r="BO34" s="67">
        <v>22909</v>
      </c>
      <c r="BP34" s="64"/>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row>
    <row r="35" spans="1:136" s="77" customFormat="1" ht="5.0999999999999996" customHeight="1">
      <c r="A35" s="103"/>
      <c r="B35" s="104"/>
      <c r="C35" s="104"/>
      <c r="D35" s="104"/>
      <c r="E35" s="104"/>
      <c r="F35" s="104"/>
      <c r="G35" s="104"/>
      <c r="H35" s="66"/>
      <c r="I35" s="66"/>
      <c r="J35" s="66"/>
      <c r="K35" s="66"/>
      <c r="L35" s="66"/>
      <c r="M35" s="66"/>
      <c r="N35" s="66"/>
      <c r="O35" s="66"/>
      <c r="P35" s="66"/>
      <c r="Q35" s="66"/>
      <c r="R35" s="66"/>
      <c r="S35" s="66"/>
      <c r="T35" s="66"/>
      <c r="U35" s="66"/>
      <c r="V35" s="66"/>
      <c r="W35" s="66"/>
      <c r="X35" s="105"/>
      <c r="Y35" s="105"/>
      <c r="Z35" s="66"/>
      <c r="AA35" s="66"/>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64"/>
    </row>
    <row r="36" spans="1:136" s="44" customFormat="1" ht="15" customHeight="1" thickBot="1">
      <c r="A36" s="106" t="s">
        <v>169</v>
      </c>
      <c r="B36" s="74">
        <v>97534</v>
      </c>
      <c r="C36" s="74">
        <v>103577</v>
      </c>
      <c r="D36" s="74">
        <v>108098</v>
      </c>
      <c r="E36" s="74">
        <v>114452</v>
      </c>
      <c r="F36" s="74">
        <v>105167</v>
      </c>
      <c r="G36" s="74">
        <v>118956</v>
      </c>
      <c r="H36" s="74">
        <v>132372</v>
      </c>
      <c r="I36" s="74">
        <v>131598</v>
      </c>
      <c r="J36" s="74">
        <v>130816</v>
      </c>
      <c r="K36" s="74">
        <v>146110</v>
      </c>
      <c r="L36" s="74">
        <v>147724</v>
      </c>
      <c r="M36" s="74">
        <v>146619</v>
      </c>
      <c r="N36" s="74">
        <v>157309</v>
      </c>
      <c r="O36" s="74">
        <v>156755</v>
      </c>
      <c r="P36" s="74">
        <v>196080</v>
      </c>
      <c r="Q36" s="74">
        <v>213518</v>
      </c>
      <c r="R36" s="74">
        <v>217481</v>
      </c>
      <c r="S36" s="74">
        <v>231425</v>
      </c>
      <c r="T36" s="74">
        <v>244622</v>
      </c>
      <c r="U36" s="74">
        <v>265723</v>
      </c>
      <c r="V36" s="74">
        <v>294959</v>
      </c>
      <c r="W36" s="74">
        <v>322507</v>
      </c>
      <c r="X36" s="74">
        <v>319538</v>
      </c>
      <c r="Y36" s="74">
        <v>315487</v>
      </c>
      <c r="Z36" s="74">
        <v>300600</v>
      </c>
      <c r="AA36" s="74">
        <v>309027</v>
      </c>
      <c r="AB36" s="74">
        <v>313679.26133670006</v>
      </c>
      <c r="AC36" s="74">
        <v>313327</v>
      </c>
      <c r="AD36" s="74">
        <v>321970</v>
      </c>
      <c r="AE36" s="74">
        <v>333199.83887052001</v>
      </c>
      <c r="AF36" s="74">
        <v>343445</v>
      </c>
      <c r="AG36" s="74">
        <v>346358</v>
      </c>
      <c r="AH36" s="74">
        <v>344430</v>
      </c>
      <c r="AI36" s="74">
        <v>356115</v>
      </c>
      <c r="AJ36" s="74">
        <v>364471.29</v>
      </c>
      <c r="AK36" s="74">
        <v>407583.54757349996</v>
      </c>
      <c r="AL36" s="74">
        <v>414926</v>
      </c>
      <c r="AM36" s="74">
        <v>437580</v>
      </c>
      <c r="AN36" s="74">
        <v>509184</v>
      </c>
      <c r="AO36" s="74">
        <v>549873.31988339999</v>
      </c>
      <c r="AP36" s="74">
        <v>549700</v>
      </c>
      <c r="AQ36" s="74">
        <v>540106.45786878001</v>
      </c>
      <c r="AR36" s="74">
        <v>572099</v>
      </c>
      <c r="AS36" s="74">
        <v>584650</v>
      </c>
      <c r="AT36" s="74">
        <v>585837</v>
      </c>
      <c r="AU36" s="74">
        <v>598128</v>
      </c>
      <c r="AV36" s="74">
        <v>634066</v>
      </c>
      <c r="AW36" s="74">
        <v>658501</v>
      </c>
      <c r="AX36" s="74">
        <v>630310</v>
      </c>
      <c r="AY36" s="74">
        <v>650112</v>
      </c>
      <c r="AZ36" s="74">
        <v>649080</v>
      </c>
      <c r="BA36" s="74">
        <v>657504</v>
      </c>
      <c r="BB36" s="74">
        <v>656719.12</v>
      </c>
      <c r="BC36" s="74">
        <v>669338</v>
      </c>
      <c r="BD36" s="74">
        <v>683060</v>
      </c>
      <c r="BE36" s="74">
        <v>693467</v>
      </c>
      <c r="BF36" s="74">
        <v>735796</v>
      </c>
      <c r="BG36" s="74">
        <v>749516</v>
      </c>
      <c r="BH36" s="74">
        <v>766619</v>
      </c>
      <c r="BI36" s="74">
        <v>749980.67</v>
      </c>
      <c r="BJ36" s="74">
        <f t="shared" ref="BJ36" si="2">BJ30+BJ32</f>
        <v>727793</v>
      </c>
      <c r="BK36" s="74">
        <v>755927</v>
      </c>
      <c r="BL36" s="74">
        <v>774733</v>
      </c>
      <c r="BM36" s="74">
        <v>779883</v>
      </c>
      <c r="BN36" s="74">
        <v>758732</v>
      </c>
      <c r="BO36" s="74">
        <v>792196</v>
      </c>
      <c r="BP36" s="64"/>
      <c r="BQ36" s="107"/>
      <c r="BR36" s="107"/>
      <c r="BS36" s="107"/>
      <c r="BT36" s="107"/>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row>
    <row r="37" spans="1:136" ht="12.9" customHeight="1" thickTop="1">
      <c r="A37" s="76"/>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108"/>
      <c r="AC37" s="108"/>
      <c r="AD37" s="108"/>
      <c r="AE37" s="108"/>
      <c r="AF37" s="108"/>
      <c r="AG37" s="108"/>
    </row>
    <row r="38" spans="1:136" ht="12.9" customHeight="1">
      <c r="A38" s="76"/>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108"/>
      <c r="AC38" s="108"/>
      <c r="AD38" s="108"/>
      <c r="AE38" s="108"/>
      <c r="AF38" s="108"/>
      <c r="AG38" s="108"/>
    </row>
    <row r="39" spans="1:136" ht="12.9" customHeight="1">
      <c r="A39" s="76"/>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109"/>
      <c r="AC39" s="109"/>
      <c r="AD39" s="109"/>
      <c r="AE39" s="109"/>
      <c r="AF39" s="109"/>
      <c r="AG39" s="109"/>
    </row>
    <row r="40" spans="1:136" ht="12.9" customHeight="1">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108"/>
      <c r="AC40" s="108"/>
      <c r="AD40" s="108"/>
      <c r="AE40" s="108"/>
      <c r="AF40" s="108"/>
      <c r="AG40" s="108"/>
    </row>
    <row r="41" spans="1:136" ht="12.9" customHeight="1">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108"/>
      <c r="AC41" s="108"/>
      <c r="AD41" s="108"/>
      <c r="AE41" s="108"/>
      <c r="AF41" s="108"/>
      <c r="AG41" s="108"/>
    </row>
    <row r="42" spans="1:136" ht="12.9" customHeight="1">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108"/>
      <c r="AC42" s="108"/>
      <c r="AD42" s="108"/>
      <c r="AE42" s="108"/>
      <c r="AF42" s="108"/>
      <c r="AG42" s="108"/>
    </row>
    <row r="43" spans="1:136" ht="12.9" customHeight="1">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109"/>
      <c r="AC43" s="109"/>
      <c r="AD43" s="109"/>
      <c r="AE43" s="109"/>
      <c r="AF43" s="109"/>
      <c r="AG43" s="109"/>
    </row>
    <row r="44" spans="1:136" ht="12.9" customHeight="1">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108"/>
      <c r="AC44" s="108"/>
      <c r="AD44" s="108"/>
      <c r="AE44" s="108"/>
      <c r="AF44" s="108"/>
      <c r="AG44" s="108"/>
    </row>
    <row r="45" spans="1:136" ht="12.9" customHeight="1">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108"/>
      <c r="AC45" s="108"/>
      <c r="AD45" s="108"/>
      <c r="AE45" s="108"/>
      <c r="AF45" s="108"/>
      <c r="AG45" s="108"/>
    </row>
    <row r="46" spans="1:136" ht="12.9" customHeight="1">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108"/>
      <c r="AC46" s="108"/>
      <c r="AD46" s="108"/>
      <c r="AE46" s="108"/>
      <c r="AF46" s="108"/>
      <c r="AG46" s="108"/>
    </row>
    <row r="47" spans="1:136" ht="12.9" customHeight="1">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109"/>
      <c r="AC47" s="109"/>
      <c r="AD47" s="109"/>
      <c r="AE47" s="109"/>
      <c r="AF47" s="109"/>
      <c r="AG47" s="109"/>
    </row>
    <row r="48" spans="1:136" ht="12.9" customHeight="1">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109"/>
      <c r="AC48" s="109"/>
      <c r="AD48" s="109"/>
      <c r="AE48" s="109"/>
      <c r="AF48" s="109"/>
      <c r="AG48" s="109"/>
    </row>
    <row r="49" spans="1:33" ht="12.9" customHeight="1">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108"/>
      <c r="AC49" s="108"/>
      <c r="AD49" s="108"/>
      <c r="AE49" s="108"/>
      <c r="AF49" s="108"/>
      <c r="AG49" s="108"/>
    </row>
    <row r="50" spans="1:33" ht="12.9" customHeight="1">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108"/>
      <c r="AC50" s="108"/>
      <c r="AD50" s="108"/>
      <c r="AE50" s="108"/>
      <c r="AF50" s="108"/>
      <c r="AG50" s="108"/>
    </row>
    <row r="51" spans="1:33" ht="12.9" customHeight="1">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109"/>
      <c r="AC51" s="109"/>
      <c r="AD51" s="109"/>
      <c r="AE51" s="109"/>
      <c r="AF51" s="109"/>
      <c r="AG51" s="109"/>
    </row>
    <row r="52" spans="1:33" ht="12.9" customHeight="1">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108"/>
      <c r="AC52" s="108"/>
      <c r="AD52" s="108"/>
      <c r="AE52" s="108"/>
      <c r="AF52" s="108"/>
      <c r="AG52" s="108"/>
    </row>
    <row r="53" spans="1:33" ht="12.9" customHeight="1">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109"/>
      <c r="AC53" s="109"/>
      <c r="AD53" s="109"/>
      <c r="AE53" s="109"/>
      <c r="AF53" s="109"/>
      <c r="AG53" s="109"/>
    </row>
    <row r="54" spans="1:33" ht="12.9" customHeight="1">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108"/>
      <c r="AC54" s="108"/>
      <c r="AD54" s="108"/>
      <c r="AE54" s="108"/>
      <c r="AF54" s="108"/>
      <c r="AG54" s="108"/>
    </row>
    <row r="55" spans="1:33" ht="12.9" customHeight="1">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108"/>
      <c r="AC55" s="108"/>
      <c r="AD55" s="108"/>
      <c r="AE55" s="108"/>
      <c r="AF55" s="108"/>
      <c r="AG55" s="108"/>
    </row>
    <row r="56" spans="1:33" ht="12.9" customHeight="1">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108"/>
      <c r="AC56" s="108"/>
      <c r="AD56" s="108"/>
      <c r="AE56" s="108"/>
      <c r="AF56" s="108"/>
      <c r="AG56" s="108"/>
    </row>
    <row r="57" spans="1:33" ht="12.9" customHeight="1">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109"/>
      <c r="AC57" s="109"/>
      <c r="AD57" s="109"/>
      <c r="AE57" s="109"/>
      <c r="AF57" s="109"/>
      <c r="AG57" s="109"/>
    </row>
    <row r="58" spans="1:33" ht="12.9" customHeight="1">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108"/>
      <c r="AC58" s="108"/>
      <c r="AD58" s="108"/>
      <c r="AE58" s="108"/>
      <c r="AF58" s="108"/>
      <c r="AG58" s="108"/>
    </row>
    <row r="59" spans="1:33" ht="11.1" customHeight="1">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108"/>
      <c r="AC59" s="108"/>
      <c r="AD59" s="108"/>
      <c r="AE59" s="108"/>
      <c r="AF59" s="108"/>
      <c r="AG59" s="108"/>
    </row>
    <row r="60" spans="1:33" ht="11.1" customHeight="1">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108"/>
      <c r="AC60" s="108"/>
      <c r="AD60" s="108"/>
      <c r="AE60" s="108"/>
      <c r="AF60" s="108"/>
      <c r="AG60" s="108"/>
    </row>
    <row r="61" spans="1:33" ht="11.1" customHeight="1">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108"/>
      <c r="AC61" s="108"/>
      <c r="AD61" s="108"/>
      <c r="AE61" s="108"/>
      <c r="AF61" s="108"/>
      <c r="AG61" s="108"/>
    </row>
    <row r="62" spans="1:33" ht="11.1" customHeight="1">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108"/>
      <c r="AC62" s="108"/>
      <c r="AD62" s="108"/>
      <c r="AE62" s="108"/>
      <c r="AF62" s="108"/>
      <c r="AG62" s="108"/>
    </row>
    <row r="63" spans="1:33" ht="11.1" customHeight="1">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109"/>
      <c r="AC63" s="109"/>
      <c r="AD63" s="109"/>
      <c r="AE63" s="109"/>
      <c r="AF63" s="109"/>
      <c r="AG63" s="109"/>
    </row>
    <row r="64" spans="1:33" ht="11.1" customHeight="1">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108"/>
      <c r="AC64" s="108"/>
      <c r="AD64" s="108"/>
      <c r="AE64" s="108"/>
      <c r="AF64" s="108"/>
      <c r="AG64" s="108"/>
    </row>
    <row r="65" spans="1:33" ht="11.1" customHeight="1">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109"/>
      <c r="AC65" s="109"/>
      <c r="AD65" s="109"/>
      <c r="AE65" s="109"/>
      <c r="AF65" s="109"/>
      <c r="AG65" s="109"/>
    </row>
    <row r="66" spans="1:33" ht="11.1" customHeight="1">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109"/>
      <c r="AC66" s="109"/>
      <c r="AD66" s="109"/>
      <c r="AE66" s="109"/>
      <c r="AF66" s="109"/>
      <c r="AG66" s="109"/>
    </row>
    <row r="67" spans="1:33" ht="11.1" customHeight="1">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109"/>
      <c r="AC67" s="109"/>
      <c r="AD67" s="109"/>
      <c r="AE67" s="109"/>
      <c r="AF67" s="109"/>
      <c r="AG67" s="109"/>
    </row>
    <row r="68" spans="1:33" ht="11.1" customHeight="1">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108"/>
      <c r="AC68" s="108"/>
      <c r="AD68" s="108"/>
      <c r="AE68" s="108"/>
      <c r="AF68" s="108"/>
      <c r="AG68" s="108"/>
    </row>
    <row r="69" spans="1:33" ht="11.1" customHeight="1">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108"/>
      <c r="AC69" s="108"/>
      <c r="AD69" s="108"/>
      <c r="AE69" s="108"/>
      <c r="AF69" s="108"/>
      <c r="AG69" s="108"/>
    </row>
    <row r="70" spans="1:33" ht="11.1" customHeight="1">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108"/>
      <c r="AC70" s="108"/>
      <c r="AD70" s="108"/>
      <c r="AE70" s="108"/>
      <c r="AF70" s="108"/>
      <c r="AG70" s="108"/>
    </row>
    <row r="71" spans="1:33" ht="11.1" customHeight="1">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108"/>
      <c r="AC71" s="108"/>
      <c r="AD71" s="108"/>
      <c r="AE71" s="108"/>
      <c r="AF71" s="108"/>
      <c r="AG71" s="108"/>
    </row>
    <row r="72" spans="1:33" ht="11.1" customHeight="1">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108"/>
      <c r="AC72" s="108"/>
      <c r="AD72" s="108"/>
      <c r="AE72" s="108"/>
      <c r="AF72" s="108"/>
      <c r="AG72" s="108"/>
    </row>
    <row r="73" spans="1:33" ht="11.1" customHeight="1">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108"/>
      <c r="AC73" s="108"/>
      <c r="AD73" s="108"/>
      <c r="AE73" s="108"/>
      <c r="AF73" s="108"/>
      <c r="AG73" s="108"/>
    </row>
    <row r="74" spans="1:33" ht="11.1" customHeight="1">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108"/>
      <c r="AC74" s="108"/>
      <c r="AD74" s="108"/>
      <c r="AE74" s="108"/>
      <c r="AF74" s="108"/>
      <c r="AG74" s="108"/>
    </row>
    <row r="75" spans="1:33" ht="11.1" customHeight="1">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108"/>
      <c r="AC75" s="108"/>
      <c r="AD75" s="108"/>
      <c r="AE75" s="108"/>
      <c r="AF75" s="108"/>
      <c r="AG75" s="108"/>
    </row>
    <row r="76" spans="1:33" ht="11.1" customHeight="1">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109"/>
      <c r="AC76" s="109"/>
      <c r="AD76" s="109"/>
      <c r="AE76" s="109"/>
      <c r="AF76" s="109"/>
      <c r="AG76" s="109"/>
    </row>
    <row r="77" spans="1:33" ht="11.1" customHeight="1">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108"/>
      <c r="AC77" s="108"/>
      <c r="AD77" s="108"/>
      <c r="AE77" s="108"/>
      <c r="AF77" s="108"/>
      <c r="AG77" s="108"/>
    </row>
    <row r="78" spans="1:33" ht="11.1" customHeight="1">
      <c r="A78" s="85"/>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109"/>
      <c r="AC78" s="109"/>
      <c r="AD78" s="109"/>
      <c r="AE78" s="109"/>
      <c r="AF78" s="109"/>
      <c r="AG78" s="109"/>
    </row>
    <row r="79" spans="1:33" ht="11.1" customHeight="1">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109"/>
      <c r="AC79" s="109"/>
      <c r="AD79" s="109"/>
      <c r="AE79" s="109"/>
      <c r="AF79" s="109"/>
      <c r="AG79" s="109"/>
    </row>
    <row r="80" spans="1:33" ht="11.1" customHeight="1">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109"/>
      <c r="AC80" s="109"/>
      <c r="AD80" s="109"/>
      <c r="AE80" s="109"/>
      <c r="AF80" s="109"/>
      <c r="AG80" s="109"/>
    </row>
  </sheetData>
  <hyperlinks>
    <hyperlink ref="BO6" location="Índex!D9" display="Index" xr:uid="{C4FB4A01-BA91-46E1-AD7B-1BCD04A6D267}"/>
  </hyperlinks>
  <printOptions horizontalCentered="1" gridLinesSet="0"/>
  <pageMargins left="0" right="0" top="0.39370078740157483" bottom="0" header="0" footer="0"/>
  <pageSetup paperSize="9" scale="97" orientation="landscape" r:id="rId1"/>
  <headerFooter alignWithMargins="0">
    <oddHeader>&amp;R&amp;P/&amp;N</oddHeader>
  </headerFooter>
  <colBreaks count="5" manualBreakCount="5">
    <brk id="9" max="36" man="1"/>
    <brk id="17" max="36" man="1"/>
    <brk id="25" max="36" man="1"/>
    <brk id="33" max="36" man="1"/>
    <brk id="41" max="3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6475F-8DF3-49E2-A1CA-EEFACCD2E9C8}">
  <sheetPr>
    <tabColor rgb="FFFF0000"/>
  </sheetPr>
  <dimension ref="A1:IP77"/>
  <sheetViews>
    <sheetView showGridLines="0" zoomScaleNormal="100" workbookViewId="0">
      <pane xSplit="1" ySplit="11" topLeftCell="DY12" activePane="bottomRight" state="frozen"/>
      <selection activeCell="CO6" sqref="CO6"/>
      <selection pane="topRight" activeCell="CO6" sqref="CO6"/>
      <selection pane="bottomLeft" activeCell="CO6" sqref="CO6"/>
      <selection pane="bottomRight" activeCell="EC6" sqref="EC6"/>
    </sheetView>
  </sheetViews>
  <sheetFormatPr defaultColWidth="9.36328125" defaultRowHeight="13.2"/>
  <cols>
    <col min="1" max="1" width="24" style="86" bestFit="1" customWidth="1"/>
    <col min="2" max="2" width="7.6328125" style="86" customWidth="1"/>
    <col min="3" max="3" width="5.81640625" style="121" customWidth="1"/>
    <col min="4" max="4" width="7.6328125" style="86" customWidth="1"/>
    <col min="5" max="5" width="5.81640625" style="121" customWidth="1"/>
    <col min="6" max="6" width="7.6328125" style="86" customWidth="1"/>
    <col min="7" max="7" width="5.81640625" style="121" customWidth="1"/>
    <col min="8" max="8" width="7.6328125" style="86" customWidth="1"/>
    <col min="9" max="9" width="5.81640625" style="121" customWidth="1"/>
    <col min="10" max="10" width="7.6328125" style="86" customWidth="1"/>
    <col min="11" max="11" width="5.81640625" style="121" customWidth="1"/>
    <col min="12" max="12" width="7.6328125" style="86" customWidth="1"/>
    <col min="13" max="13" width="5.81640625" style="121" customWidth="1"/>
    <col min="14" max="14" width="7.6328125" style="86" customWidth="1"/>
    <col min="15" max="15" width="5.81640625" style="121" customWidth="1"/>
    <col min="16" max="16" width="7.6328125" style="86" customWidth="1"/>
    <col min="17" max="17" width="5.81640625" style="121" customWidth="1"/>
    <col min="18" max="18" width="7.6328125" style="86" customWidth="1"/>
    <col min="19" max="19" width="5.81640625" style="121" customWidth="1"/>
    <col min="20" max="20" width="7.6328125" style="86" customWidth="1"/>
    <col min="21" max="21" width="5.81640625" style="121" customWidth="1"/>
    <col min="22" max="22" width="7.6328125" style="86" customWidth="1"/>
    <col min="23" max="23" width="5.81640625" style="121" customWidth="1"/>
    <col min="24" max="24" width="7.6328125" style="86" customWidth="1"/>
    <col min="25" max="25" width="5.81640625" style="121" customWidth="1"/>
    <col min="26" max="26" width="7.6328125" style="86" customWidth="1"/>
    <col min="27" max="27" width="5.81640625" style="121" customWidth="1"/>
    <col min="28" max="28" width="7.6328125" style="86" customWidth="1"/>
    <col min="29" max="29" width="5.81640625" style="121" customWidth="1"/>
    <col min="30" max="30" width="7.6328125" style="86" customWidth="1"/>
    <col min="31" max="31" width="5.81640625" style="121" customWidth="1"/>
    <col min="32" max="32" width="7.6328125" style="86" customWidth="1"/>
    <col min="33" max="33" width="5.81640625" style="121" customWidth="1"/>
    <col min="34" max="34" width="7.6328125" style="86" customWidth="1"/>
    <col min="35" max="35" width="5.81640625" style="121" customWidth="1"/>
    <col min="36" max="36" width="7.6328125" style="86" customWidth="1"/>
    <col min="37" max="37" width="5.81640625" style="121" customWidth="1"/>
    <col min="38" max="38" width="7.6328125" style="86" customWidth="1"/>
    <col min="39" max="39" width="5.81640625" style="121" customWidth="1"/>
    <col min="40" max="40" width="7.6328125" style="86" customWidth="1"/>
    <col min="41" max="41" width="5.81640625" style="121" customWidth="1"/>
    <col min="42" max="42" width="7.6328125" style="86" customWidth="1"/>
    <col min="43" max="43" width="5.81640625" style="121" customWidth="1"/>
    <col min="44" max="44" width="7.6328125" style="86" customWidth="1"/>
    <col min="45" max="45" width="5.81640625" style="121" customWidth="1"/>
    <col min="46" max="46" width="7.6328125" style="86" customWidth="1"/>
    <col min="47" max="47" width="5.81640625" style="121" customWidth="1"/>
    <col min="48" max="48" width="7.6328125" style="86" customWidth="1"/>
    <col min="49" max="49" width="5.81640625" style="121" customWidth="1"/>
    <col min="50" max="50" width="7.6328125" style="86" customWidth="1"/>
    <col min="51" max="51" width="5.81640625" style="121" customWidth="1"/>
    <col min="52" max="52" width="7.6328125" style="86" customWidth="1"/>
    <col min="53" max="53" width="5.81640625" style="121" customWidth="1"/>
    <col min="54" max="54" width="7.6328125" style="86" customWidth="1"/>
    <col min="55" max="55" width="5.81640625" style="121" customWidth="1"/>
    <col min="56" max="56" width="7.6328125" style="86" customWidth="1"/>
    <col min="57" max="57" width="5.81640625" style="121" customWidth="1"/>
    <col min="58" max="58" width="7.6328125" style="86" customWidth="1"/>
    <col min="59" max="59" width="5.81640625" style="121" customWidth="1"/>
    <col min="60" max="60" width="7.6328125" style="86" customWidth="1"/>
    <col min="61" max="61" width="5.81640625" style="121" customWidth="1"/>
    <col min="62" max="62" width="7.6328125" style="86" customWidth="1"/>
    <col min="63" max="63" width="5.81640625" style="121" customWidth="1"/>
    <col min="64" max="64" width="7.6328125" style="86" customWidth="1"/>
    <col min="65" max="65" width="5.81640625" style="121" customWidth="1"/>
    <col min="66" max="66" width="7.6328125" style="86" customWidth="1"/>
    <col min="67" max="67" width="5.81640625" style="121" customWidth="1"/>
    <col min="68" max="68" width="7.6328125" style="86" customWidth="1"/>
    <col min="69" max="69" width="5.81640625" style="121" customWidth="1"/>
    <col min="70" max="70" width="7.6328125" style="86" customWidth="1"/>
    <col min="71" max="71" width="5.81640625" style="121" customWidth="1"/>
    <col min="72" max="72" width="7.6328125" style="86" customWidth="1"/>
    <col min="73" max="73" width="5.81640625" style="121" customWidth="1"/>
    <col min="74" max="74" width="7.6328125" style="77" customWidth="1"/>
    <col min="75" max="75" width="5.81640625" style="127" customWidth="1"/>
    <col min="76" max="76" width="7.6328125" style="77" customWidth="1"/>
    <col min="77" max="77" width="5.81640625" style="127" customWidth="1"/>
    <col min="78" max="78" width="7.6328125" style="77" customWidth="1"/>
    <col min="79" max="79" width="5.81640625" style="127" customWidth="1"/>
    <col min="80" max="80" width="7.6328125" style="77" customWidth="1"/>
    <col min="81" max="81" width="5.81640625" style="127" customWidth="1"/>
    <col min="82" max="82" width="7.6328125" style="77" customWidth="1"/>
    <col min="83" max="83" width="5.81640625" style="127" customWidth="1"/>
    <col min="84" max="84" width="7.6328125" style="77" customWidth="1"/>
    <col min="85" max="85" width="5.81640625" style="127" customWidth="1"/>
    <col min="86" max="86" width="7.6328125" style="77" customWidth="1"/>
    <col min="87" max="87" width="6.6328125" style="127" customWidth="1"/>
    <col min="88" max="88" width="7.6328125" style="77" customWidth="1"/>
    <col min="89" max="89" width="6.6328125" style="127" customWidth="1"/>
    <col min="90" max="90" width="7.6328125" style="77" customWidth="1"/>
    <col min="91" max="91" width="6.6328125" style="127" customWidth="1"/>
    <col min="92" max="92" width="7.6328125" style="77" customWidth="1"/>
    <col min="93" max="93" width="6.6328125" style="127" customWidth="1"/>
    <col min="94" max="94" width="7.6328125" style="77" customWidth="1"/>
    <col min="95" max="95" width="6.6328125" style="127" customWidth="1"/>
    <col min="96" max="96" width="7.6328125" style="77" customWidth="1"/>
    <col min="97" max="97" width="8.6328125" style="127" bestFit="1" customWidth="1"/>
    <col min="98" max="98" width="7.6328125" style="77" customWidth="1"/>
    <col min="99" max="99" width="8.6328125" style="127" bestFit="1" customWidth="1"/>
    <col min="100" max="100" width="7.6328125" style="77" customWidth="1"/>
    <col min="101" max="101" width="8.6328125" style="127" bestFit="1" customWidth="1"/>
    <col min="102" max="102" width="8.6328125" style="77" bestFit="1" customWidth="1"/>
    <col min="103" max="103" width="8.6328125" style="127" bestFit="1" customWidth="1"/>
    <col min="104" max="131" width="8.6328125" style="77" bestFit="1" customWidth="1"/>
    <col min="132" max="132" width="10.36328125" style="77" bestFit="1" customWidth="1"/>
    <col min="133" max="133" width="7.36328125" style="77" customWidth="1"/>
    <col min="134" max="16384" width="9.36328125" style="70"/>
  </cols>
  <sheetData>
    <row r="1" spans="1:250" s="118" customFormat="1" ht="15" customHeight="1">
      <c r="A1" s="110"/>
      <c r="B1" s="111"/>
      <c r="C1" s="111"/>
      <c r="D1" s="111"/>
      <c r="E1" s="111"/>
      <c r="F1" s="112"/>
      <c r="G1" s="38"/>
      <c r="H1" s="111"/>
      <c r="I1" s="111"/>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13"/>
      <c r="AT1" s="38"/>
      <c r="AU1" s="113"/>
      <c r="AV1" s="38"/>
      <c r="AW1" s="113"/>
      <c r="AX1" s="38"/>
      <c r="AY1" s="113"/>
      <c r="AZ1" s="38"/>
      <c r="BA1" s="113"/>
      <c r="BB1" s="38"/>
      <c r="BC1" s="113"/>
      <c r="BD1" s="38"/>
      <c r="BE1" s="113"/>
      <c r="BF1" s="38"/>
      <c r="BG1" s="113"/>
      <c r="BH1" s="38"/>
      <c r="BI1" s="113"/>
      <c r="BJ1" s="38"/>
      <c r="BK1" s="113"/>
      <c r="BL1" s="38"/>
      <c r="BM1" s="113"/>
      <c r="BN1" s="38"/>
      <c r="BO1" s="113"/>
      <c r="BP1" s="38"/>
      <c r="BQ1" s="113"/>
      <c r="BR1" s="38"/>
      <c r="BS1" s="113"/>
      <c r="BT1" s="38"/>
      <c r="BU1" s="113"/>
      <c r="BV1" s="38"/>
      <c r="BW1" s="113"/>
      <c r="BX1" s="38"/>
      <c r="BY1" s="113"/>
      <c r="BZ1" s="112"/>
      <c r="CA1" s="112"/>
      <c r="CB1" s="38"/>
      <c r="CC1" s="113"/>
      <c r="CD1" s="111"/>
      <c r="CE1" s="111"/>
      <c r="CF1" s="111"/>
      <c r="CG1" s="111"/>
      <c r="CH1" s="111"/>
      <c r="CI1" s="113"/>
      <c r="CJ1" s="113"/>
      <c r="CK1" s="113"/>
      <c r="CL1" s="113"/>
      <c r="CM1" s="113"/>
      <c r="CN1" s="113"/>
      <c r="CO1" s="113"/>
      <c r="CP1" s="113"/>
      <c r="CQ1" s="113"/>
      <c r="CR1" s="113"/>
      <c r="CS1" s="113"/>
      <c r="CT1" s="113"/>
      <c r="CU1" s="113"/>
      <c r="CV1" s="113"/>
      <c r="CW1" s="113"/>
      <c r="CX1" s="113"/>
      <c r="CY1" s="113"/>
      <c r="CZ1" s="113"/>
      <c r="DA1" s="113"/>
      <c r="DB1" s="113"/>
      <c r="DC1" s="113"/>
      <c r="DD1" s="113"/>
      <c r="DE1" s="113"/>
      <c r="DF1" s="113"/>
      <c r="DG1" s="113"/>
      <c r="DH1" s="113"/>
      <c r="DI1" s="113"/>
      <c r="DJ1" s="113"/>
      <c r="DK1" s="113"/>
      <c r="DL1" s="113"/>
      <c r="DM1" s="113"/>
      <c r="DN1" s="113"/>
      <c r="DO1" s="113"/>
      <c r="DP1" s="113"/>
      <c r="DQ1" s="113"/>
      <c r="DR1" s="113"/>
      <c r="DS1" s="113"/>
      <c r="DT1" s="113"/>
      <c r="DU1" s="113"/>
      <c r="DV1" s="113"/>
      <c r="DW1" s="113"/>
      <c r="DX1" s="113"/>
      <c r="DY1" s="113"/>
      <c r="DZ1" s="113"/>
      <c r="EA1" s="113"/>
      <c r="EB1" s="111"/>
      <c r="EC1" s="113"/>
      <c r="ED1" s="114"/>
      <c r="EE1" s="39"/>
      <c r="EF1" s="114"/>
      <c r="EG1" s="39"/>
      <c r="EH1" s="114"/>
      <c r="EI1" s="39"/>
      <c r="EJ1" s="114"/>
      <c r="EK1" s="39"/>
      <c r="EL1" s="114"/>
      <c r="EM1" s="39"/>
      <c r="EN1" s="114"/>
      <c r="EO1" s="39"/>
      <c r="EP1" s="114"/>
      <c r="EQ1" s="39"/>
      <c r="ER1" s="114"/>
      <c r="ES1" s="39"/>
      <c r="ET1" s="114"/>
      <c r="EU1" s="39"/>
      <c r="EV1" s="114"/>
      <c r="EW1" s="39"/>
      <c r="EX1" s="114"/>
      <c r="EY1" s="39"/>
      <c r="EZ1" s="114"/>
      <c r="FA1" s="39"/>
      <c r="FB1" s="114"/>
      <c r="FC1" s="39"/>
      <c r="FD1" s="114"/>
      <c r="FE1" s="39"/>
      <c r="FF1" s="114"/>
      <c r="FG1" s="39"/>
      <c r="FH1" s="114"/>
      <c r="FI1" s="39"/>
      <c r="FJ1" s="114"/>
      <c r="FK1" s="115"/>
      <c r="FL1" s="115"/>
      <c r="FM1" s="39"/>
      <c r="FN1" s="114"/>
      <c r="FO1" s="116"/>
      <c r="FP1" s="116"/>
      <c r="FQ1" s="116"/>
      <c r="FR1" s="116"/>
      <c r="FS1" s="116"/>
      <c r="FT1" s="114"/>
      <c r="FU1" s="116"/>
      <c r="FV1" s="114"/>
      <c r="FW1" s="116"/>
      <c r="FX1" s="116"/>
      <c r="FY1" s="116"/>
      <c r="FZ1" s="117"/>
      <c r="GA1" s="117"/>
      <c r="GB1" s="39"/>
      <c r="GC1" s="114"/>
      <c r="GD1" s="39"/>
      <c r="GE1" s="114"/>
      <c r="GF1" s="39"/>
      <c r="GG1" s="114"/>
      <c r="GH1" s="39"/>
      <c r="GI1" s="114"/>
      <c r="GJ1" s="39"/>
      <c r="GK1" s="114"/>
      <c r="GL1" s="39"/>
      <c r="GM1" s="114"/>
      <c r="GN1" s="39"/>
      <c r="GO1" s="114"/>
      <c r="GP1" s="39"/>
      <c r="GQ1" s="114"/>
      <c r="GR1" s="39"/>
      <c r="GS1" s="114"/>
      <c r="GT1" s="39"/>
      <c r="GU1" s="114"/>
      <c r="GV1" s="39"/>
      <c r="GW1" s="114"/>
      <c r="GX1" s="39"/>
      <c r="GY1" s="114"/>
      <c r="GZ1" s="39"/>
      <c r="HA1" s="114"/>
      <c r="HB1" s="39"/>
      <c r="HC1" s="114"/>
      <c r="HD1" s="39"/>
      <c r="HE1" s="114"/>
      <c r="HF1" s="39"/>
      <c r="HG1" s="114"/>
      <c r="HH1" s="39"/>
      <c r="HI1" s="114"/>
      <c r="HJ1" s="39"/>
      <c r="HK1" s="114"/>
      <c r="HL1" s="39"/>
      <c r="HM1" s="114"/>
      <c r="HN1" s="39"/>
      <c r="HO1" s="114"/>
      <c r="HP1" s="115"/>
      <c r="HQ1" s="115"/>
      <c r="HR1" s="39"/>
      <c r="HS1" s="114"/>
      <c r="HT1" s="116"/>
      <c r="HU1" s="116"/>
      <c r="HV1" s="116"/>
      <c r="HW1" s="116"/>
      <c r="HX1" s="116"/>
      <c r="HY1" s="114"/>
      <c r="HZ1" s="116"/>
      <c r="IA1" s="114"/>
      <c r="IB1" s="116"/>
      <c r="IC1" s="116"/>
      <c r="ID1" s="116"/>
      <c r="IE1" s="117"/>
      <c r="IF1" s="117"/>
      <c r="IG1" s="39"/>
      <c r="IH1" s="114"/>
      <c r="II1" s="39"/>
      <c r="IJ1" s="114"/>
      <c r="IK1" s="39"/>
      <c r="IL1" s="114"/>
      <c r="IM1" s="39"/>
      <c r="IN1" s="114"/>
      <c r="IO1" s="39"/>
      <c r="IP1" s="114"/>
    </row>
    <row r="2" spans="1:250" s="118" customFormat="1" ht="15" customHeight="1">
      <c r="A2" s="37"/>
      <c r="B2" s="111"/>
      <c r="C2" s="111"/>
      <c r="D2" s="111"/>
      <c r="E2" s="111"/>
      <c r="F2" s="112"/>
      <c r="G2" s="38"/>
      <c r="H2" s="111"/>
      <c r="I2" s="111"/>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13"/>
      <c r="AT2" s="38"/>
      <c r="AU2" s="113"/>
      <c r="AV2" s="38"/>
      <c r="AW2" s="113"/>
      <c r="AX2" s="38"/>
      <c r="AY2" s="113"/>
      <c r="AZ2" s="38"/>
      <c r="BA2" s="113"/>
      <c r="BB2" s="38"/>
      <c r="BC2" s="113"/>
      <c r="BD2" s="38"/>
      <c r="BE2" s="113"/>
      <c r="BF2" s="38"/>
      <c r="BG2" s="113"/>
      <c r="BH2" s="38"/>
      <c r="BI2" s="113"/>
      <c r="BJ2" s="38"/>
      <c r="BK2" s="113"/>
      <c r="BL2" s="38"/>
      <c r="BM2" s="113"/>
      <c r="BN2" s="38"/>
      <c r="BO2" s="113"/>
      <c r="BP2" s="38"/>
      <c r="BQ2" s="113"/>
      <c r="BR2" s="38"/>
      <c r="BS2" s="113"/>
      <c r="BT2" s="38"/>
      <c r="BU2" s="113"/>
      <c r="BV2" s="38"/>
      <c r="BW2" s="113"/>
      <c r="BX2" s="38"/>
      <c r="BY2" s="113"/>
      <c r="BZ2" s="112"/>
      <c r="CA2" s="112"/>
      <c r="CB2" s="38"/>
      <c r="CC2" s="113"/>
      <c r="CD2" s="111"/>
      <c r="CE2" s="111"/>
      <c r="CF2" s="111"/>
      <c r="CG2" s="111"/>
      <c r="CH2" s="111"/>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1"/>
      <c r="EC2" s="113"/>
      <c r="ED2" s="114"/>
      <c r="EE2" s="39"/>
      <c r="EF2" s="114"/>
      <c r="EG2" s="39"/>
      <c r="EH2" s="114"/>
      <c r="EI2" s="39"/>
      <c r="EJ2" s="114"/>
      <c r="EK2" s="39"/>
      <c r="EL2" s="114"/>
      <c r="EM2" s="39"/>
      <c r="EN2" s="114"/>
      <c r="EO2" s="39"/>
      <c r="EP2" s="114"/>
      <c r="EQ2" s="39"/>
      <c r="ER2" s="114"/>
      <c r="ES2" s="39"/>
      <c r="ET2" s="114"/>
      <c r="EU2" s="39"/>
      <c r="EV2" s="114"/>
      <c r="EW2" s="39"/>
      <c r="EX2" s="114"/>
      <c r="EY2" s="39"/>
      <c r="EZ2" s="114"/>
      <c r="FA2" s="39"/>
      <c r="FB2" s="114"/>
      <c r="FC2" s="39"/>
      <c r="FD2" s="114"/>
      <c r="FE2" s="39"/>
      <c r="FF2" s="114"/>
      <c r="FG2" s="39"/>
      <c r="FH2" s="114"/>
      <c r="FI2" s="39"/>
      <c r="FJ2" s="114"/>
      <c r="FK2" s="115"/>
      <c r="FL2" s="115"/>
      <c r="FM2" s="39"/>
      <c r="FN2" s="114"/>
      <c r="FO2" s="116"/>
      <c r="FP2" s="116"/>
      <c r="FQ2" s="116"/>
      <c r="FR2" s="116"/>
      <c r="FS2" s="116"/>
      <c r="FT2" s="114"/>
      <c r="FU2" s="116"/>
      <c r="FV2" s="114"/>
      <c r="FW2" s="116"/>
      <c r="FX2" s="116"/>
      <c r="FY2" s="116"/>
      <c r="FZ2" s="117"/>
      <c r="GA2" s="117"/>
      <c r="GB2" s="39"/>
      <c r="GC2" s="114"/>
      <c r="GD2" s="39"/>
      <c r="GE2" s="114"/>
      <c r="GF2" s="39"/>
      <c r="GG2" s="114"/>
      <c r="GH2" s="39"/>
      <c r="GI2" s="114"/>
      <c r="GJ2" s="39"/>
      <c r="GK2" s="114"/>
      <c r="GL2" s="39"/>
      <c r="GM2" s="114"/>
      <c r="GN2" s="39"/>
      <c r="GO2" s="114"/>
      <c r="GP2" s="39"/>
      <c r="GQ2" s="114"/>
      <c r="GR2" s="39"/>
      <c r="GS2" s="114"/>
      <c r="GT2" s="39"/>
      <c r="GU2" s="114"/>
      <c r="GV2" s="39"/>
      <c r="GW2" s="114"/>
      <c r="GX2" s="39"/>
      <c r="GY2" s="114"/>
      <c r="GZ2" s="39"/>
      <c r="HA2" s="114"/>
      <c r="HB2" s="39"/>
      <c r="HC2" s="114"/>
      <c r="HD2" s="39"/>
      <c r="HE2" s="114"/>
      <c r="HF2" s="39"/>
      <c r="HG2" s="114"/>
      <c r="HH2" s="39"/>
      <c r="HI2" s="114"/>
      <c r="HJ2" s="39"/>
      <c r="HK2" s="114"/>
      <c r="HL2" s="39"/>
      <c r="HM2" s="114"/>
      <c r="HN2" s="39"/>
      <c r="HO2" s="114"/>
      <c r="HP2" s="115"/>
      <c r="HQ2" s="115"/>
      <c r="HR2" s="39"/>
      <c r="HS2" s="114"/>
      <c r="HT2" s="116"/>
      <c r="HU2" s="116"/>
      <c r="HV2" s="116"/>
      <c r="HW2" s="116"/>
      <c r="HX2" s="116"/>
      <c r="HY2" s="114"/>
      <c r="HZ2" s="116"/>
      <c r="IA2" s="114"/>
      <c r="IB2" s="116"/>
      <c r="IC2" s="116"/>
      <c r="ID2" s="116"/>
      <c r="IE2" s="117"/>
      <c r="IF2" s="117"/>
      <c r="IG2" s="39"/>
      <c r="IH2" s="114"/>
      <c r="II2" s="39"/>
      <c r="IJ2" s="114"/>
      <c r="IK2" s="39"/>
      <c r="IL2" s="114"/>
      <c r="IM2" s="39"/>
      <c r="IN2" s="114"/>
      <c r="IO2" s="39"/>
      <c r="IP2" s="114"/>
    </row>
    <row r="3" spans="1:250" s="118" customFormat="1" ht="15" customHeight="1">
      <c r="A3" s="37"/>
      <c r="B3" s="111"/>
      <c r="C3" s="111"/>
      <c r="D3" s="111"/>
      <c r="E3" s="111"/>
      <c r="F3" s="112"/>
      <c r="G3" s="38"/>
      <c r="H3" s="111"/>
      <c r="I3" s="111"/>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13"/>
      <c r="AT3" s="38"/>
      <c r="AU3" s="113"/>
      <c r="AV3" s="38"/>
      <c r="AW3" s="113"/>
      <c r="AX3" s="38"/>
      <c r="AY3" s="113"/>
      <c r="AZ3" s="38"/>
      <c r="BA3" s="113"/>
      <c r="BB3" s="38"/>
      <c r="BC3" s="113"/>
      <c r="BD3" s="38"/>
      <c r="BE3" s="113"/>
      <c r="BF3" s="38"/>
      <c r="BG3" s="113"/>
      <c r="BH3" s="38"/>
      <c r="BI3" s="113"/>
      <c r="BJ3" s="38"/>
      <c r="BK3" s="113"/>
      <c r="BL3" s="38"/>
      <c r="BM3" s="113"/>
      <c r="BN3" s="38"/>
      <c r="BO3" s="113"/>
      <c r="BP3" s="38"/>
      <c r="BQ3" s="113"/>
      <c r="BR3" s="38"/>
      <c r="BS3" s="113"/>
      <c r="BT3" s="38"/>
      <c r="BU3" s="113"/>
      <c r="BV3" s="38"/>
      <c r="BW3" s="113"/>
      <c r="BX3" s="38"/>
      <c r="BY3" s="113"/>
      <c r="BZ3" s="112"/>
      <c r="CA3" s="112"/>
      <c r="CB3" s="38"/>
      <c r="CC3" s="113"/>
      <c r="CD3" s="111"/>
      <c r="CE3" s="111"/>
      <c r="CF3" s="111"/>
      <c r="CG3" s="111"/>
      <c r="CH3" s="111"/>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1"/>
      <c r="EC3" s="113"/>
      <c r="ED3" s="114"/>
      <c r="EE3" s="39"/>
      <c r="EF3" s="114"/>
      <c r="EG3" s="39"/>
      <c r="EH3" s="114"/>
      <c r="EI3" s="39"/>
      <c r="EJ3" s="114"/>
      <c r="EK3" s="39"/>
      <c r="EL3" s="114"/>
      <c r="EM3" s="39"/>
      <c r="EN3" s="114"/>
      <c r="EO3" s="39"/>
      <c r="EP3" s="114"/>
      <c r="EQ3" s="39"/>
      <c r="ER3" s="114"/>
      <c r="ES3" s="39"/>
      <c r="ET3" s="114"/>
      <c r="EU3" s="39"/>
      <c r="EV3" s="114"/>
      <c r="EW3" s="39"/>
      <c r="EX3" s="114"/>
      <c r="EY3" s="39"/>
      <c r="EZ3" s="114"/>
      <c r="FA3" s="39"/>
      <c r="FB3" s="114"/>
      <c r="FC3" s="39"/>
      <c r="FD3" s="114"/>
      <c r="FE3" s="39"/>
      <c r="FF3" s="114"/>
      <c r="FG3" s="39"/>
      <c r="FH3" s="114"/>
      <c r="FI3" s="39"/>
      <c r="FJ3" s="114"/>
      <c r="FK3" s="115"/>
      <c r="FL3" s="115"/>
      <c r="FM3" s="39"/>
      <c r="FN3" s="114"/>
      <c r="FO3" s="116"/>
      <c r="FP3" s="116"/>
      <c r="FQ3" s="116"/>
      <c r="FR3" s="116"/>
      <c r="FS3" s="116"/>
      <c r="FT3" s="114"/>
      <c r="FU3" s="116"/>
      <c r="FV3" s="114"/>
      <c r="FW3" s="116"/>
      <c r="FX3" s="116"/>
      <c r="FY3" s="116"/>
      <c r="FZ3" s="117"/>
      <c r="GA3" s="117"/>
      <c r="GB3" s="39"/>
      <c r="GC3" s="114"/>
      <c r="GD3" s="39"/>
      <c r="GE3" s="114"/>
      <c r="GF3" s="39"/>
      <c r="GG3" s="114"/>
      <c r="GH3" s="39"/>
      <c r="GI3" s="114"/>
      <c r="GJ3" s="39"/>
      <c r="GK3" s="114"/>
      <c r="GL3" s="39"/>
      <c r="GM3" s="114"/>
      <c r="GN3" s="39"/>
      <c r="GO3" s="114"/>
      <c r="GP3" s="39"/>
      <c r="GQ3" s="114"/>
      <c r="GR3" s="39"/>
      <c r="GS3" s="114"/>
      <c r="GT3" s="39"/>
      <c r="GU3" s="114"/>
      <c r="GV3" s="39"/>
      <c r="GW3" s="114"/>
      <c r="GX3" s="39"/>
      <c r="GY3" s="114"/>
      <c r="GZ3" s="39"/>
      <c r="HA3" s="114"/>
      <c r="HB3" s="39"/>
      <c r="HC3" s="114"/>
      <c r="HD3" s="39"/>
      <c r="HE3" s="114"/>
      <c r="HF3" s="39"/>
      <c r="HG3" s="114"/>
      <c r="HH3" s="39"/>
      <c r="HI3" s="114"/>
      <c r="HJ3" s="39"/>
      <c r="HK3" s="114"/>
      <c r="HL3" s="39"/>
      <c r="HM3" s="114"/>
      <c r="HN3" s="39"/>
      <c r="HO3" s="114"/>
      <c r="HP3" s="115"/>
      <c r="HQ3" s="115"/>
      <c r="HR3" s="39"/>
      <c r="HS3" s="114"/>
      <c r="HT3" s="116"/>
      <c r="HU3" s="116"/>
      <c r="HV3" s="116"/>
      <c r="HW3" s="116"/>
      <c r="HX3" s="116"/>
      <c r="HY3" s="114"/>
      <c r="HZ3" s="116"/>
      <c r="IA3" s="114"/>
      <c r="IB3" s="116"/>
      <c r="IC3" s="116"/>
      <c r="ID3" s="116"/>
      <c r="IE3" s="117"/>
      <c r="IF3" s="117"/>
      <c r="IG3" s="39"/>
      <c r="IH3" s="114"/>
      <c r="II3" s="39"/>
      <c r="IJ3" s="114"/>
      <c r="IK3" s="39"/>
      <c r="IL3" s="114"/>
      <c r="IM3" s="39"/>
      <c r="IN3" s="114"/>
      <c r="IO3" s="39"/>
      <c r="IP3" s="114"/>
    </row>
    <row r="4" spans="1:250" s="118" customFormat="1" ht="15" customHeight="1">
      <c r="A4" s="119"/>
      <c r="B4" s="111"/>
      <c r="C4" s="111"/>
      <c r="D4" s="111"/>
      <c r="E4" s="111"/>
      <c r="F4" s="112"/>
      <c r="G4" s="89"/>
      <c r="H4" s="111"/>
      <c r="I4" s="111"/>
      <c r="J4" s="89"/>
      <c r="K4" s="89"/>
      <c r="L4" s="89"/>
      <c r="M4" s="89"/>
      <c r="N4" s="89"/>
      <c r="O4" s="89"/>
      <c r="P4" s="89"/>
      <c r="Q4" s="89"/>
      <c r="R4" s="89"/>
      <c r="S4" s="89"/>
      <c r="T4" s="89"/>
      <c r="U4" s="89"/>
      <c r="V4" s="89"/>
      <c r="W4" s="89"/>
      <c r="X4" s="89"/>
      <c r="Y4" s="89"/>
      <c r="Z4" s="89"/>
      <c r="AA4" s="89"/>
      <c r="AB4" s="89"/>
      <c r="AC4" s="89"/>
      <c r="AD4" s="89"/>
      <c r="AE4" s="89"/>
      <c r="AF4" s="89"/>
      <c r="AG4" s="89"/>
      <c r="AH4" s="120"/>
      <c r="AI4" s="120"/>
      <c r="AJ4" s="120"/>
      <c r="AK4" s="46"/>
      <c r="AL4" s="46"/>
      <c r="AM4" s="46"/>
      <c r="AN4" s="46"/>
      <c r="AO4" s="46"/>
      <c r="AP4" s="46"/>
      <c r="AQ4" s="46"/>
      <c r="AR4" s="46"/>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row>
    <row r="5" spans="1:250" s="99" customFormat="1" ht="15" customHeight="1" thickBot="1">
      <c r="A5" s="47" t="s">
        <v>170</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1"/>
      <c r="CT5" s="121"/>
      <c r="CU5" s="121"/>
      <c r="CV5" s="121"/>
      <c r="CW5" s="121"/>
      <c r="CX5" s="121"/>
      <c r="CY5" s="121"/>
      <c r="CZ5" s="121"/>
      <c r="DA5" s="121"/>
      <c r="DB5" s="121"/>
      <c r="DC5" s="121"/>
      <c r="DD5" s="121"/>
      <c r="DE5" s="121"/>
      <c r="DF5" s="121"/>
      <c r="DG5" s="121"/>
      <c r="DH5" s="121"/>
      <c r="DI5" s="121"/>
      <c r="DJ5" s="121"/>
      <c r="DK5" s="121"/>
      <c r="DL5" s="121"/>
      <c r="DM5" s="121"/>
      <c r="DN5" s="121"/>
      <c r="DO5" s="121"/>
      <c r="DP5" s="121"/>
      <c r="DQ5" s="121"/>
      <c r="DR5" s="121"/>
      <c r="DS5" s="121"/>
      <c r="DT5" s="121"/>
      <c r="DU5" s="121"/>
      <c r="DV5" s="121"/>
      <c r="DW5" s="121"/>
      <c r="DX5" s="121"/>
      <c r="DY5" s="121"/>
      <c r="DZ5" s="121"/>
      <c r="EA5" s="121"/>
      <c r="EB5" s="121"/>
      <c r="EC5" s="121"/>
    </row>
    <row r="6" spans="1:250" s="99" customFormat="1" ht="15" customHeight="1" thickTop="1">
      <c r="A6" s="121"/>
      <c r="B6" s="121"/>
      <c r="C6" s="121"/>
      <c r="D6" s="121"/>
      <c r="E6" s="121"/>
      <c r="F6" s="125"/>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6"/>
      <c r="AY6" s="126"/>
      <c r="AZ6" s="126"/>
      <c r="BA6" s="126"/>
      <c r="BB6" s="126"/>
      <c r="BC6" s="126"/>
      <c r="BD6" s="126"/>
      <c r="BE6" s="126"/>
      <c r="BF6" s="126"/>
      <c r="BG6" s="126"/>
      <c r="BH6" s="126"/>
      <c r="BI6" s="126"/>
      <c r="BJ6" s="126"/>
      <c r="BK6" s="126"/>
      <c r="BL6" s="126"/>
      <c r="BM6" s="126"/>
      <c r="BN6" s="126"/>
      <c r="BO6" s="126"/>
      <c r="BP6" s="126"/>
      <c r="BQ6" s="126"/>
      <c r="BR6" s="126"/>
      <c r="BS6" s="126"/>
      <c r="BT6" s="121"/>
      <c r="BU6" s="121"/>
      <c r="BV6" s="127"/>
      <c r="BW6" s="126"/>
      <c r="BX6" s="127"/>
      <c r="BY6" s="127"/>
      <c r="BZ6" s="127"/>
      <c r="CA6" s="126"/>
      <c r="CB6" s="127"/>
      <c r="CC6" s="128"/>
      <c r="CD6" s="127"/>
      <c r="CE6" s="51"/>
      <c r="CF6" s="127"/>
      <c r="CG6" s="51"/>
      <c r="CH6" s="127"/>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127"/>
      <c r="EC6" s="51" t="s">
        <v>61</v>
      </c>
    </row>
    <row r="7" spans="1:250" s="56" customFormat="1" ht="15" customHeight="1">
      <c r="A7" s="54"/>
      <c r="B7" s="567" t="s">
        <v>100</v>
      </c>
      <c r="C7" s="567"/>
      <c r="D7" s="567" t="s">
        <v>101</v>
      </c>
      <c r="E7" s="567"/>
      <c r="F7" s="567" t="s">
        <v>102</v>
      </c>
      <c r="G7" s="567"/>
      <c r="H7" s="567" t="s">
        <v>103</v>
      </c>
      <c r="I7" s="567"/>
      <c r="J7" s="567" t="s">
        <v>104</v>
      </c>
      <c r="K7" s="567"/>
      <c r="L7" s="567" t="s">
        <v>105</v>
      </c>
      <c r="M7" s="567"/>
      <c r="N7" s="567" t="s">
        <v>106</v>
      </c>
      <c r="O7" s="567"/>
      <c r="P7" s="567" t="s">
        <v>107</v>
      </c>
      <c r="Q7" s="567"/>
      <c r="R7" s="567" t="s">
        <v>108</v>
      </c>
      <c r="S7" s="567"/>
      <c r="T7" s="567" t="s">
        <v>109</v>
      </c>
      <c r="U7" s="567"/>
      <c r="V7" s="567" t="s">
        <v>110</v>
      </c>
      <c r="W7" s="567"/>
      <c r="X7" s="567" t="s">
        <v>111</v>
      </c>
      <c r="Y7" s="567"/>
      <c r="Z7" s="567" t="s">
        <v>112</v>
      </c>
      <c r="AA7" s="567"/>
      <c r="AB7" s="567" t="s">
        <v>113</v>
      </c>
      <c r="AC7" s="567"/>
      <c r="AD7" s="567" t="s">
        <v>114</v>
      </c>
      <c r="AE7" s="567"/>
      <c r="AF7" s="567" t="s">
        <v>115</v>
      </c>
      <c r="AG7" s="567"/>
      <c r="AH7" s="567" t="s">
        <v>116</v>
      </c>
      <c r="AI7" s="567"/>
      <c r="AJ7" s="567" t="s">
        <v>117</v>
      </c>
      <c r="AK7" s="567"/>
      <c r="AL7" s="567" t="s">
        <v>118</v>
      </c>
      <c r="AM7" s="567"/>
      <c r="AN7" s="567" t="s">
        <v>119</v>
      </c>
      <c r="AO7" s="567"/>
      <c r="AP7" s="567" t="s">
        <v>120</v>
      </c>
      <c r="AQ7" s="567"/>
      <c r="AR7" s="567" t="s">
        <v>121</v>
      </c>
      <c r="AS7" s="567"/>
      <c r="AT7" s="567" t="s">
        <v>122</v>
      </c>
      <c r="AU7" s="567"/>
      <c r="AV7" s="567" t="s">
        <v>123</v>
      </c>
      <c r="AW7" s="567"/>
      <c r="AX7" s="567" t="s">
        <v>124</v>
      </c>
      <c r="AY7" s="567"/>
      <c r="AZ7" s="567" t="s">
        <v>125</v>
      </c>
      <c r="BA7" s="567"/>
      <c r="BB7" s="567" t="s">
        <v>126</v>
      </c>
      <c r="BC7" s="567"/>
      <c r="BD7" s="567" t="s">
        <v>127</v>
      </c>
      <c r="BE7" s="567"/>
      <c r="BF7" s="567" t="s">
        <v>128</v>
      </c>
      <c r="BG7" s="567"/>
      <c r="BH7" s="567" t="s">
        <v>129</v>
      </c>
      <c r="BI7" s="567"/>
      <c r="BJ7" s="567" t="s">
        <v>130</v>
      </c>
      <c r="BK7" s="567"/>
      <c r="BL7" s="567" t="s">
        <v>131</v>
      </c>
      <c r="BM7" s="567"/>
      <c r="BN7" s="567" t="s">
        <v>132</v>
      </c>
      <c r="BO7" s="567"/>
      <c r="BP7" s="567" t="s">
        <v>133</v>
      </c>
      <c r="BQ7" s="567"/>
      <c r="BR7" s="567" t="s">
        <v>134</v>
      </c>
      <c r="BS7" s="567"/>
      <c r="BT7" s="567" t="s">
        <v>135</v>
      </c>
      <c r="BU7" s="567"/>
      <c r="BV7" s="567" t="s">
        <v>136</v>
      </c>
      <c r="BW7" s="567"/>
      <c r="BX7" s="567" t="s">
        <v>137</v>
      </c>
      <c r="BY7" s="567"/>
      <c r="BZ7" s="567" t="s">
        <v>138</v>
      </c>
      <c r="CA7" s="567"/>
      <c r="CB7" s="567" t="s">
        <v>139</v>
      </c>
      <c r="CC7" s="567"/>
      <c r="CD7" s="567" t="s">
        <v>140</v>
      </c>
      <c r="CE7" s="567"/>
      <c r="CF7" s="567" t="s">
        <v>141</v>
      </c>
      <c r="CG7" s="567"/>
      <c r="CH7" s="567" t="s">
        <v>142</v>
      </c>
      <c r="CI7" s="567"/>
      <c r="CJ7" s="567" t="s">
        <v>143</v>
      </c>
      <c r="CK7" s="567"/>
      <c r="CL7" s="567" t="s">
        <v>144</v>
      </c>
      <c r="CM7" s="567"/>
      <c r="CN7" s="567" t="s">
        <v>145</v>
      </c>
      <c r="CO7" s="567"/>
      <c r="CP7" s="567" t="s">
        <v>146</v>
      </c>
      <c r="CQ7" s="567"/>
      <c r="CR7" s="567" t="s">
        <v>147</v>
      </c>
      <c r="CS7" s="567"/>
      <c r="CT7" s="567" t="s">
        <v>62</v>
      </c>
      <c r="CU7" s="567"/>
      <c r="CV7" s="567" t="s">
        <v>63</v>
      </c>
      <c r="CW7" s="567"/>
      <c r="CX7" s="567" t="s">
        <v>148</v>
      </c>
      <c r="CY7" s="567"/>
      <c r="CZ7" s="567" t="s">
        <v>65</v>
      </c>
      <c r="DA7" s="567"/>
      <c r="DB7" s="567" t="s">
        <v>66</v>
      </c>
      <c r="DC7" s="567"/>
      <c r="DD7" s="567" t="s">
        <v>67</v>
      </c>
      <c r="DE7" s="567"/>
      <c r="DF7" s="567" t="s">
        <v>149</v>
      </c>
      <c r="DG7" s="567"/>
      <c r="DH7" s="567" t="s">
        <v>69</v>
      </c>
      <c r="DI7" s="567"/>
      <c r="DJ7" s="567" t="s">
        <v>70</v>
      </c>
      <c r="DK7" s="567"/>
      <c r="DL7" s="567" t="s">
        <v>71</v>
      </c>
      <c r="DM7" s="567"/>
      <c r="DN7" s="567" t="s">
        <v>72</v>
      </c>
      <c r="DO7" s="567"/>
      <c r="DP7" s="567" t="s">
        <v>73</v>
      </c>
      <c r="DQ7" s="567"/>
      <c r="DR7" s="567" t="s">
        <v>74</v>
      </c>
      <c r="DS7" s="567"/>
      <c r="DT7" s="567" t="s">
        <v>75</v>
      </c>
      <c r="DU7" s="567"/>
      <c r="DV7" s="567" t="s">
        <v>76</v>
      </c>
      <c r="DW7" s="567"/>
      <c r="DX7" s="567" t="s">
        <v>77</v>
      </c>
      <c r="DY7" s="567"/>
      <c r="DZ7" s="567" t="s">
        <v>78</v>
      </c>
      <c r="EA7" s="567"/>
      <c r="EB7" s="567" t="s">
        <v>79</v>
      </c>
      <c r="EC7" s="567"/>
    </row>
    <row r="8" spans="1:250" s="44" customFormat="1" ht="10.199999999999999" hidden="1"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row>
    <row r="9" spans="1:250" s="61" customFormat="1" ht="5.0999999999999996" customHeight="1">
      <c r="A9" s="129"/>
      <c r="B9" s="129"/>
      <c r="C9" s="57"/>
      <c r="D9" s="129"/>
      <c r="E9" s="57"/>
      <c r="F9" s="129"/>
      <c r="G9" s="57"/>
      <c r="H9" s="129"/>
      <c r="I9" s="57"/>
      <c r="J9" s="129"/>
      <c r="K9" s="57"/>
      <c r="L9" s="129"/>
      <c r="M9" s="57"/>
      <c r="N9" s="129"/>
      <c r="O9" s="57"/>
      <c r="P9" s="129"/>
      <c r="Q9" s="57"/>
      <c r="R9" s="129"/>
      <c r="S9" s="57"/>
      <c r="T9" s="129"/>
      <c r="U9" s="57"/>
      <c r="V9" s="129"/>
      <c r="W9" s="57"/>
      <c r="X9" s="129"/>
      <c r="Y9" s="57"/>
      <c r="Z9" s="129"/>
      <c r="AA9" s="57"/>
      <c r="AB9" s="129"/>
      <c r="AC9" s="57"/>
      <c r="AD9" s="129"/>
      <c r="AE9" s="57"/>
      <c r="AF9" s="129"/>
      <c r="AG9" s="57"/>
      <c r="AH9" s="129"/>
      <c r="AI9" s="57"/>
      <c r="AJ9" s="129"/>
      <c r="AK9" s="57"/>
      <c r="AL9" s="129"/>
      <c r="AM9" s="57"/>
      <c r="AN9" s="129"/>
      <c r="AO9" s="57"/>
      <c r="AP9" s="130"/>
      <c r="AQ9" s="131"/>
      <c r="AR9" s="130"/>
      <c r="AS9" s="131"/>
      <c r="AT9" s="130"/>
      <c r="AU9" s="131"/>
      <c r="AV9" s="130"/>
      <c r="AW9" s="131"/>
      <c r="AX9" s="130"/>
      <c r="AY9" s="131"/>
      <c r="AZ9" s="130"/>
      <c r="BA9" s="131"/>
      <c r="BB9" s="130"/>
      <c r="BC9" s="131"/>
      <c r="BD9" s="130"/>
      <c r="BE9" s="131"/>
      <c r="BF9" s="130"/>
      <c r="BG9" s="131"/>
      <c r="BH9" s="130"/>
      <c r="BI9" s="131"/>
      <c r="BJ9" s="130"/>
      <c r="BK9" s="131"/>
      <c r="BL9" s="130"/>
      <c r="BM9" s="131"/>
      <c r="BN9" s="130"/>
      <c r="BO9" s="131"/>
      <c r="BP9" s="130"/>
      <c r="BQ9" s="131"/>
      <c r="BR9" s="130"/>
      <c r="BS9" s="131"/>
      <c r="BT9" s="130"/>
      <c r="BU9" s="131"/>
      <c r="BV9" s="130"/>
      <c r="BW9" s="131"/>
      <c r="BX9" s="130"/>
      <c r="BY9" s="131"/>
      <c r="BZ9" s="130"/>
      <c r="CA9" s="131"/>
      <c r="CB9" s="130"/>
      <c r="CC9" s="131"/>
      <c r="CD9" s="130"/>
      <c r="CE9" s="131"/>
      <c r="CF9" s="130"/>
      <c r="CG9" s="131"/>
      <c r="CH9" s="130"/>
      <c r="CI9" s="131"/>
      <c r="CJ9" s="130"/>
      <c r="CK9" s="131"/>
      <c r="CL9" s="130"/>
      <c r="CM9" s="131"/>
      <c r="CN9" s="130"/>
      <c r="CO9" s="131"/>
      <c r="CP9" s="130"/>
      <c r="CQ9" s="131"/>
      <c r="CR9" s="130"/>
      <c r="CS9" s="131"/>
      <c r="CT9" s="130"/>
      <c r="CU9" s="131"/>
      <c r="CV9" s="130"/>
      <c r="CW9" s="131"/>
      <c r="CX9" s="130"/>
      <c r="CY9" s="131"/>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row>
    <row r="10" spans="1:250" s="44" customFormat="1" ht="15" customHeight="1">
      <c r="A10" s="132" t="s">
        <v>171</v>
      </c>
      <c r="B10" s="133" t="s">
        <v>172</v>
      </c>
      <c r="C10" s="133" t="s">
        <v>173</v>
      </c>
      <c r="D10" s="133" t="s">
        <v>172</v>
      </c>
      <c r="E10" s="133" t="s">
        <v>173</v>
      </c>
      <c r="F10" s="133" t="s">
        <v>172</v>
      </c>
      <c r="G10" s="133" t="s">
        <v>173</v>
      </c>
      <c r="H10" s="133" t="s">
        <v>172</v>
      </c>
      <c r="I10" s="133" t="s">
        <v>173</v>
      </c>
      <c r="J10" s="133" t="s">
        <v>172</v>
      </c>
      <c r="K10" s="133" t="s">
        <v>173</v>
      </c>
      <c r="L10" s="133" t="s">
        <v>172</v>
      </c>
      <c r="M10" s="133" t="s">
        <v>173</v>
      </c>
      <c r="N10" s="133" t="s">
        <v>172</v>
      </c>
      <c r="O10" s="133" t="s">
        <v>173</v>
      </c>
      <c r="P10" s="133" t="s">
        <v>172</v>
      </c>
      <c r="Q10" s="133" t="s">
        <v>173</v>
      </c>
      <c r="R10" s="133" t="s">
        <v>172</v>
      </c>
      <c r="S10" s="133" t="s">
        <v>173</v>
      </c>
      <c r="T10" s="133" t="s">
        <v>172</v>
      </c>
      <c r="U10" s="133" t="s">
        <v>173</v>
      </c>
      <c r="V10" s="133" t="s">
        <v>172</v>
      </c>
      <c r="W10" s="133" t="s">
        <v>173</v>
      </c>
      <c r="X10" s="133" t="s">
        <v>172</v>
      </c>
      <c r="Y10" s="133" t="s">
        <v>173</v>
      </c>
      <c r="Z10" s="133" t="s">
        <v>172</v>
      </c>
      <c r="AA10" s="133" t="s">
        <v>173</v>
      </c>
      <c r="AB10" s="133" t="s">
        <v>172</v>
      </c>
      <c r="AC10" s="133" t="s">
        <v>173</v>
      </c>
      <c r="AD10" s="133" t="s">
        <v>172</v>
      </c>
      <c r="AE10" s="133" t="s">
        <v>173</v>
      </c>
      <c r="AF10" s="133" t="s">
        <v>172</v>
      </c>
      <c r="AG10" s="133" t="s">
        <v>173</v>
      </c>
      <c r="AH10" s="133" t="s">
        <v>172</v>
      </c>
      <c r="AI10" s="133" t="s">
        <v>173</v>
      </c>
      <c r="AJ10" s="133" t="s">
        <v>172</v>
      </c>
      <c r="AK10" s="133" t="s">
        <v>173</v>
      </c>
      <c r="AL10" s="133" t="s">
        <v>172</v>
      </c>
      <c r="AM10" s="133" t="s">
        <v>173</v>
      </c>
      <c r="AN10" s="133" t="s">
        <v>172</v>
      </c>
      <c r="AO10" s="133" t="s">
        <v>173</v>
      </c>
      <c r="AP10" s="133" t="s">
        <v>172</v>
      </c>
      <c r="AQ10" s="133" t="s">
        <v>173</v>
      </c>
      <c r="AR10" s="133" t="s">
        <v>172</v>
      </c>
      <c r="AS10" s="133" t="s">
        <v>173</v>
      </c>
      <c r="AT10" s="133" t="s">
        <v>172</v>
      </c>
      <c r="AU10" s="133" t="s">
        <v>173</v>
      </c>
      <c r="AV10" s="133" t="s">
        <v>172</v>
      </c>
      <c r="AW10" s="133" t="s">
        <v>173</v>
      </c>
      <c r="AX10" s="133" t="s">
        <v>172</v>
      </c>
      <c r="AY10" s="133" t="s">
        <v>173</v>
      </c>
      <c r="AZ10" s="133" t="s">
        <v>172</v>
      </c>
      <c r="BA10" s="133" t="s">
        <v>173</v>
      </c>
      <c r="BB10" s="133" t="s">
        <v>172</v>
      </c>
      <c r="BC10" s="133" t="s">
        <v>173</v>
      </c>
      <c r="BD10" s="133" t="s">
        <v>172</v>
      </c>
      <c r="BE10" s="133" t="s">
        <v>173</v>
      </c>
      <c r="BF10" s="133" t="s">
        <v>172</v>
      </c>
      <c r="BG10" s="133" t="s">
        <v>173</v>
      </c>
      <c r="BH10" s="133" t="s">
        <v>172</v>
      </c>
      <c r="BI10" s="133" t="s">
        <v>173</v>
      </c>
      <c r="BJ10" s="133" t="s">
        <v>172</v>
      </c>
      <c r="BK10" s="133" t="s">
        <v>173</v>
      </c>
      <c r="BL10" s="133" t="s">
        <v>172</v>
      </c>
      <c r="BM10" s="133" t="s">
        <v>173</v>
      </c>
      <c r="BN10" s="133" t="s">
        <v>172</v>
      </c>
      <c r="BO10" s="133" t="s">
        <v>173</v>
      </c>
      <c r="BP10" s="133" t="s">
        <v>172</v>
      </c>
      <c r="BQ10" s="133" t="s">
        <v>173</v>
      </c>
      <c r="BR10" s="133" t="s">
        <v>172</v>
      </c>
      <c r="BS10" s="133" t="s">
        <v>173</v>
      </c>
      <c r="BT10" s="133" t="s">
        <v>172</v>
      </c>
      <c r="BU10" s="133" t="s">
        <v>173</v>
      </c>
      <c r="BV10" s="133" t="s">
        <v>172</v>
      </c>
      <c r="BW10" s="133" t="s">
        <v>173</v>
      </c>
      <c r="BX10" s="133" t="s">
        <v>172</v>
      </c>
      <c r="BY10" s="133" t="s">
        <v>173</v>
      </c>
      <c r="BZ10" s="133" t="s">
        <v>172</v>
      </c>
      <c r="CA10" s="133" t="s">
        <v>173</v>
      </c>
      <c r="CB10" s="133" t="s">
        <v>172</v>
      </c>
      <c r="CC10" s="133" t="s">
        <v>173</v>
      </c>
      <c r="CD10" s="133" t="s">
        <v>172</v>
      </c>
      <c r="CE10" s="133" t="s">
        <v>173</v>
      </c>
      <c r="CF10" s="133" t="s">
        <v>172</v>
      </c>
      <c r="CG10" s="133" t="s">
        <v>173</v>
      </c>
      <c r="CH10" s="133" t="s">
        <v>172</v>
      </c>
      <c r="CI10" s="133" t="s">
        <v>173</v>
      </c>
      <c r="CJ10" s="133" t="s">
        <v>172</v>
      </c>
      <c r="CK10" s="133" t="s">
        <v>173</v>
      </c>
      <c r="CL10" s="133" t="s">
        <v>172</v>
      </c>
      <c r="CM10" s="133" t="s">
        <v>173</v>
      </c>
      <c r="CN10" s="133" t="s">
        <v>172</v>
      </c>
      <c r="CO10" s="133" t="s">
        <v>173</v>
      </c>
      <c r="CP10" s="133" t="s">
        <v>172</v>
      </c>
      <c r="CQ10" s="133" t="s">
        <v>173</v>
      </c>
      <c r="CR10" s="133" t="s">
        <v>172</v>
      </c>
      <c r="CS10" s="133" t="s">
        <v>173</v>
      </c>
      <c r="CT10" s="133" t="s">
        <v>172</v>
      </c>
      <c r="CU10" s="133" t="s">
        <v>173</v>
      </c>
      <c r="CV10" s="133" t="s">
        <v>172</v>
      </c>
      <c r="CW10" s="133" t="s">
        <v>173</v>
      </c>
      <c r="CX10" s="133" t="s">
        <v>172</v>
      </c>
      <c r="CY10" s="133" t="s">
        <v>173</v>
      </c>
      <c r="CZ10" s="133" t="s">
        <v>172</v>
      </c>
      <c r="DA10" s="133" t="s">
        <v>173</v>
      </c>
      <c r="DB10" s="133" t="s">
        <v>172</v>
      </c>
      <c r="DC10" s="133" t="s">
        <v>173</v>
      </c>
      <c r="DD10" s="133" t="s">
        <v>172</v>
      </c>
      <c r="DE10" s="133" t="s">
        <v>173</v>
      </c>
      <c r="DF10" s="133" t="s">
        <v>172</v>
      </c>
      <c r="DG10" s="133" t="s">
        <v>173</v>
      </c>
      <c r="DH10" s="133" t="s">
        <v>172</v>
      </c>
      <c r="DI10" s="133" t="s">
        <v>173</v>
      </c>
      <c r="DJ10" s="133" t="s">
        <v>172</v>
      </c>
      <c r="DK10" s="133" t="s">
        <v>173</v>
      </c>
      <c r="DL10" s="133" t="s">
        <v>172</v>
      </c>
      <c r="DM10" s="133" t="s">
        <v>173</v>
      </c>
      <c r="DN10" s="133" t="s">
        <v>172</v>
      </c>
      <c r="DO10" s="133" t="s">
        <v>173</v>
      </c>
      <c r="DP10" s="133" t="s">
        <v>172</v>
      </c>
      <c r="DQ10" s="133" t="s">
        <v>173</v>
      </c>
      <c r="DR10" s="133" t="s">
        <v>172</v>
      </c>
      <c r="DS10" s="133" t="s">
        <v>173</v>
      </c>
      <c r="DT10" s="133" t="s">
        <v>172</v>
      </c>
      <c r="DU10" s="133" t="s">
        <v>173</v>
      </c>
      <c r="DV10" s="133" t="s">
        <v>172</v>
      </c>
      <c r="DW10" s="133" t="s">
        <v>173</v>
      </c>
      <c r="DX10" s="133" t="s">
        <v>172</v>
      </c>
      <c r="DY10" s="133" t="s">
        <v>173</v>
      </c>
      <c r="DZ10" s="133" t="s">
        <v>172</v>
      </c>
      <c r="EA10" s="133" t="s">
        <v>173</v>
      </c>
      <c r="EB10" s="133" t="s">
        <v>172</v>
      </c>
      <c r="EC10" s="133" t="s">
        <v>173</v>
      </c>
    </row>
    <row r="11" spans="1:250" ht="5.0999999999999996" customHeight="1">
      <c r="A11" s="59"/>
      <c r="B11" s="59"/>
      <c r="C11" s="134"/>
      <c r="D11" s="59"/>
      <c r="E11" s="134"/>
      <c r="F11" s="59"/>
      <c r="G11" s="134"/>
      <c r="H11" s="59"/>
      <c r="I11" s="134"/>
      <c r="J11" s="59"/>
      <c r="K11" s="134"/>
      <c r="L11" s="59"/>
      <c r="M11" s="134"/>
      <c r="N11" s="59"/>
      <c r="O11" s="134"/>
      <c r="P11" s="59"/>
      <c r="Q11" s="134"/>
      <c r="R11" s="59"/>
      <c r="S11" s="134"/>
      <c r="T11" s="59"/>
      <c r="U11" s="134"/>
      <c r="V11" s="59"/>
      <c r="W11" s="134"/>
      <c r="X11" s="59"/>
      <c r="Y11" s="134"/>
      <c r="Z11" s="59"/>
      <c r="AA11" s="134"/>
      <c r="AB11" s="59"/>
      <c r="AC11" s="134"/>
      <c r="AD11" s="59"/>
      <c r="AE11" s="134"/>
      <c r="AF11" s="59"/>
      <c r="AG11" s="134"/>
      <c r="AH11" s="59"/>
      <c r="AI11" s="134"/>
      <c r="AJ11" s="59"/>
      <c r="AK11" s="134"/>
      <c r="AL11" s="59"/>
      <c r="AM11" s="134"/>
      <c r="AN11" s="59"/>
      <c r="AO11" s="134"/>
      <c r="AP11" s="59"/>
      <c r="AQ11" s="134"/>
      <c r="AR11" s="59"/>
      <c r="AS11" s="134"/>
      <c r="AT11" s="59"/>
      <c r="AU11" s="134"/>
      <c r="AV11" s="59"/>
      <c r="AW11" s="134"/>
      <c r="AX11" s="59"/>
      <c r="AY11" s="134"/>
      <c r="AZ11" s="59"/>
      <c r="BA11" s="134"/>
      <c r="BB11" s="59"/>
      <c r="BC11" s="134"/>
      <c r="BD11" s="59"/>
      <c r="BE11" s="134"/>
      <c r="BF11" s="59"/>
      <c r="BG11" s="134"/>
      <c r="BH11" s="59"/>
      <c r="BI11" s="134"/>
      <c r="BJ11" s="59"/>
      <c r="BK11" s="134"/>
      <c r="BL11" s="59"/>
      <c r="BM11" s="134"/>
      <c r="BN11" s="59"/>
      <c r="BO11" s="134"/>
      <c r="BP11" s="59"/>
      <c r="BQ11" s="134"/>
      <c r="BR11" s="59"/>
      <c r="BS11" s="134"/>
      <c r="BT11" s="59"/>
      <c r="BU11" s="134"/>
      <c r="BV11" s="59"/>
      <c r="BW11" s="134"/>
      <c r="BX11" s="59"/>
      <c r="BY11" s="134"/>
      <c r="BZ11" s="59"/>
      <c r="CA11" s="134"/>
      <c r="CB11" s="59"/>
      <c r="CC11" s="134"/>
      <c r="CD11" s="59"/>
      <c r="CE11" s="134"/>
      <c r="CF11" s="59"/>
      <c r="CG11" s="134"/>
      <c r="CH11" s="59"/>
      <c r="CI11" s="134"/>
      <c r="CJ11" s="59"/>
      <c r="CK11" s="134"/>
      <c r="CL11" s="59"/>
      <c r="CM11" s="134"/>
      <c r="CN11" s="59"/>
      <c r="CO11" s="134"/>
      <c r="CP11" s="59"/>
      <c r="CQ11" s="134"/>
      <c r="CR11" s="59"/>
      <c r="CS11" s="134"/>
      <c r="CT11" s="59"/>
      <c r="CU11" s="134"/>
      <c r="CV11" s="59"/>
      <c r="CW11" s="134"/>
      <c r="CX11" s="59"/>
      <c r="CY11" s="134"/>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row>
    <row r="12" spans="1:250" ht="15" customHeight="1">
      <c r="A12" s="135" t="s">
        <v>174</v>
      </c>
      <c r="B12" s="95">
        <v>19940</v>
      </c>
      <c r="C12" s="136">
        <v>18.769531985391016</v>
      </c>
      <c r="D12" s="95">
        <v>19976</v>
      </c>
      <c r="E12" s="136">
        <v>17.611792918606291</v>
      </c>
      <c r="F12" s="95">
        <v>19655</v>
      </c>
      <c r="G12" s="136">
        <v>16.264448903728805</v>
      </c>
      <c r="H12" s="95">
        <v>23001</v>
      </c>
      <c r="I12" s="136">
        <v>16.675336950813932</v>
      </c>
      <c r="J12" s="95">
        <v>24119</v>
      </c>
      <c r="K12" s="137">
        <v>16.711125276278501</v>
      </c>
      <c r="L12" s="95">
        <v>26864</v>
      </c>
      <c r="M12" s="137">
        <v>17.432117155137711</v>
      </c>
      <c r="N12" s="95">
        <v>28562</v>
      </c>
      <c r="O12" s="137">
        <v>17.164044565700756</v>
      </c>
      <c r="P12" s="95">
        <v>33503</v>
      </c>
      <c r="Q12" s="137">
        <v>18.617432135811733</v>
      </c>
      <c r="R12" s="105">
        <v>33431</v>
      </c>
      <c r="S12" s="137">
        <v>18.600000000000001</v>
      </c>
      <c r="T12" s="105">
        <v>32223</v>
      </c>
      <c r="U12" s="137">
        <v>18</v>
      </c>
      <c r="V12" s="105">
        <v>31675</v>
      </c>
      <c r="W12" s="137">
        <v>17.5</v>
      </c>
      <c r="X12" s="105">
        <v>30669</v>
      </c>
      <c r="Y12" s="137">
        <v>16.100000000000001</v>
      </c>
      <c r="Z12" s="105">
        <v>31457</v>
      </c>
      <c r="AA12" s="137">
        <v>15.9</v>
      </c>
      <c r="AB12" s="105">
        <v>34206</v>
      </c>
      <c r="AC12" s="137">
        <v>16.399999999999999</v>
      </c>
      <c r="AD12" s="105">
        <v>36015</v>
      </c>
      <c r="AE12" s="137">
        <v>16.600000000000001</v>
      </c>
      <c r="AF12" s="105">
        <v>39935</v>
      </c>
      <c r="AG12" s="137">
        <v>17.3</v>
      </c>
      <c r="AH12" s="105">
        <v>41148</v>
      </c>
      <c r="AI12" s="137">
        <v>17.2</v>
      </c>
      <c r="AJ12" s="105">
        <v>45497</v>
      </c>
      <c r="AK12" s="137">
        <v>18.100000000000001</v>
      </c>
      <c r="AL12" s="105">
        <v>48137</v>
      </c>
      <c r="AM12" s="137">
        <v>18.5</v>
      </c>
      <c r="AN12" s="105">
        <v>51050</v>
      </c>
      <c r="AO12" s="137">
        <v>19</v>
      </c>
      <c r="AP12" s="105">
        <v>49782</v>
      </c>
      <c r="AQ12" s="137">
        <v>18.5</v>
      </c>
      <c r="AR12" s="105">
        <v>53112</v>
      </c>
      <c r="AS12" s="137">
        <v>19.100000000000001</v>
      </c>
      <c r="AT12" s="105">
        <v>51487</v>
      </c>
      <c r="AU12" s="137">
        <v>18.100000000000001</v>
      </c>
      <c r="AV12" s="105">
        <v>51692</v>
      </c>
      <c r="AW12" s="137">
        <v>17.8</v>
      </c>
      <c r="AX12" s="105">
        <v>54285</v>
      </c>
      <c r="AY12" s="137">
        <v>18.2</v>
      </c>
      <c r="AZ12" s="105">
        <v>50063</v>
      </c>
      <c r="BA12" s="137">
        <v>16.399999999999999</v>
      </c>
      <c r="BB12" s="105">
        <v>50612</v>
      </c>
      <c r="BC12" s="137">
        <v>16.2</v>
      </c>
      <c r="BD12" s="105">
        <v>58673</v>
      </c>
      <c r="BE12" s="137">
        <v>18.2</v>
      </c>
      <c r="BF12" s="105">
        <v>59809</v>
      </c>
      <c r="BG12" s="137">
        <v>18.2</v>
      </c>
      <c r="BH12" s="105">
        <v>59182</v>
      </c>
      <c r="BI12" s="137">
        <v>18.0066206627965</v>
      </c>
      <c r="BJ12" s="105">
        <v>61922</v>
      </c>
      <c r="BK12" s="137">
        <v>18.434433647708872</v>
      </c>
      <c r="BL12" s="105">
        <v>67545</v>
      </c>
      <c r="BM12" s="137">
        <v>19.5</v>
      </c>
      <c r="BN12" s="105">
        <v>73118</v>
      </c>
      <c r="BO12" s="137">
        <v>20.8</v>
      </c>
      <c r="BP12" s="105">
        <v>77584</v>
      </c>
      <c r="BQ12" s="137">
        <v>21.8</v>
      </c>
      <c r="BR12" s="105">
        <v>82719</v>
      </c>
      <c r="BS12" s="137">
        <v>22.6</v>
      </c>
      <c r="BT12" s="105">
        <v>75719</v>
      </c>
      <c r="BU12" s="137">
        <v>20.6</v>
      </c>
      <c r="BV12" s="105">
        <v>96707</v>
      </c>
      <c r="BW12" s="137">
        <v>27.4</v>
      </c>
      <c r="BX12" s="105">
        <v>81449</v>
      </c>
      <c r="BY12" s="137">
        <v>23.8</v>
      </c>
      <c r="BZ12" s="105">
        <v>121866</v>
      </c>
      <c r="CA12" s="137">
        <v>30.5</v>
      </c>
      <c r="CB12" s="105">
        <v>129070</v>
      </c>
      <c r="CC12" s="137">
        <v>32.9</v>
      </c>
      <c r="CD12" s="105">
        <v>112910</v>
      </c>
      <c r="CE12" s="137">
        <v>29.5</v>
      </c>
      <c r="CF12" s="105">
        <v>115148</v>
      </c>
      <c r="CG12" s="137">
        <v>30.6</v>
      </c>
      <c r="CH12" s="105">
        <v>115573</v>
      </c>
      <c r="CI12" s="137">
        <v>31.3</v>
      </c>
      <c r="CJ12" s="105">
        <v>114223</v>
      </c>
      <c r="CK12" s="137">
        <v>30.8</v>
      </c>
      <c r="CL12" s="105">
        <v>115315</v>
      </c>
      <c r="CM12" s="137">
        <v>31.048818117442401</v>
      </c>
      <c r="CN12" s="105">
        <v>125326</v>
      </c>
      <c r="CO12" s="137">
        <v>32</v>
      </c>
      <c r="CP12" s="105">
        <v>126546.61900000001</v>
      </c>
      <c r="CQ12" s="137">
        <v>31.6</v>
      </c>
      <c r="CR12" s="105">
        <v>132364.91200000001</v>
      </c>
      <c r="CS12" s="137">
        <v>32.4</v>
      </c>
      <c r="CT12" s="105">
        <v>136777.91500000001</v>
      </c>
      <c r="CU12" s="137">
        <v>32.4</v>
      </c>
      <c r="CV12" s="105">
        <v>138980</v>
      </c>
      <c r="CW12" s="137">
        <v>32.4</v>
      </c>
      <c r="CX12" s="105">
        <v>142863.883</v>
      </c>
      <c r="CY12" s="137">
        <v>32.4</v>
      </c>
      <c r="CZ12" s="105">
        <v>142004.394</v>
      </c>
      <c r="DA12" s="137">
        <v>31.3</v>
      </c>
      <c r="DB12" s="105">
        <v>155815.43</v>
      </c>
      <c r="DC12" s="137">
        <v>32.700000000000003</v>
      </c>
      <c r="DD12" s="105">
        <v>152178.46599999999</v>
      </c>
      <c r="DE12" s="137">
        <v>31.8</v>
      </c>
      <c r="DF12" s="105">
        <v>152091.07</v>
      </c>
      <c r="DG12" s="137">
        <v>31.1</v>
      </c>
      <c r="DH12" s="105">
        <v>150474</v>
      </c>
      <c r="DI12" s="137">
        <v>29.5</v>
      </c>
      <c r="DJ12" s="105">
        <v>156647.34400000001</v>
      </c>
      <c r="DK12" s="137">
        <v>29.7</v>
      </c>
      <c r="DL12" s="105">
        <v>164420</v>
      </c>
      <c r="DM12" s="137">
        <v>30.2</v>
      </c>
      <c r="DN12" s="105">
        <v>170749</v>
      </c>
      <c r="DO12" s="137">
        <v>29.4</v>
      </c>
      <c r="DP12" s="105">
        <v>181109</v>
      </c>
      <c r="DQ12" s="137">
        <v>29.7</v>
      </c>
      <c r="DR12" s="105">
        <v>184743</v>
      </c>
      <c r="DS12" s="137">
        <v>29.8</v>
      </c>
      <c r="DT12" s="105">
        <v>188881</v>
      </c>
      <c r="DU12" s="137">
        <v>29.9</v>
      </c>
      <c r="DV12" s="105">
        <v>232972</v>
      </c>
      <c r="DW12" s="137">
        <v>36.200000000000003</v>
      </c>
      <c r="DX12" s="105">
        <v>237386</v>
      </c>
      <c r="DY12" s="137">
        <v>36.1</v>
      </c>
      <c r="DZ12" s="105">
        <v>226004</v>
      </c>
      <c r="EA12" s="137">
        <v>35.200000000000003</v>
      </c>
      <c r="EB12" s="138">
        <v>214957</v>
      </c>
      <c r="EC12" s="139">
        <v>34.299999999999997</v>
      </c>
      <c r="ED12" s="140"/>
      <c r="EE12" s="140"/>
    </row>
    <row r="13" spans="1:250" ht="15" customHeight="1">
      <c r="A13" s="135" t="s">
        <v>175</v>
      </c>
      <c r="B13" s="95">
        <v>49720</v>
      </c>
      <c r="C13" s="136">
        <v>46.801460898377201</v>
      </c>
      <c r="D13" s="95">
        <v>53934</v>
      </c>
      <c r="E13" s="136">
        <v>47.550782903089292</v>
      </c>
      <c r="F13" s="95">
        <v>58865</v>
      </c>
      <c r="G13" s="136">
        <v>48.411105811141994</v>
      </c>
      <c r="H13" s="95">
        <v>65428</v>
      </c>
      <c r="I13" s="136">
        <v>47.718653363673489</v>
      </c>
      <c r="J13" s="95">
        <v>67314</v>
      </c>
      <c r="K13" s="137">
        <v>46.639275544069456</v>
      </c>
      <c r="L13" s="95">
        <v>69422</v>
      </c>
      <c r="M13" s="137">
        <v>45.073952395174587</v>
      </c>
      <c r="N13" s="95">
        <v>78433</v>
      </c>
      <c r="O13" s="137">
        <v>47.133516820306959</v>
      </c>
      <c r="P13" s="95">
        <v>81079</v>
      </c>
      <c r="Q13" s="137">
        <v>44.955152677058152</v>
      </c>
      <c r="R13" s="105">
        <v>78869</v>
      </c>
      <c r="S13" s="137">
        <v>43.8</v>
      </c>
      <c r="T13" s="105">
        <v>76945</v>
      </c>
      <c r="U13" s="137">
        <v>42.9</v>
      </c>
      <c r="V13" s="105">
        <v>78392</v>
      </c>
      <c r="W13" s="137">
        <v>43.3</v>
      </c>
      <c r="X13" s="105">
        <v>86155</v>
      </c>
      <c r="Y13" s="137">
        <v>45.1</v>
      </c>
      <c r="Z13" s="105">
        <v>89384</v>
      </c>
      <c r="AA13" s="137">
        <v>45.1</v>
      </c>
      <c r="AB13" s="105">
        <v>93192</v>
      </c>
      <c r="AC13" s="137">
        <v>44.7</v>
      </c>
      <c r="AD13" s="105">
        <v>96105</v>
      </c>
      <c r="AE13" s="137">
        <v>44.2</v>
      </c>
      <c r="AF13" s="105">
        <v>99774</v>
      </c>
      <c r="AG13" s="137">
        <v>43.3</v>
      </c>
      <c r="AH13" s="105">
        <v>102111</v>
      </c>
      <c r="AI13" s="137">
        <v>42.6</v>
      </c>
      <c r="AJ13" s="105">
        <v>104801</v>
      </c>
      <c r="AK13" s="137">
        <v>41.8</v>
      </c>
      <c r="AL13" s="105">
        <v>108058</v>
      </c>
      <c r="AM13" s="137">
        <v>41.5</v>
      </c>
      <c r="AN13" s="105">
        <v>108360</v>
      </c>
      <c r="AO13" s="137">
        <v>40.299999999999997</v>
      </c>
      <c r="AP13" s="105">
        <v>109390</v>
      </c>
      <c r="AQ13" s="137">
        <v>40.6</v>
      </c>
      <c r="AR13" s="105">
        <v>112242</v>
      </c>
      <c r="AS13" s="137">
        <v>40.200000000000003</v>
      </c>
      <c r="AT13" s="105">
        <v>116584</v>
      </c>
      <c r="AU13" s="137">
        <v>41</v>
      </c>
      <c r="AV13" s="105">
        <v>119206</v>
      </c>
      <c r="AW13" s="137">
        <v>41</v>
      </c>
      <c r="AX13" s="105">
        <v>120630</v>
      </c>
      <c r="AY13" s="137">
        <v>40.5</v>
      </c>
      <c r="AZ13" s="105">
        <v>128692</v>
      </c>
      <c r="BA13" s="137">
        <v>42.1</v>
      </c>
      <c r="BB13" s="105">
        <v>132728</v>
      </c>
      <c r="BC13" s="137">
        <v>42.6</v>
      </c>
      <c r="BD13" s="105">
        <v>134689</v>
      </c>
      <c r="BE13" s="137">
        <v>41.7</v>
      </c>
      <c r="BF13" s="105">
        <v>135682</v>
      </c>
      <c r="BG13" s="137">
        <v>41.3</v>
      </c>
      <c r="BH13" s="105">
        <v>138227</v>
      </c>
      <c r="BI13" s="137">
        <v>42.056725936203101</v>
      </c>
      <c r="BJ13" s="105">
        <v>141003</v>
      </c>
      <c r="BK13" s="137">
        <v>41.977172049156906</v>
      </c>
      <c r="BL13" s="105">
        <v>143450</v>
      </c>
      <c r="BM13" s="137">
        <v>41.4</v>
      </c>
      <c r="BN13" s="105">
        <v>139871</v>
      </c>
      <c r="BO13" s="137">
        <v>39.700000000000003</v>
      </c>
      <c r="BP13" s="105">
        <v>139849</v>
      </c>
      <c r="BQ13" s="137">
        <v>39.4</v>
      </c>
      <c r="BR13" s="105">
        <v>142322</v>
      </c>
      <c r="BS13" s="137">
        <v>38.9</v>
      </c>
      <c r="BT13" s="105">
        <v>147689</v>
      </c>
      <c r="BU13" s="137">
        <v>40.299999999999997</v>
      </c>
      <c r="BV13" s="105">
        <v>120068</v>
      </c>
      <c r="BW13" s="137">
        <v>33.9</v>
      </c>
      <c r="BX13" s="105">
        <v>120171</v>
      </c>
      <c r="BY13" s="137">
        <v>35.200000000000003</v>
      </c>
      <c r="BZ13" s="105">
        <v>138246</v>
      </c>
      <c r="CA13" s="137">
        <v>34.6</v>
      </c>
      <c r="CB13" s="105">
        <v>128713</v>
      </c>
      <c r="CC13" s="137">
        <v>32.799999999999997</v>
      </c>
      <c r="CD13" s="105">
        <v>131675</v>
      </c>
      <c r="CE13" s="137">
        <v>34.5</v>
      </c>
      <c r="CF13" s="105">
        <v>123721</v>
      </c>
      <c r="CG13" s="137">
        <v>32.9</v>
      </c>
      <c r="CH13" s="105">
        <v>122594</v>
      </c>
      <c r="CI13" s="137">
        <v>33.200000000000003</v>
      </c>
      <c r="CJ13" s="105">
        <v>126744</v>
      </c>
      <c r="CK13" s="137">
        <v>34.200000000000003</v>
      </c>
      <c r="CL13" s="105">
        <v>126107</v>
      </c>
      <c r="CM13" s="137">
        <v>34</v>
      </c>
      <c r="CN13" s="105">
        <v>129722</v>
      </c>
      <c r="CO13" s="137">
        <v>33.200000000000003</v>
      </c>
      <c r="CP13" s="105">
        <v>136333.94099999999</v>
      </c>
      <c r="CQ13" s="137">
        <v>34.200000000000003</v>
      </c>
      <c r="CR13" s="105">
        <v>148634.74100000001</v>
      </c>
      <c r="CS13" s="137">
        <v>36.5</v>
      </c>
      <c r="CT13" s="105">
        <v>152421.55300000001</v>
      </c>
      <c r="CU13" s="137">
        <v>36.299999999999997</v>
      </c>
      <c r="CV13" s="105">
        <v>154463</v>
      </c>
      <c r="CW13" s="137">
        <v>36.1</v>
      </c>
      <c r="CX13" s="105">
        <v>159709.978</v>
      </c>
      <c r="CY13" s="137">
        <v>36.1</v>
      </c>
      <c r="CZ13" s="105">
        <v>171455.08799999999</v>
      </c>
      <c r="DA13" s="137">
        <v>37.700000000000003</v>
      </c>
      <c r="DB13" s="105">
        <v>170672.43</v>
      </c>
      <c r="DC13" s="137">
        <v>35.700000000000003</v>
      </c>
      <c r="DD13" s="105">
        <v>171764.389</v>
      </c>
      <c r="DE13" s="137">
        <v>35.799999999999997</v>
      </c>
      <c r="DF13" s="105">
        <v>107452.04700000001</v>
      </c>
      <c r="DG13" s="137">
        <v>21.9</v>
      </c>
      <c r="DH13" s="105">
        <v>120644</v>
      </c>
      <c r="DI13" s="137">
        <v>23.6</v>
      </c>
      <c r="DJ13" s="105">
        <v>130468.246</v>
      </c>
      <c r="DK13" s="137">
        <v>24.7</v>
      </c>
      <c r="DL13" s="105">
        <v>133574</v>
      </c>
      <c r="DM13" s="137">
        <v>24.4</v>
      </c>
      <c r="DN13" s="105">
        <v>146789</v>
      </c>
      <c r="DO13" s="137">
        <v>25.2</v>
      </c>
      <c r="DP13" s="105">
        <v>153887</v>
      </c>
      <c r="DQ13" s="137">
        <v>25.2</v>
      </c>
      <c r="DR13" s="105">
        <v>147267</v>
      </c>
      <c r="DS13" s="137">
        <v>23.8</v>
      </c>
      <c r="DT13" s="105">
        <v>151897</v>
      </c>
      <c r="DU13" s="137">
        <v>24</v>
      </c>
      <c r="DV13" s="105">
        <v>135943</v>
      </c>
      <c r="DW13" s="137">
        <v>21.1</v>
      </c>
      <c r="DX13" s="105">
        <v>138355</v>
      </c>
      <c r="DY13" s="137">
        <v>21.1</v>
      </c>
      <c r="DZ13" s="105">
        <v>134443</v>
      </c>
      <c r="EA13" s="137">
        <v>20.9</v>
      </c>
      <c r="EB13" s="138">
        <v>160607</v>
      </c>
      <c r="EC13" s="139">
        <v>25.6</v>
      </c>
      <c r="ED13" s="140"/>
      <c r="EE13" s="140"/>
    </row>
    <row r="14" spans="1:250" ht="15" customHeight="1">
      <c r="A14" s="135" t="s">
        <v>176</v>
      </c>
      <c r="B14" s="95">
        <v>10649</v>
      </c>
      <c r="C14" s="136">
        <v>10.023909032719605</v>
      </c>
      <c r="D14" s="95">
        <v>11940</v>
      </c>
      <c r="E14" s="136">
        <v>10.526872619551417</v>
      </c>
      <c r="F14" s="95">
        <v>13400</v>
      </c>
      <c r="G14" s="136">
        <v>11.020280605950951</v>
      </c>
      <c r="H14" s="95">
        <v>15374</v>
      </c>
      <c r="I14" s="136">
        <v>11.21273119785285</v>
      </c>
      <c r="J14" s="95">
        <v>17483</v>
      </c>
      <c r="K14" s="137">
        <v>12.01329670405809</v>
      </c>
      <c r="L14" s="95">
        <v>18916</v>
      </c>
      <c r="M14" s="137">
        <v>12.281681361918736</v>
      </c>
      <c r="N14" s="95">
        <v>19628</v>
      </c>
      <c r="O14" s="137">
        <v>11.795247767508384</v>
      </c>
      <c r="P14" s="95">
        <v>22667</v>
      </c>
      <c r="Q14" s="137">
        <v>12.595926759467647</v>
      </c>
      <c r="R14" s="105">
        <v>22063</v>
      </c>
      <c r="S14" s="137">
        <v>12.3</v>
      </c>
      <c r="T14" s="105">
        <v>21178</v>
      </c>
      <c r="U14" s="137">
        <v>11.8</v>
      </c>
      <c r="V14" s="105">
        <v>20236</v>
      </c>
      <c r="W14" s="137">
        <v>11.2</v>
      </c>
      <c r="X14" s="105">
        <v>20019</v>
      </c>
      <c r="Y14" s="137">
        <v>10.5</v>
      </c>
      <c r="Z14" s="105">
        <v>21248</v>
      </c>
      <c r="AA14" s="137">
        <v>10.7</v>
      </c>
      <c r="AB14" s="105">
        <v>21181</v>
      </c>
      <c r="AC14" s="137">
        <v>10.199999999999999</v>
      </c>
      <c r="AD14" s="105">
        <v>22136</v>
      </c>
      <c r="AE14" s="137">
        <v>10.199999999999999</v>
      </c>
      <c r="AF14" s="105">
        <v>22110</v>
      </c>
      <c r="AG14" s="137">
        <v>9.6</v>
      </c>
      <c r="AH14" s="105">
        <v>23544</v>
      </c>
      <c r="AI14" s="137">
        <v>9.8000000000000007</v>
      </c>
      <c r="AJ14" s="105">
        <v>23871</v>
      </c>
      <c r="AK14" s="137">
        <v>9.5</v>
      </c>
      <c r="AL14" s="105">
        <v>23434</v>
      </c>
      <c r="AM14" s="137">
        <v>9</v>
      </c>
      <c r="AN14" s="105">
        <v>39709</v>
      </c>
      <c r="AO14" s="137">
        <v>14.8</v>
      </c>
      <c r="AP14" s="105">
        <v>39099</v>
      </c>
      <c r="AQ14" s="137">
        <v>14.5</v>
      </c>
      <c r="AR14" s="105">
        <v>39112</v>
      </c>
      <c r="AS14" s="137">
        <v>14</v>
      </c>
      <c r="AT14" s="105">
        <v>39817</v>
      </c>
      <c r="AU14" s="137">
        <v>14</v>
      </c>
      <c r="AV14" s="105">
        <v>41483</v>
      </c>
      <c r="AW14" s="137">
        <v>14.3</v>
      </c>
      <c r="AX14" s="105">
        <v>43008</v>
      </c>
      <c r="AY14" s="137">
        <v>14.5</v>
      </c>
      <c r="AZ14" s="105">
        <v>52843</v>
      </c>
      <c r="BA14" s="137">
        <v>17.3</v>
      </c>
      <c r="BB14" s="105">
        <v>53433</v>
      </c>
      <c r="BC14" s="137">
        <v>17.100000000000001</v>
      </c>
      <c r="BD14" s="105">
        <v>59014</v>
      </c>
      <c r="BE14" s="137">
        <v>18.3</v>
      </c>
      <c r="BF14" s="105">
        <v>61153</v>
      </c>
      <c r="BG14" s="137">
        <v>18.7</v>
      </c>
      <c r="BH14" s="105">
        <v>61127</v>
      </c>
      <c r="BI14" s="137">
        <v>18.598403251913787</v>
      </c>
      <c r="BJ14" s="105">
        <v>64909</v>
      </c>
      <c r="BK14" s="137">
        <v>19.323675812136802</v>
      </c>
      <c r="BL14" s="105">
        <v>65581</v>
      </c>
      <c r="BM14" s="137">
        <v>18.899999999999999</v>
      </c>
      <c r="BN14" s="105">
        <v>65347</v>
      </c>
      <c r="BO14" s="137">
        <v>18.5</v>
      </c>
      <c r="BP14" s="105">
        <v>62858</v>
      </c>
      <c r="BQ14" s="137">
        <v>17.7</v>
      </c>
      <c r="BR14" s="105">
        <v>64091</v>
      </c>
      <c r="BS14" s="137">
        <v>17.5</v>
      </c>
      <c r="BT14" s="105">
        <v>65231</v>
      </c>
      <c r="BU14" s="137">
        <v>17.8</v>
      </c>
      <c r="BV14" s="105">
        <v>58294</v>
      </c>
      <c r="BW14" s="137">
        <v>16.5</v>
      </c>
      <c r="BX14" s="105">
        <v>60684</v>
      </c>
      <c r="BY14" s="137">
        <v>17.8</v>
      </c>
      <c r="BZ14" s="105">
        <v>48721</v>
      </c>
      <c r="CA14" s="137">
        <v>12.2</v>
      </c>
      <c r="CB14" s="105">
        <v>46164</v>
      </c>
      <c r="CC14" s="137">
        <v>11.8</v>
      </c>
      <c r="CD14" s="105">
        <v>48742</v>
      </c>
      <c r="CE14" s="137">
        <v>12.8</v>
      </c>
      <c r="CF14" s="105">
        <v>45783</v>
      </c>
      <c r="CG14" s="137">
        <v>12.2</v>
      </c>
      <c r="CH14" s="105">
        <v>42387</v>
      </c>
      <c r="CI14" s="137">
        <v>11.5</v>
      </c>
      <c r="CJ14" s="105">
        <v>41893</v>
      </c>
      <c r="CK14" s="137">
        <v>11.3</v>
      </c>
      <c r="CL14" s="105">
        <v>41739</v>
      </c>
      <c r="CM14" s="137">
        <v>11.2</v>
      </c>
      <c r="CN14" s="105">
        <v>45147</v>
      </c>
      <c r="CO14" s="137">
        <v>11.6</v>
      </c>
      <c r="CP14" s="105">
        <v>45199.716</v>
      </c>
      <c r="CQ14" s="137">
        <v>11.4</v>
      </c>
      <c r="CR14" s="105">
        <v>38863.133999999998</v>
      </c>
      <c r="CS14" s="137">
        <v>9.5</v>
      </c>
      <c r="CT14" s="105">
        <v>39409.072</v>
      </c>
      <c r="CU14" s="137">
        <v>9.4</v>
      </c>
      <c r="CV14" s="105">
        <v>41936</v>
      </c>
      <c r="CW14" s="137">
        <v>9.8000000000000007</v>
      </c>
      <c r="CX14" s="105">
        <v>47910.366000000002</v>
      </c>
      <c r="CY14" s="137">
        <v>10.8</v>
      </c>
      <c r="CZ14" s="105">
        <v>49389.091</v>
      </c>
      <c r="DA14" s="137">
        <v>10.9</v>
      </c>
      <c r="DB14" s="105">
        <v>55036</v>
      </c>
      <c r="DC14" s="137">
        <v>11.5</v>
      </c>
      <c r="DD14" s="105">
        <v>58233.158000000003</v>
      </c>
      <c r="DE14" s="137">
        <v>12.1</v>
      </c>
      <c r="DF14" s="105">
        <v>112372.314</v>
      </c>
      <c r="DG14" s="137">
        <v>22.900000000000002</v>
      </c>
      <c r="DH14" s="105">
        <v>116130</v>
      </c>
      <c r="DI14" s="137">
        <v>22.8</v>
      </c>
      <c r="DJ14" s="105">
        <v>115325.262</v>
      </c>
      <c r="DK14" s="137">
        <v>21.8</v>
      </c>
      <c r="DL14" s="105">
        <v>120105</v>
      </c>
      <c r="DM14" s="137">
        <v>22</v>
      </c>
      <c r="DN14" s="105">
        <v>130694</v>
      </c>
      <c r="DO14" s="137">
        <v>22.5</v>
      </c>
      <c r="DP14" s="105">
        <v>135835</v>
      </c>
      <c r="DQ14" s="137">
        <v>22.3</v>
      </c>
      <c r="DR14" s="105">
        <v>138494</v>
      </c>
      <c r="DS14" s="137">
        <v>22.4</v>
      </c>
      <c r="DT14" s="105">
        <v>139016</v>
      </c>
      <c r="DU14" s="137">
        <v>22</v>
      </c>
      <c r="DV14" s="105">
        <v>145582</v>
      </c>
      <c r="DW14" s="137">
        <v>22.6</v>
      </c>
      <c r="DX14" s="105">
        <v>142077</v>
      </c>
      <c r="DY14" s="137">
        <v>21.6</v>
      </c>
      <c r="DZ14" s="105">
        <v>140489</v>
      </c>
      <c r="EA14" s="137">
        <v>21.9</v>
      </c>
      <c r="EB14" s="138">
        <v>115754</v>
      </c>
      <c r="EC14" s="139">
        <v>18.5</v>
      </c>
      <c r="ED14" s="140"/>
      <c r="EE14" s="140"/>
    </row>
    <row r="15" spans="1:250" ht="15" customHeight="1">
      <c r="A15" s="135" t="s">
        <v>177</v>
      </c>
      <c r="B15" s="95">
        <v>17929</v>
      </c>
      <c r="C15" s="136">
        <v>16.876576678338793</v>
      </c>
      <c r="D15" s="95">
        <v>19246</v>
      </c>
      <c r="E15" s="136">
        <v>16.968190153759348</v>
      </c>
      <c r="F15" s="95">
        <v>21116</v>
      </c>
      <c r="G15" s="136">
        <v>17.365988453377636</v>
      </c>
      <c r="H15" s="95">
        <v>24396</v>
      </c>
      <c r="I15" s="136">
        <v>17.792753369508137</v>
      </c>
      <c r="J15" s="95">
        <v>26139</v>
      </c>
      <c r="K15" s="137">
        <v>18.110705402240715</v>
      </c>
      <c r="L15" s="95">
        <v>28916</v>
      </c>
      <c r="M15" s="137">
        <v>18.7744289628485</v>
      </c>
      <c r="N15" s="95">
        <v>29371</v>
      </c>
      <c r="O15" s="137">
        <v>17.650204920495653</v>
      </c>
      <c r="P15" s="95">
        <v>31066</v>
      </c>
      <c r="Q15" s="137">
        <v>17.263204690061404</v>
      </c>
      <c r="R15" s="105">
        <v>31940</v>
      </c>
      <c r="S15" s="137">
        <v>17.7</v>
      </c>
      <c r="T15" s="105">
        <v>33448</v>
      </c>
      <c r="U15" s="137">
        <v>18.600000000000001</v>
      </c>
      <c r="V15" s="105">
        <v>34257</v>
      </c>
      <c r="W15" s="137">
        <v>18.899999999999999</v>
      </c>
      <c r="X15" s="105">
        <v>36524</v>
      </c>
      <c r="Y15" s="137">
        <v>19.100000000000001</v>
      </c>
      <c r="Z15" s="105">
        <v>38895</v>
      </c>
      <c r="AA15" s="137">
        <v>19.700000000000003</v>
      </c>
      <c r="AB15" s="105">
        <v>42775</v>
      </c>
      <c r="AC15" s="137">
        <v>20.5</v>
      </c>
      <c r="AD15" s="105">
        <v>45830</v>
      </c>
      <c r="AE15" s="137">
        <v>21.1</v>
      </c>
      <c r="AF15" s="105">
        <v>51410</v>
      </c>
      <c r="AG15" s="137">
        <v>22.3</v>
      </c>
      <c r="AH15" s="105">
        <v>54867</v>
      </c>
      <c r="AI15" s="137">
        <v>22.9</v>
      </c>
      <c r="AJ15" s="105">
        <v>57317</v>
      </c>
      <c r="AK15" s="137">
        <v>22.9</v>
      </c>
      <c r="AL15" s="105">
        <v>60607</v>
      </c>
      <c r="AM15" s="137">
        <v>23.3</v>
      </c>
      <c r="AN15" s="105">
        <v>47906</v>
      </c>
      <c r="AO15" s="137">
        <v>17.8</v>
      </c>
      <c r="AP15" s="105">
        <v>48483</v>
      </c>
      <c r="AQ15" s="137">
        <v>18</v>
      </c>
      <c r="AR15" s="105">
        <v>50824</v>
      </c>
      <c r="AS15" s="137">
        <v>18.2</v>
      </c>
      <c r="AT15" s="105">
        <v>52254</v>
      </c>
      <c r="AU15" s="137">
        <v>18.399999999999999</v>
      </c>
      <c r="AV15" s="105">
        <v>53770</v>
      </c>
      <c r="AW15" s="137">
        <v>18.5</v>
      </c>
      <c r="AX15" s="105">
        <v>54896</v>
      </c>
      <c r="AY15" s="137">
        <v>18.399999999999999</v>
      </c>
      <c r="AZ15" s="105">
        <v>47329</v>
      </c>
      <c r="BA15" s="137">
        <v>15.5</v>
      </c>
      <c r="BB15" s="105">
        <v>47924</v>
      </c>
      <c r="BC15" s="137">
        <v>15.4</v>
      </c>
      <c r="BD15" s="105">
        <v>45326</v>
      </c>
      <c r="BE15" s="137">
        <v>14</v>
      </c>
      <c r="BF15" s="105">
        <v>45886</v>
      </c>
      <c r="BG15" s="137">
        <v>14</v>
      </c>
      <c r="BH15" s="105">
        <v>44520</v>
      </c>
      <c r="BI15" s="137">
        <v>13.545583993574063</v>
      </c>
      <c r="BJ15" s="105">
        <v>42070</v>
      </c>
      <c r="BK15" s="137">
        <v>12.524411736686671</v>
      </c>
      <c r="BL15" s="105">
        <v>43036</v>
      </c>
      <c r="BM15" s="137">
        <v>12.4</v>
      </c>
      <c r="BN15" s="105">
        <v>46077</v>
      </c>
      <c r="BO15" s="137">
        <v>13.1</v>
      </c>
      <c r="BP15" s="105">
        <v>46069</v>
      </c>
      <c r="BQ15" s="137">
        <v>13</v>
      </c>
      <c r="BR15" s="105">
        <v>43618</v>
      </c>
      <c r="BS15" s="137">
        <v>11.9</v>
      </c>
      <c r="BT15" s="105">
        <v>43946</v>
      </c>
      <c r="BU15" s="137">
        <v>12</v>
      </c>
      <c r="BV15" s="105">
        <v>43237</v>
      </c>
      <c r="BW15" s="137">
        <v>12.2</v>
      </c>
      <c r="BX15" s="105">
        <v>40987</v>
      </c>
      <c r="BY15" s="137">
        <v>12</v>
      </c>
      <c r="BZ15" s="105">
        <v>42125</v>
      </c>
      <c r="CA15" s="137">
        <v>10.5</v>
      </c>
      <c r="CB15" s="105">
        <v>38194</v>
      </c>
      <c r="CC15" s="137">
        <v>9.6999999999999993</v>
      </c>
      <c r="CD15" s="105">
        <v>38431</v>
      </c>
      <c r="CE15" s="137">
        <v>10.1</v>
      </c>
      <c r="CF15" s="105">
        <v>43612</v>
      </c>
      <c r="CG15" s="137">
        <v>11.6</v>
      </c>
      <c r="CH15" s="105">
        <v>42005</v>
      </c>
      <c r="CI15" s="137">
        <v>11.4</v>
      </c>
      <c r="CJ15" s="105">
        <v>39835</v>
      </c>
      <c r="CK15" s="137">
        <v>10.8</v>
      </c>
      <c r="CL15" s="105">
        <v>42294</v>
      </c>
      <c r="CM15" s="137">
        <v>11.4</v>
      </c>
      <c r="CN15" s="105">
        <v>45739</v>
      </c>
      <c r="CO15" s="137">
        <v>11.7</v>
      </c>
      <c r="CP15" s="105">
        <v>47544.625</v>
      </c>
      <c r="CQ15" s="137">
        <v>12</v>
      </c>
      <c r="CR15" s="105">
        <v>45003.887000000002</v>
      </c>
      <c r="CS15" s="137">
        <v>11</v>
      </c>
      <c r="CT15" s="105">
        <v>46830.728000000003</v>
      </c>
      <c r="CU15" s="137">
        <v>11.1</v>
      </c>
      <c r="CV15" s="105">
        <v>47488</v>
      </c>
      <c r="CW15" s="137">
        <v>11.1</v>
      </c>
      <c r="CX15" s="105">
        <v>47683.190999999999</v>
      </c>
      <c r="CY15" s="137">
        <v>10.8</v>
      </c>
      <c r="CZ15" s="105">
        <v>47741.167000000001</v>
      </c>
      <c r="DA15" s="137">
        <v>10.5</v>
      </c>
      <c r="DB15" s="105">
        <v>49849.017999999996</v>
      </c>
      <c r="DC15" s="137">
        <v>10.4</v>
      </c>
      <c r="DD15" s="105">
        <v>47993.684999999998</v>
      </c>
      <c r="DE15" s="137">
        <v>10</v>
      </c>
      <c r="DF15" s="105">
        <v>58840.159</v>
      </c>
      <c r="DG15" s="137">
        <v>12</v>
      </c>
      <c r="DH15" s="105">
        <v>65292</v>
      </c>
      <c r="DI15" s="137">
        <v>12.8</v>
      </c>
      <c r="DJ15" s="105">
        <v>69036.857000000004</v>
      </c>
      <c r="DK15" s="137">
        <v>13.100000000000001</v>
      </c>
      <c r="DL15" s="105">
        <v>69670</v>
      </c>
      <c r="DM15" s="137">
        <v>12.7</v>
      </c>
      <c r="DN15" s="105">
        <v>72818</v>
      </c>
      <c r="DO15" s="137">
        <v>12.5</v>
      </c>
      <c r="DP15" s="105">
        <v>77503</v>
      </c>
      <c r="DQ15" s="137">
        <v>12.7</v>
      </c>
      <c r="DR15" s="105">
        <v>82851</v>
      </c>
      <c r="DS15" s="137">
        <v>13.4</v>
      </c>
      <c r="DT15" s="105">
        <v>82896</v>
      </c>
      <c r="DU15" s="137">
        <v>13.1</v>
      </c>
      <c r="DV15" s="105">
        <v>57246</v>
      </c>
      <c r="DW15" s="137">
        <v>8.9</v>
      </c>
      <c r="DX15" s="105">
        <v>55821</v>
      </c>
      <c r="DY15" s="137">
        <v>8.5</v>
      </c>
      <c r="DZ15" s="105">
        <v>53147</v>
      </c>
      <c r="EA15" s="137">
        <v>8.3000000000000007</v>
      </c>
      <c r="EB15" s="138">
        <v>46404</v>
      </c>
      <c r="EC15" s="139">
        <v>7.4</v>
      </c>
      <c r="ED15" s="140"/>
      <c r="EE15" s="140"/>
    </row>
    <row r="16" spans="1:250" ht="15" customHeight="1">
      <c r="A16" s="135" t="s">
        <v>178</v>
      </c>
      <c r="B16" s="95">
        <v>2031</v>
      </c>
      <c r="C16" s="136">
        <v>1.9117813170676605</v>
      </c>
      <c r="D16" s="95">
        <v>2047</v>
      </c>
      <c r="E16" s="136">
        <v>1.8047326844406828</v>
      </c>
      <c r="F16" s="95">
        <v>2017</v>
      </c>
      <c r="G16" s="136">
        <v>1.6587989538957515</v>
      </c>
      <c r="H16" s="95">
        <v>2100</v>
      </c>
      <c r="I16" s="136">
        <v>1.5315946087869772</v>
      </c>
      <c r="J16" s="95">
        <v>2232</v>
      </c>
      <c r="K16" s="137">
        <v>1.546466753043394</v>
      </c>
      <c r="L16" s="95">
        <v>2214</v>
      </c>
      <c r="M16" s="137">
        <v>1.4374943188458491</v>
      </c>
      <c r="N16" s="95">
        <v>2367</v>
      </c>
      <c r="O16" s="137">
        <v>1.4224246721873008</v>
      </c>
      <c r="P16" s="95">
        <v>2845</v>
      </c>
      <c r="Q16" s="137">
        <v>1.5809507932538689</v>
      </c>
      <c r="R16" s="105">
        <v>3572</v>
      </c>
      <c r="S16" s="137">
        <v>2</v>
      </c>
      <c r="T16" s="105">
        <v>4078</v>
      </c>
      <c r="U16" s="137">
        <v>2.2999999999999998</v>
      </c>
      <c r="V16" s="105">
        <v>3925</v>
      </c>
      <c r="W16" s="137">
        <v>2.2000000000000002</v>
      </c>
      <c r="X16" s="105">
        <v>3778</v>
      </c>
      <c r="Y16" s="137">
        <v>2</v>
      </c>
      <c r="Z16" s="105">
        <v>3961</v>
      </c>
      <c r="AA16" s="137">
        <v>2</v>
      </c>
      <c r="AB16" s="105">
        <v>4267</v>
      </c>
      <c r="AC16" s="137">
        <v>2</v>
      </c>
      <c r="AD16" s="105">
        <v>4125</v>
      </c>
      <c r="AE16" s="137">
        <v>1.9</v>
      </c>
      <c r="AF16" s="105">
        <v>4285</v>
      </c>
      <c r="AG16" s="137">
        <v>1.9</v>
      </c>
      <c r="AH16" s="105">
        <v>4751</v>
      </c>
      <c r="AI16" s="137">
        <v>2</v>
      </c>
      <c r="AJ16" s="105">
        <v>5095</v>
      </c>
      <c r="AK16" s="137">
        <v>2</v>
      </c>
      <c r="AL16" s="105">
        <v>5268</v>
      </c>
      <c r="AM16" s="137">
        <v>2</v>
      </c>
      <c r="AN16" s="105">
        <v>5847</v>
      </c>
      <c r="AO16" s="137">
        <v>2.2000000000000002</v>
      </c>
      <c r="AP16" s="105">
        <v>6807</v>
      </c>
      <c r="AQ16" s="137">
        <v>2.5</v>
      </c>
      <c r="AR16" s="105">
        <v>6356</v>
      </c>
      <c r="AS16" s="137">
        <v>2.2999999999999998</v>
      </c>
      <c r="AT16" s="105">
        <v>7192</v>
      </c>
      <c r="AU16" s="137">
        <v>2.6</v>
      </c>
      <c r="AV16" s="105">
        <v>7427</v>
      </c>
      <c r="AW16" s="137">
        <v>2.5</v>
      </c>
      <c r="AX16" s="105">
        <v>7608</v>
      </c>
      <c r="AY16" s="137">
        <v>2.7</v>
      </c>
      <c r="AZ16" s="105">
        <v>9070</v>
      </c>
      <c r="BA16" s="137">
        <v>3</v>
      </c>
      <c r="BB16" s="105">
        <v>9590</v>
      </c>
      <c r="BC16" s="137">
        <v>3.1</v>
      </c>
      <c r="BD16" s="105">
        <v>6668</v>
      </c>
      <c r="BE16" s="137">
        <v>2.1</v>
      </c>
      <c r="BF16" s="105">
        <v>7013</v>
      </c>
      <c r="BG16" s="137">
        <v>2.1</v>
      </c>
      <c r="BH16" s="105">
        <v>6224</v>
      </c>
      <c r="BI16" s="137">
        <v>1.8937042851753139</v>
      </c>
      <c r="BJ16" s="105">
        <v>5734</v>
      </c>
      <c r="BK16" s="137">
        <v>1.7070353434314567</v>
      </c>
      <c r="BL16" s="105">
        <v>6077</v>
      </c>
      <c r="BM16" s="137">
        <v>1.7</v>
      </c>
      <c r="BN16" s="105">
        <v>6655</v>
      </c>
      <c r="BO16" s="137">
        <v>1.9</v>
      </c>
      <c r="BP16" s="105">
        <v>7167</v>
      </c>
      <c r="BQ16" s="137">
        <v>2</v>
      </c>
      <c r="BR16" s="105">
        <v>9881</v>
      </c>
      <c r="BS16" s="137">
        <v>2.7</v>
      </c>
      <c r="BT16" s="105">
        <v>10027</v>
      </c>
      <c r="BU16" s="137">
        <v>2.7</v>
      </c>
      <c r="BV16" s="105">
        <v>8585</v>
      </c>
      <c r="BW16" s="137">
        <v>2.4</v>
      </c>
      <c r="BX16" s="105">
        <v>10279</v>
      </c>
      <c r="BY16" s="137">
        <v>3</v>
      </c>
      <c r="BZ16" s="105">
        <v>12226</v>
      </c>
      <c r="CA16" s="137">
        <v>3.1</v>
      </c>
      <c r="CB16" s="105">
        <v>13169</v>
      </c>
      <c r="CC16" s="137">
        <v>3.4</v>
      </c>
      <c r="CD16" s="105">
        <v>13131</v>
      </c>
      <c r="CE16" s="137">
        <v>3.4</v>
      </c>
      <c r="CF16" s="105">
        <v>12331</v>
      </c>
      <c r="CG16" s="137">
        <v>3.3</v>
      </c>
      <c r="CH16" s="105">
        <v>12300</v>
      </c>
      <c r="CI16" s="137">
        <v>3.3</v>
      </c>
      <c r="CJ16" s="105">
        <v>12933</v>
      </c>
      <c r="CK16" s="137">
        <v>3.5</v>
      </c>
      <c r="CL16" s="105">
        <v>11137</v>
      </c>
      <c r="CM16" s="137">
        <v>3</v>
      </c>
      <c r="CN16" s="105">
        <v>11192</v>
      </c>
      <c r="CO16" s="137">
        <v>2.9</v>
      </c>
      <c r="CP16" s="105">
        <v>9847.3549999999996</v>
      </c>
      <c r="CQ16" s="137">
        <v>2.5</v>
      </c>
      <c r="CR16" s="105">
        <v>9440.6059999999998</v>
      </c>
      <c r="CS16" s="137">
        <v>2.2999999999999998</v>
      </c>
      <c r="CT16" s="105">
        <v>9254.8140000000003</v>
      </c>
      <c r="CU16" s="137">
        <v>2.2000000000000002</v>
      </c>
      <c r="CV16" s="105">
        <v>9320</v>
      </c>
      <c r="CW16" s="137">
        <v>2.2000000000000002</v>
      </c>
      <c r="CX16" s="105">
        <v>8890.1560000000009</v>
      </c>
      <c r="CY16" s="137">
        <v>2</v>
      </c>
      <c r="CZ16" s="105">
        <v>8071.05</v>
      </c>
      <c r="DA16" s="137">
        <v>1.7999999999999998</v>
      </c>
      <c r="DB16" s="105">
        <v>8817.2999999999993</v>
      </c>
      <c r="DC16" s="137">
        <v>1.8</v>
      </c>
      <c r="DD16" s="105">
        <v>11745.28</v>
      </c>
      <c r="DE16" s="137">
        <v>2.5</v>
      </c>
      <c r="DF16" s="105">
        <v>20361.141</v>
      </c>
      <c r="DG16" s="137">
        <v>4.2</v>
      </c>
      <c r="DH16" s="105">
        <v>18434</v>
      </c>
      <c r="DI16" s="137">
        <v>3.6</v>
      </c>
      <c r="DJ16" s="105">
        <v>17539.552</v>
      </c>
      <c r="DK16" s="137">
        <v>3.3000000000000003</v>
      </c>
      <c r="DL16" s="105">
        <v>20769</v>
      </c>
      <c r="DM16" s="137">
        <v>3.8</v>
      </c>
      <c r="DN16" s="105">
        <v>20696</v>
      </c>
      <c r="DO16" s="137">
        <v>3.6</v>
      </c>
      <c r="DP16" s="105">
        <v>19346</v>
      </c>
      <c r="DQ16" s="137">
        <v>3.2</v>
      </c>
      <c r="DR16" s="105">
        <v>19816</v>
      </c>
      <c r="DS16" s="137">
        <v>3.2</v>
      </c>
      <c r="DT16" s="105">
        <v>19927</v>
      </c>
      <c r="DU16" s="137">
        <v>3.1</v>
      </c>
      <c r="DV16" s="105">
        <v>19975</v>
      </c>
      <c r="DW16" s="137">
        <v>3.1</v>
      </c>
      <c r="DX16" s="105">
        <v>21685</v>
      </c>
      <c r="DY16" s="137">
        <v>3.3</v>
      </c>
      <c r="DZ16" s="105">
        <v>21222</v>
      </c>
      <c r="EA16" s="137">
        <v>3.3</v>
      </c>
      <c r="EB16" s="138">
        <v>19962</v>
      </c>
      <c r="EC16" s="139">
        <v>3.2</v>
      </c>
      <c r="ED16" s="140"/>
      <c r="EE16" s="140"/>
    </row>
    <row r="17" spans="1:153" ht="15" customHeight="1">
      <c r="A17" s="135" t="s">
        <v>179</v>
      </c>
      <c r="B17" s="95">
        <v>908</v>
      </c>
      <c r="C17" s="136">
        <v>0.85470085470085477</v>
      </c>
      <c r="D17" s="95">
        <v>959</v>
      </c>
      <c r="E17" s="136">
        <v>0.84550007053180976</v>
      </c>
      <c r="F17" s="95">
        <v>973</v>
      </c>
      <c r="G17" s="136">
        <v>0.80020395743211015</v>
      </c>
      <c r="H17" s="95">
        <v>1034</v>
      </c>
      <c r="I17" s="136">
        <v>0.75412801213606395</v>
      </c>
      <c r="J17" s="95">
        <v>1081</v>
      </c>
      <c r="K17" s="137">
        <v>0.74898322582433197</v>
      </c>
      <c r="L17" s="95">
        <v>1205</v>
      </c>
      <c r="M17" s="137">
        <v>0.78237608591203622</v>
      </c>
      <c r="N17" s="95">
        <v>1236</v>
      </c>
      <c r="O17" s="137">
        <v>0.7427616792663726</v>
      </c>
      <c r="P17" s="95">
        <v>1367</v>
      </c>
      <c r="Q17" s="137">
        <v>0.75963435303270266</v>
      </c>
      <c r="R17" s="105">
        <v>1748</v>
      </c>
      <c r="S17" s="137">
        <v>1</v>
      </c>
      <c r="T17" s="105">
        <v>1786</v>
      </c>
      <c r="U17" s="137">
        <v>1</v>
      </c>
      <c r="V17" s="105">
        <v>1840</v>
      </c>
      <c r="W17" s="137">
        <v>1</v>
      </c>
      <c r="X17" s="105">
        <v>1916</v>
      </c>
      <c r="Y17" s="137">
        <v>1</v>
      </c>
      <c r="Z17" s="105">
        <v>1788</v>
      </c>
      <c r="AA17" s="137">
        <v>0.9</v>
      </c>
      <c r="AB17" s="105">
        <v>1741</v>
      </c>
      <c r="AC17" s="137">
        <v>0.8</v>
      </c>
      <c r="AD17" s="105">
        <v>1884</v>
      </c>
      <c r="AE17" s="137">
        <v>0.9</v>
      </c>
      <c r="AF17" s="105">
        <v>1824</v>
      </c>
      <c r="AG17" s="137">
        <v>0.8</v>
      </c>
      <c r="AH17" s="105">
        <v>1919</v>
      </c>
      <c r="AI17" s="137">
        <v>0.8</v>
      </c>
      <c r="AJ17" s="105">
        <v>2063</v>
      </c>
      <c r="AK17" s="137">
        <v>0.8</v>
      </c>
      <c r="AL17" s="105">
        <v>2305</v>
      </c>
      <c r="AM17" s="137">
        <v>0.9</v>
      </c>
      <c r="AN17" s="105">
        <v>2452</v>
      </c>
      <c r="AO17" s="137">
        <v>0.9</v>
      </c>
      <c r="AP17" s="105">
        <v>2305</v>
      </c>
      <c r="AQ17" s="137">
        <v>0.9</v>
      </c>
      <c r="AR17" s="105">
        <v>3273</v>
      </c>
      <c r="AS17" s="137">
        <v>1.2</v>
      </c>
      <c r="AT17" s="105">
        <v>2548</v>
      </c>
      <c r="AU17" s="137">
        <v>0.9</v>
      </c>
      <c r="AV17" s="105">
        <v>2725</v>
      </c>
      <c r="AW17" s="137">
        <v>0.9</v>
      </c>
      <c r="AX17" s="105">
        <v>2763</v>
      </c>
      <c r="AY17" s="137">
        <v>0.9</v>
      </c>
      <c r="AZ17" s="105">
        <v>2636</v>
      </c>
      <c r="BA17" s="137">
        <v>0.9</v>
      </c>
      <c r="BB17" s="105">
        <v>2693</v>
      </c>
      <c r="BC17" s="137">
        <v>0.9</v>
      </c>
      <c r="BD17" s="105">
        <v>4032</v>
      </c>
      <c r="BE17" s="137">
        <v>1.2</v>
      </c>
      <c r="BF17" s="105">
        <v>4358</v>
      </c>
      <c r="BG17" s="137">
        <v>1.3</v>
      </c>
      <c r="BH17" s="105">
        <v>4108</v>
      </c>
      <c r="BI17" s="137">
        <v>1.2498935095597989</v>
      </c>
      <c r="BJ17" s="105">
        <v>4421</v>
      </c>
      <c r="BK17" s="137">
        <v>1.3161498523387634</v>
      </c>
      <c r="BL17" s="105">
        <v>4776</v>
      </c>
      <c r="BM17" s="137">
        <v>1.4</v>
      </c>
      <c r="BN17" s="105">
        <v>3842</v>
      </c>
      <c r="BO17" s="137">
        <v>1.1000000000000001</v>
      </c>
      <c r="BP17" s="105">
        <v>3846</v>
      </c>
      <c r="BQ17" s="137">
        <v>1.1000000000000001</v>
      </c>
      <c r="BR17" s="105">
        <v>3718</v>
      </c>
      <c r="BS17" s="137">
        <v>1</v>
      </c>
      <c r="BT17" s="105">
        <v>3794</v>
      </c>
      <c r="BU17" s="137">
        <v>1</v>
      </c>
      <c r="BV17" s="105">
        <v>4795</v>
      </c>
      <c r="BW17" s="137">
        <v>1.3</v>
      </c>
      <c r="BX17" s="105">
        <v>5331</v>
      </c>
      <c r="BY17" s="137">
        <v>1.5</v>
      </c>
      <c r="BZ17" s="105">
        <v>6147</v>
      </c>
      <c r="CA17" s="137">
        <v>1.5</v>
      </c>
      <c r="CB17" s="105">
        <v>6248</v>
      </c>
      <c r="CC17" s="137">
        <v>1.6</v>
      </c>
      <c r="CD17" s="105">
        <v>7423</v>
      </c>
      <c r="CE17" s="137">
        <v>1.9</v>
      </c>
      <c r="CF17" s="105">
        <v>7371</v>
      </c>
      <c r="CG17" s="137">
        <v>2</v>
      </c>
      <c r="CH17" s="105">
        <v>6986</v>
      </c>
      <c r="CI17" s="137">
        <v>1.9</v>
      </c>
      <c r="CJ17" s="105">
        <v>7657</v>
      </c>
      <c r="CK17" s="137">
        <v>2.1</v>
      </c>
      <c r="CL17" s="105">
        <v>8590</v>
      </c>
      <c r="CM17" s="137">
        <v>2.2999999999999998</v>
      </c>
      <c r="CN17" s="105">
        <v>7871</v>
      </c>
      <c r="CO17" s="137">
        <v>2</v>
      </c>
      <c r="CP17" s="105">
        <v>8136.1229999999996</v>
      </c>
      <c r="CQ17" s="137">
        <v>2</v>
      </c>
      <c r="CR17" s="105">
        <v>6046.8059999999996</v>
      </c>
      <c r="CS17" s="137">
        <v>1.5</v>
      </c>
      <c r="CT17" s="105">
        <v>6335.826</v>
      </c>
      <c r="CU17" s="137">
        <v>1.5</v>
      </c>
      <c r="CV17" s="105">
        <v>5856</v>
      </c>
      <c r="CW17" s="137">
        <v>1.4</v>
      </c>
      <c r="CX17" s="105">
        <v>6316.1319999999996</v>
      </c>
      <c r="CY17" s="137">
        <v>1.4000000000000001</v>
      </c>
      <c r="CZ17" s="105">
        <v>8164.1779999999999</v>
      </c>
      <c r="DA17" s="137">
        <v>1.7999999999999998</v>
      </c>
      <c r="DB17" s="105">
        <v>9078.4869999999992</v>
      </c>
      <c r="DC17" s="137">
        <v>1.9</v>
      </c>
      <c r="DD17" s="105">
        <v>9398.1239999999998</v>
      </c>
      <c r="DE17" s="137">
        <v>2</v>
      </c>
      <c r="DF17" s="105">
        <v>7025.116</v>
      </c>
      <c r="DG17" s="137">
        <v>1.4000000000000001</v>
      </c>
      <c r="DH17" s="105">
        <v>7068</v>
      </c>
      <c r="DI17" s="137">
        <v>1.4</v>
      </c>
      <c r="DJ17" s="105">
        <v>7483.1369999999997</v>
      </c>
      <c r="DK17" s="137">
        <v>1.4000000000000001</v>
      </c>
      <c r="DL17" s="105">
        <v>7717</v>
      </c>
      <c r="DM17" s="137">
        <v>1.4</v>
      </c>
      <c r="DN17" s="105">
        <v>8368</v>
      </c>
      <c r="DO17" s="137">
        <v>1.4</v>
      </c>
      <c r="DP17" s="105">
        <v>10392</v>
      </c>
      <c r="DQ17" s="137">
        <v>1.7</v>
      </c>
      <c r="DR17" s="105">
        <v>13096</v>
      </c>
      <c r="DS17" s="137">
        <v>2.1</v>
      </c>
      <c r="DT17" s="105">
        <v>15420</v>
      </c>
      <c r="DU17" s="137">
        <v>2.4</v>
      </c>
      <c r="DV17" s="105">
        <v>18772</v>
      </c>
      <c r="DW17" s="137">
        <v>2.9</v>
      </c>
      <c r="DX17" s="105">
        <v>19433</v>
      </c>
      <c r="DY17" s="137">
        <v>3</v>
      </c>
      <c r="DZ17" s="105">
        <v>21303</v>
      </c>
      <c r="EA17" s="137">
        <v>3.3</v>
      </c>
      <c r="EB17" s="138">
        <v>21105</v>
      </c>
      <c r="EC17" s="139">
        <v>3.4</v>
      </c>
      <c r="ED17" s="140"/>
      <c r="EE17" s="140"/>
    </row>
    <row r="18" spans="1:153" ht="15" customHeight="1">
      <c r="A18" s="135" t="s">
        <v>180</v>
      </c>
      <c r="B18" s="95">
        <v>809</v>
      </c>
      <c r="C18" s="136">
        <v>0.7615121051244399</v>
      </c>
      <c r="D18" s="95">
        <v>964</v>
      </c>
      <c r="E18" s="136">
        <v>0.84990830864719991</v>
      </c>
      <c r="F18" s="95">
        <v>859</v>
      </c>
      <c r="G18" s="136">
        <v>0.70644933138148258</v>
      </c>
      <c r="H18" s="95">
        <v>849</v>
      </c>
      <c r="I18" s="136">
        <v>0.61920182040959215</v>
      </c>
      <c r="J18" s="95">
        <v>973</v>
      </c>
      <c r="K18" s="137">
        <v>0.67415418938674843</v>
      </c>
      <c r="L18" s="95">
        <v>1186</v>
      </c>
      <c r="M18" s="137">
        <v>0.7700398654702697</v>
      </c>
      <c r="N18" s="95">
        <v>1060</v>
      </c>
      <c r="O18" s="137">
        <v>0.63699626215400884</v>
      </c>
      <c r="P18" s="95">
        <v>1228</v>
      </c>
      <c r="Q18" s="137">
        <v>0.68239282042732907</v>
      </c>
      <c r="R18" s="105">
        <v>1502</v>
      </c>
      <c r="S18" s="137">
        <v>0.8</v>
      </c>
      <c r="T18" s="105">
        <v>1947</v>
      </c>
      <c r="U18" s="137">
        <v>1.1000000000000001</v>
      </c>
      <c r="V18" s="105">
        <v>1629</v>
      </c>
      <c r="W18" s="137">
        <v>0.9</v>
      </c>
      <c r="X18" s="105">
        <v>1791</v>
      </c>
      <c r="Y18" s="137">
        <v>0.9</v>
      </c>
      <c r="Z18" s="105">
        <v>1745</v>
      </c>
      <c r="AA18" s="137">
        <v>0.9</v>
      </c>
      <c r="AB18" s="105">
        <v>1885</v>
      </c>
      <c r="AC18" s="137">
        <v>0.9</v>
      </c>
      <c r="AD18" s="105">
        <v>1649</v>
      </c>
      <c r="AE18" s="137">
        <v>0.70000000000000007</v>
      </c>
      <c r="AF18" s="105">
        <v>1653</v>
      </c>
      <c r="AG18" s="137">
        <v>0.6</v>
      </c>
      <c r="AH18" s="105">
        <v>1735</v>
      </c>
      <c r="AI18" s="137">
        <v>0.6</v>
      </c>
      <c r="AJ18" s="105">
        <v>1984</v>
      </c>
      <c r="AK18" s="137">
        <v>0.8</v>
      </c>
      <c r="AL18" s="105">
        <v>1849</v>
      </c>
      <c r="AM18" s="137">
        <v>0.7</v>
      </c>
      <c r="AN18" s="105">
        <v>1963</v>
      </c>
      <c r="AO18" s="137">
        <v>0.7</v>
      </c>
      <c r="AP18" s="105">
        <v>2042</v>
      </c>
      <c r="AQ18" s="137">
        <v>0.8</v>
      </c>
      <c r="AR18" s="105">
        <v>2236</v>
      </c>
      <c r="AS18" s="137">
        <v>0.8</v>
      </c>
      <c r="AT18" s="105">
        <v>2139</v>
      </c>
      <c r="AU18" s="137">
        <v>0.8</v>
      </c>
      <c r="AV18" s="105">
        <v>2026</v>
      </c>
      <c r="AW18" s="137">
        <v>0.7</v>
      </c>
      <c r="AX18" s="105">
        <v>2167</v>
      </c>
      <c r="AY18" s="137">
        <v>0.7</v>
      </c>
      <c r="AZ18" s="105">
        <v>2452</v>
      </c>
      <c r="BA18" s="137">
        <v>0.8</v>
      </c>
      <c r="BB18" s="105">
        <v>2225</v>
      </c>
      <c r="BC18" s="137">
        <v>0.7</v>
      </c>
      <c r="BD18" s="105">
        <v>2023</v>
      </c>
      <c r="BE18" s="137">
        <v>0.6</v>
      </c>
      <c r="BF18" s="105">
        <v>2220</v>
      </c>
      <c r="BG18" s="137">
        <v>0.7</v>
      </c>
      <c r="BH18" s="105">
        <v>2837</v>
      </c>
      <c r="BI18" s="137">
        <v>0.86318108242968583</v>
      </c>
      <c r="BJ18" s="105">
        <v>2314</v>
      </c>
      <c r="BK18" s="137">
        <v>0.68888730113365726</v>
      </c>
      <c r="BL18" s="105">
        <v>2329</v>
      </c>
      <c r="BM18" s="137">
        <v>0.7</v>
      </c>
      <c r="BN18" s="105">
        <v>3678</v>
      </c>
      <c r="BO18" s="137">
        <v>1</v>
      </c>
      <c r="BP18" s="105">
        <v>3583</v>
      </c>
      <c r="BQ18" s="137">
        <v>1</v>
      </c>
      <c r="BR18" s="105">
        <v>3185</v>
      </c>
      <c r="BS18" s="137">
        <v>0.9</v>
      </c>
      <c r="BT18" s="105">
        <v>3445</v>
      </c>
      <c r="BU18" s="137">
        <v>0.9</v>
      </c>
      <c r="BV18" s="105">
        <v>3180</v>
      </c>
      <c r="BW18" s="137">
        <v>0.9</v>
      </c>
      <c r="BX18" s="105">
        <v>3386</v>
      </c>
      <c r="BY18" s="137">
        <v>1</v>
      </c>
      <c r="BZ18" s="105">
        <v>3529</v>
      </c>
      <c r="CA18" s="137">
        <v>0.9</v>
      </c>
      <c r="CB18" s="105">
        <v>3765</v>
      </c>
      <c r="CC18" s="137">
        <v>1</v>
      </c>
      <c r="CD18" s="105">
        <v>3732</v>
      </c>
      <c r="CE18" s="137">
        <v>1</v>
      </c>
      <c r="CF18" s="105">
        <v>3824</v>
      </c>
      <c r="CG18" s="137">
        <v>1</v>
      </c>
      <c r="CH18" s="105">
        <v>4270</v>
      </c>
      <c r="CI18" s="137">
        <v>1.2</v>
      </c>
      <c r="CJ18" s="105">
        <v>4272</v>
      </c>
      <c r="CK18" s="137">
        <v>1.2</v>
      </c>
      <c r="CL18" s="105">
        <v>5109</v>
      </c>
      <c r="CM18" s="137">
        <v>1.4</v>
      </c>
      <c r="CN18" s="105">
        <v>4968</v>
      </c>
      <c r="CO18" s="137">
        <v>1.3</v>
      </c>
      <c r="CP18" s="105">
        <v>4081.4470000000001</v>
      </c>
      <c r="CQ18" s="137">
        <v>1</v>
      </c>
      <c r="CR18" s="105">
        <v>6740.7340000000004</v>
      </c>
      <c r="CS18" s="137">
        <v>1.7000000000000002</v>
      </c>
      <c r="CT18" s="105">
        <v>6575.9250000000002</v>
      </c>
      <c r="CU18" s="137">
        <v>1.7</v>
      </c>
      <c r="CV18" s="105">
        <v>6766</v>
      </c>
      <c r="CW18" s="137">
        <v>1.6</v>
      </c>
      <c r="CX18" s="105">
        <v>6753.2209999999995</v>
      </c>
      <c r="CY18" s="137">
        <v>1.5</v>
      </c>
      <c r="CZ18" s="105">
        <v>4156.5959999999995</v>
      </c>
      <c r="DA18" s="137">
        <v>0.89999999999999991</v>
      </c>
      <c r="DB18" s="105">
        <v>4908.3829999999998</v>
      </c>
      <c r="DC18" s="137">
        <v>1</v>
      </c>
      <c r="DD18" s="105">
        <v>4971.1180000000004</v>
      </c>
      <c r="DE18" s="137">
        <v>1</v>
      </c>
      <c r="DF18" s="105">
        <v>7288.7420000000002</v>
      </c>
      <c r="DG18" s="137">
        <v>1.5</v>
      </c>
      <c r="DH18" s="105">
        <v>7848</v>
      </c>
      <c r="DI18" s="137">
        <v>1.5</v>
      </c>
      <c r="DJ18" s="105">
        <v>8401.0650000000005</v>
      </c>
      <c r="DK18" s="137">
        <v>1.6</v>
      </c>
      <c r="DL18" s="105">
        <v>8249</v>
      </c>
      <c r="DM18" s="137">
        <v>1.5</v>
      </c>
      <c r="DN18" s="105">
        <v>7280</v>
      </c>
      <c r="DO18" s="137">
        <v>1.3</v>
      </c>
      <c r="DP18" s="105">
        <v>7358</v>
      </c>
      <c r="DQ18" s="137">
        <v>1.2</v>
      </c>
      <c r="DR18" s="105">
        <v>7968</v>
      </c>
      <c r="DS18" s="137">
        <v>1.3</v>
      </c>
      <c r="DT18" s="105">
        <v>8722</v>
      </c>
      <c r="DU18" s="137">
        <v>1.4</v>
      </c>
      <c r="DV18" s="105">
        <v>6666</v>
      </c>
      <c r="DW18" s="137">
        <v>1</v>
      </c>
      <c r="DX18" s="105">
        <v>7088</v>
      </c>
      <c r="DY18" s="137">
        <v>1.1000000000000001</v>
      </c>
      <c r="DZ18" s="105">
        <v>7775</v>
      </c>
      <c r="EA18" s="137">
        <v>1.2</v>
      </c>
      <c r="EB18" s="138">
        <v>8359</v>
      </c>
      <c r="EC18" s="139">
        <v>1.3</v>
      </c>
      <c r="ED18" s="140"/>
      <c r="EE18" s="140"/>
    </row>
    <row r="19" spans="1:153" ht="15" customHeight="1">
      <c r="A19" s="135" t="s">
        <v>181</v>
      </c>
      <c r="B19" s="95">
        <v>733</v>
      </c>
      <c r="C19" s="136">
        <v>0.68997326706577811</v>
      </c>
      <c r="D19" s="95">
        <v>779</v>
      </c>
      <c r="E19" s="136">
        <v>0.68680349837776833</v>
      </c>
      <c r="F19" s="95">
        <v>783</v>
      </c>
      <c r="G19" s="136">
        <v>0.64394624734773098</v>
      </c>
      <c r="H19" s="95">
        <v>767</v>
      </c>
      <c r="I19" s="136">
        <v>0.55939669759029109</v>
      </c>
      <c r="J19" s="95">
        <v>746</v>
      </c>
      <c r="K19" s="137">
        <v>0.5168746405781236</v>
      </c>
      <c r="L19" s="95">
        <v>838</v>
      </c>
      <c r="M19" s="137">
        <v>0.54409224895791397</v>
      </c>
      <c r="N19" s="95">
        <v>849</v>
      </c>
      <c r="O19" s="137">
        <v>0.51019794959316378</v>
      </c>
      <c r="P19" s="95">
        <v>839</v>
      </c>
      <c r="Q19" s="137">
        <v>0.4662276680281181</v>
      </c>
      <c r="R19" s="105">
        <v>1324</v>
      </c>
      <c r="S19" s="137">
        <v>0.7</v>
      </c>
      <c r="T19" s="105">
        <v>1367</v>
      </c>
      <c r="U19" s="137">
        <v>0.70000000000000007</v>
      </c>
      <c r="V19" s="105">
        <v>1447</v>
      </c>
      <c r="W19" s="137">
        <v>0.8</v>
      </c>
      <c r="X19" s="105">
        <v>1339</v>
      </c>
      <c r="Y19" s="137">
        <v>0.7</v>
      </c>
      <c r="Z19" s="105">
        <v>1430</v>
      </c>
      <c r="AA19" s="137">
        <v>0.7</v>
      </c>
      <c r="AB19" s="105">
        <v>1398</v>
      </c>
      <c r="AC19" s="137">
        <v>0.7</v>
      </c>
      <c r="AD19" s="105">
        <v>1307</v>
      </c>
      <c r="AE19" s="137">
        <v>0.6</v>
      </c>
      <c r="AF19" s="105">
        <v>1329</v>
      </c>
      <c r="AG19" s="137">
        <v>0.6</v>
      </c>
      <c r="AH19" s="105">
        <v>1368</v>
      </c>
      <c r="AI19" s="137">
        <v>0.6</v>
      </c>
      <c r="AJ19" s="105">
        <v>1491</v>
      </c>
      <c r="AK19" s="137">
        <v>0.6</v>
      </c>
      <c r="AL19" s="105">
        <v>1555</v>
      </c>
      <c r="AM19" s="137">
        <v>0.6</v>
      </c>
      <c r="AN19" s="105">
        <v>1763</v>
      </c>
      <c r="AO19" s="137">
        <v>0.7</v>
      </c>
      <c r="AP19" s="105">
        <v>1736</v>
      </c>
      <c r="AQ19" s="137">
        <v>0.6</v>
      </c>
      <c r="AR19" s="105">
        <v>1838</v>
      </c>
      <c r="AS19" s="137">
        <v>0.7</v>
      </c>
      <c r="AT19" s="105">
        <v>1810</v>
      </c>
      <c r="AU19" s="137">
        <v>0.6</v>
      </c>
      <c r="AV19" s="105">
        <v>1798</v>
      </c>
      <c r="AW19" s="137">
        <v>0.6</v>
      </c>
      <c r="AX19" s="105">
        <v>1768</v>
      </c>
      <c r="AY19" s="137">
        <v>0.6</v>
      </c>
      <c r="AZ19" s="105">
        <v>1859</v>
      </c>
      <c r="BA19" s="137">
        <v>0.6</v>
      </c>
      <c r="BB19" s="105">
        <v>1659</v>
      </c>
      <c r="BC19" s="137">
        <v>0.5</v>
      </c>
      <c r="BD19" s="105">
        <v>1652</v>
      </c>
      <c r="BE19" s="137">
        <v>0.5</v>
      </c>
      <c r="BF19" s="105">
        <v>1739</v>
      </c>
      <c r="BG19" s="137">
        <v>0.5</v>
      </c>
      <c r="BH19" s="105">
        <v>1906</v>
      </c>
      <c r="BI19" s="137">
        <v>0.57991651149488244</v>
      </c>
      <c r="BJ19" s="105">
        <v>1968</v>
      </c>
      <c r="BK19" s="137">
        <v>0.58588168048013711</v>
      </c>
      <c r="BL19" s="105">
        <v>1932</v>
      </c>
      <c r="BM19" s="137">
        <v>0.6</v>
      </c>
      <c r="BN19" s="105">
        <v>2062</v>
      </c>
      <c r="BO19" s="137">
        <v>0.6</v>
      </c>
      <c r="BP19" s="105">
        <v>2144</v>
      </c>
      <c r="BQ19" s="137">
        <v>0.6</v>
      </c>
      <c r="BR19" s="105">
        <v>2059</v>
      </c>
      <c r="BS19" s="137">
        <v>0.6</v>
      </c>
      <c r="BT19" s="105">
        <v>2091</v>
      </c>
      <c r="BU19" s="137">
        <v>0.6</v>
      </c>
      <c r="BV19" s="105">
        <v>3787</v>
      </c>
      <c r="BW19" s="137">
        <v>1.1000000000000001</v>
      </c>
      <c r="BX19" s="105">
        <v>2759</v>
      </c>
      <c r="BY19" s="137">
        <v>0.8</v>
      </c>
      <c r="BZ19" s="105">
        <v>3077</v>
      </c>
      <c r="CA19" s="137">
        <v>0.8</v>
      </c>
      <c r="CB19" s="105">
        <v>3106</v>
      </c>
      <c r="CC19" s="137">
        <v>0.8</v>
      </c>
      <c r="CD19" s="105">
        <v>2936</v>
      </c>
      <c r="CE19" s="137">
        <v>0.8</v>
      </c>
      <c r="CF19" s="105">
        <v>3263</v>
      </c>
      <c r="CG19" s="137">
        <v>0.9</v>
      </c>
      <c r="CH19" s="105">
        <v>2991</v>
      </c>
      <c r="CI19" s="137">
        <v>0.8</v>
      </c>
      <c r="CJ19" s="105">
        <v>2961</v>
      </c>
      <c r="CK19" s="137">
        <v>0.8</v>
      </c>
      <c r="CL19" s="105">
        <v>2690</v>
      </c>
      <c r="CM19" s="137">
        <v>0.7</v>
      </c>
      <c r="CN19" s="105">
        <v>3133</v>
      </c>
      <c r="CO19" s="137">
        <v>0.8</v>
      </c>
      <c r="CP19" s="105">
        <v>3378.4479999999999</v>
      </c>
      <c r="CQ19" s="137">
        <v>0.8</v>
      </c>
      <c r="CR19" s="105">
        <v>3400.2460000000001</v>
      </c>
      <c r="CS19" s="137">
        <v>0.8</v>
      </c>
      <c r="CT19" s="105">
        <v>3984.2979999999998</v>
      </c>
      <c r="CU19" s="137">
        <v>0.9</v>
      </c>
      <c r="CV19" s="105">
        <v>4839</v>
      </c>
      <c r="CW19" s="137">
        <v>1.1000000000000001</v>
      </c>
      <c r="CX19" s="105">
        <v>5529.8389999999999</v>
      </c>
      <c r="CY19" s="137">
        <v>1.3</v>
      </c>
      <c r="CZ19" s="105">
        <v>4049.8919999999998</v>
      </c>
      <c r="DA19" s="137">
        <v>0.89999999999999991</v>
      </c>
      <c r="DB19" s="105">
        <v>4190.8050000000003</v>
      </c>
      <c r="DC19" s="137">
        <v>1</v>
      </c>
      <c r="DD19" s="105">
        <v>4021.7</v>
      </c>
      <c r="DE19" s="137">
        <v>0.8</v>
      </c>
      <c r="DF19" s="105">
        <v>4343.0789999999997</v>
      </c>
      <c r="DG19" s="137">
        <v>0.89999999999999991</v>
      </c>
      <c r="DH19" s="105">
        <v>4041</v>
      </c>
      <c r="DI19" s="137">
        <v>0.8</v>
      </c>
      <c r="DJ19" s="105">
        <v>4332.1899999999996</v>
      </c>
      <c r="DK19" s="137">
        <v>0.8</v>
      </c>
      <c r="DL19" s="105">
        <v>4446</v>
      </c>
      <c r="DM19" s="137">
        <v>0.8</v>
      </c>
      <c r="DN19" s="105">
        <v>5808</v>
      </c>
      <c r="DO19" s="137">
        <v>1</v>
      </c>
      <c r="DP19" s="105">
        <v>5615</v>
      </c>
      <c r="DQ19" s="137">
        <v>0.9</v>
      </c>
      <c r="DR19" s="105">
        <v>4430</v>
      </c>
      <c r="DS19" s="137">
        <v>0.7</v>
      </c>
      <c r="DT19" s="105">
        <v>5312</v>
      </c>
      <c r="DU19" s="137">
        <v>0.8</v>
      </c>
      <c r="DV19" s="105">
        <v>6038</v>
      </c>
      <c r="DW19" s="137">
        <v>0.9</v>
      </c>
      <c r="DX19" s="105">
        <v>10845</v>
      </c>
      <c r="DY19" s="137">
        <v>1.7</v>
      </c>
      <c r="DZ19" s="105">
        <v>11089</v>
      </c>
      <c r="EA19" s="137">
        <v>1.7</v>
      </c>
      <c r="EB19" s="138">
        <v>6999</v>
      </c>
      <c r="EC19" s="139">
        <v>1.1000000000000001</v>
      </c>
      <c r="ED19" s="140"/>
      <c r="EE19" s="140"/>
    </row>
    <row r="20" spans="1:153" ht="15" customHeight="1">
      <c r="A20" s="135" t="s">
        <v>182</v>
      </c>
      <c r="B20" s="95">
        <v>3517</v>
      </c>
      <c r="C20" s="136">
        <v>3.3105538612146539</v>
      </c>
      <c r="D20" s="95">
        <v>3579</v>
      </c>
      <c r="E20" s="136">
        <v>3.1554168429961913</v>
      </c>
      <c r="F20" s="95">
        <v>3926</v>
      </c>
      <c r="G20" s="136">
        <v>3.2287777357435399</v>
      </c>
      <c r="H20" s="95">
        <v>4163</v>
      </c>
      <c r="I20" s="136">
        <v>3.0362039792286599</v>
      </c>
      <c r="J20" s="95">
        <v>4242</v>
      </c>
      <c r="K20" s="137">
        <v>2.9391182645206437</v>
      </c>
      <c r="L20" s="95">
        <v>4457</v>
      </c>
      <c r="M20" s="137">
        <v>2.8938176057343949</v>
      </c>
      <c r="N20" s="95">
        <v>4900</v>
      </c>
      <c r="O20" s="137">
        <v>2.9446053627873994</v>
      </c>
      <c r="P20" s="95">
        <v>5361</v>
      </c>
      <c r="Q20" s="137">
        <v>2.9790781028590478</v>
      </c>
      <c r="R20" s="105">
        <v>5599</v>
      </c>
      <c r="S20" s="137">
        <v>3.1</v>
      </c>
      <c r="T20" s="105">
        <v>6405</v>
      </c>
      <c r="U20" s="137">
        <v>3.6</v>
      </c>
      <c r="V20" s="105">
        <v>7568</v>
      </c>
      <c r="W20" s="137">
        <v>4.2</v>
      </c>
      <c r="X20" s="105">
        <v>8798</v>
      </c>
      <c r="Y20" s="137">
        <v>4.5999999999999996</v>
      </c>
      <c r="Z20" s="105">
        <v>8199</v>
      </c>
      <c r="AA20" s="137">
        <v>4.0999999999999996</v>
      </c>
      <c r="AB20" s="105">
        <v>7943</v>
      </c>
      <c r="AC20" s="137">
        <v>3.8</v>
      </c>
      <c r="AD20" s="105">
        <v>8223</v>
      </c>
      <c r="AE20" s="137">
        <v>3.8</v>
      </c>
      <c r="AF20" s="105">
        <v>8294</v>
      </c>
      <c r="AG20" s="137">
        <v>3.6</v>
      </c>
      <c r="AH20" s="105">
        <v>8469</v>
      </c>
      <c r="AI20" s="137">
        <v>3.5</v>
      </c>
      <c r="AJ20" s="105">
        <v>8715</v>
      </c>
      <c r="AK20" s="137">
        <v>3.5</v>
      </c>
      <c r="AL20" s="105">
        <v>9258</v>
      </c>
      <c r="AM20" s="137">
        <v>3.5</v>
      </c>
      <c r="AN20" s="105">
        <v>9618</v>
      </c>
      <c r="AO20" s="137">
        <v>3.6</v>
      </c>
      <c r="AP20" s="105">
        <v>10105</v>
      </c>
      <c r="AQ20" s="137">
        <v>3.6</v>
      </c>
      <c r="AR20" s="105">
        <v>10173</v>
      </c>
      <c r="AS20" s="137">
        <v>3.5</v>
      </c>
      <c r="AT20" s="105">
        <v>10536</v>
      </c>
      <c r="AU20" s="137">
        <v>3.6</v>
      </c>
      <c r="AV20" s="105">
        <v>10833</v>
      </c>
      <c r="AW20" s="137">
        <v>3.7</v>
      </c>
      <c r="AX20" s="105">
        <v>10758</v>
      </c>
      <c r="AY20" s="137">
        <v>3.5</v>
      </c>
      <c r="AZ20" s="105">
        <v>10630</v>
      </c>
      <c r="BA20" s="137">
        <v>3.4</v>
      </c>
      <c r="BB20" s="105">
        <v>10791</v>
      </c>
      <c r="BC20" s="137">
        <v>3.5</v>
      </c>
      <c r="BD20" s="105">
        <v>10984</v>
      </c>
      <c r="BE20" s="137">
        <v>3.4</v>
      </c>
      <c r="BF20" s="105">
        <v>10397</v>
      </c>
      <c r="BG20" s="137">
        <v>3.2</v>
      </c>
      <c r="BH20" s="105">
        <v>10537</v>
      </c>
      <c r="BI20" s="137">
        <v>3.2059707668528725</v>
      </c>
      <c r="BJ20" s="105">
        <v>11563</v>
      </c>
      <c r="BK20" s="137">
        <v>3.4423525769267411</v>
      </c>
      <c r="BL20" s="105">
        <v>11918</v>
      </c>
      <c r="BM20" s="137">
        <v>3.4</v>
      </c>
      <c r="BN20" s="105">
        <v>11774</v>
      </c>
      <c r="BO20" s="137">
        <v>3.3</v>
      </c>
      <c r="BP20" s="105">
        <v>11924</v>
      </c>
      <c r="BQ20" s="137">
        <v>3.4</v>
      </c>
      <c r="BR20" s="105">
        <v>14462</v>
      </c>
      <c r="BS20" s="137">
        <v>3.9</v>
      </c>
      <c r="BT20" s="105">
        <v>15053</v>
      </c>
      <c r="BU20" s="137">
        <v>4.0999999999999996</v>
      </c>
      <c r="BV20" s="105">
        <v>15071</v>
      </c>
      <c r="BW20" s="137">
        <v>4.3</v>
      </c>
      <c r="BX20" s="105">
        <v>16775</v>
      </c>
      <c r="BY20" s="137">
        <v>4.9000000000000004</v>
      </c>
      <c r="BZ20" s="105">
        <v>23472</v>
      </c>
      <c r="CA20" s="137">
        <v>5.9</v>
      </c>
      <c r="CB20" s="105">
        <v>23722</v>
      </c>
      <c r="CC20" s="137">
        <v>6</v>
      </c>
      <c r="CD20" s="105">
        <v>22970</v>
      </c>
      <c r="CE20" s="137">
        <v>6</v>
      </c>
      <c r="CF20" s="105">
        <v>20600</v>
      </c>
      <c r="CG20" s="137">
        <v>5.5</v>
      </c>
      <c r="CH20" s="105">
        <v>19793</v>
      </c>
      <c r="CI20" s="137">
        <v>5.4</v>
      </c>
      <c r="CJ20" s="105">
        <v>19561</v>
      </c>
      <c r="CK20" s="137">
        <v>5.3</v>
      </c>
      <c r="CL20" s="105">
        <v>18418</v>
      </c>
      <c r="CM20" s="137">
        <v>5</v>
      </c>
      <c r="CN20" s="105">
        <v>17707</v>
      </c>
      <c r="CO20" s="137">
        <v>4.5</v>
      </c>
      <c r="CP20" s="105">
        <v>17935.963</v>
      </c>
      <c r="CQ20" s="137">
        <v>4.5</v>
      </c>
      <c r="CR20" s="105">
        <v>17190.117999999999</v>
      </c>
      <c r="CS20" s="137">
        <v>4.3</v>
      </c>
      <c r="CT20" s="105">
        <v>18624.23</v>
      </c>
      <c r="CU20" s="137">
        <v>4.5</v>
      </c>
      <c r="CV20" s="105">
        <v>17886</v>
      </c>
      <c r="CW20" s="137">
        <v>4.3</v>
      </c>
      <c r="CX20" s="105">
        <v>16502.906999999999</v>
      </c>
      <c r="CY20" s="137">
        <v>3.6999999999999997</v>
      </c>
      <c r="CZ20" s="105">
        <v>18942.03</v>
      </c>
      <c r="DA20" s="137">
        <v>4.2</v>
      </c>
      <c r="DB20" s="105">
        <v>19209.002</v>
      </c>
      <c r="DC20" s="137">
        <v>4</v>
      </c>
      <c r="DD20" s="105">
        <v>19019.260999999999</v>
      </c>
      <c r="DE20" s="137">
        <v>4</v>
      </c>
      <c r="DF20" s="105">
        <v>20269.074000000001</v>
      </c>
      <c r="DG20" s="137">
        <v>4.1000000000000005</v>
      </c>
      <c r="DH20" s="105">
        <v>20380</v>
      </c>
      <c r="DI20" s="137">
        <v>4</v>
      </c>
      <c r="DJ20" s="105">
        <v>19346.234</v>
      </c>
      <c r="DK20" s="137">
        <v>3.6999999999999997</v>
      </c>
      <c r="DL20" s="105">
        <v>17571</v>
      </c>
      <c r="DM20" s="137">
        <v>3.2</v>
      </c>
      <c r="DN20" s="105">
        <v>18146</v>
      </c>
      <c r="DO20" s="137">
        <v>3.1</v>
      </c>
      <c r="DP20" s="105">
        <v>18883</v>
      </c>
      <c r="DQ20" s="137">
        <v>3.1</v>
      </c>
      <c r="DR20" s="105">
        <v>20159</v>
      </c>
      <c r="DS20" s="137">
        <v>3.3</v>
      </c>
      <c r="DT20" s="105">
        <v>20708</v>
      </c>
      <c r="DU20" s="137">
        <v>3.3</v>
      </c>
      <c r="DV20" s="105">
        <v>21552</v>
      </c>
      <c r="DW20" s="137">
        <v>3.3</v>
      </c>
      <c r="DX20" s="105">
        <v>23741</v>
      </c>
      <c r="DY20" s="137">
        <v>3.6</v>
      </c>
      <c r="DZ20" s="105">
        <v>26802</v>
      </c>
      <c r="EA20" s="137">
        <v>4.2</v>
      </c>
      <c r="EB20" s="138">
        <v>32425</v>
      </c>
      <c r="EC20" s="139">
        <v>5.2</v>
      </c>
      <c r="ED20" s="140"/>
      <c r="EE20" s="140"/>
    </row>
    <row r="21" spans="1:153" s="77" customFormat="1" ht="5.0999999999999996" customHeight="1">
      <c r="A21" s="103"/>
      <c r="B21" s="141"/>
      <c r="C21" s="142"/>
      <c r="D21" s="141"/>
      <c r="E21" s="142"/>
      <c r="F21" s="141"/>
      <c r="G21" s="142"/>
      <c r="H21" s="141"/>
      <c r="I21" s="142"/>
      <c r="J21" s="141"/>
      <c r="K21" s="142"/>
      <c r="L21" s="141"/>
      <c r="M21" s="142"/>
      <c r="N21" s="103"/>
      <c r="O21" s="143"/>
      <c r="P21" s="103"/>
      <c r="Q21" s="143"/>
      <c r="R21" s="144"/>
      <c r="S21" s="143"/>
      <c r="T21" s="144"/>
      <c r="U21" s="143"/>
      <c r="V21" s="144"/>
      <c r="W21" s="143"/>
      <c r="X21" s="144"/>
      <c r="Y21" s="143"/>
      <c r="Z21" s="144"/>
      <c r="AA21" s="143"/>
      <c r="AB21" s="144"/>
      <c r="AC21" s="143"/>
      <c r="AD21" s="144"/>
      <c r="AE21" s="145"/>
      <c r="AF21" s="144"/>
      <c r="AG21" s="145"/>
      <c r="AH21" s="144"/>
      <c r="AI21" s="143"/>
      <c r="AJ21" s="144"/>
      <c r="AK21" s="143"/>
      <c r="AL21" s="144"/>
      <c r="AM21" s="143"/>
      <c r="AN21" s="144"/>
      <c r="AO21" s="143"/>
      <c r="AP21" s="144"/>
      <c r="AQ21" s="143"/>
      <c r="AR21" s="144"/>
      <c r="AS21" s="143"/>
      <c r="AT21" s="144"/>
      <c r="AU21" s="143"/>
      <c r="AV21" s="144"/>
      <c r="AW21" s="143"/>
      <c r="AX21" s="144"/>
      <c r="AY21" s="143"/>
      <c r="AZ21" s="144"/>
      <c r="BA21" s="143"/>
      <c r="BB21" s="144"/>
      <c r="BC21" s="143"/>
      <c r="BD21" s="144"/>
      <c r="BE21" s="143"/>
      <c r="BF21" s="144"/>
      <c r="BG21" s="143"/>
      <c r="BH21" s="144"/>
      <c r="BI21" s="143"/>
      <c r="BJ21" s="144"/>
      <c r="BK21" s="143"/>
      <c r="BL21" s="144"/>
      <c r="BM21" s="145"/>
      <c r="BN21" s="144"/>
      <c r="BO21" s="145"/>
      <c r="BP21" s="144"/>
      <c r="BQ21" s="143"/>
      <c r="BR21" s="144"/>
      <c r="BS21" s="145"/>
      <c r="BT21" s="144"/>
      <c r="BU21" s="145"/>
      <c r="BV21" s="144"/>
      <c r="BW21" s="143"/>
      <c r="BX21" s="144"/>
      <c r="BY21" s="143"/>
      <c r="BZ21" s="144"/>
      <c r="CA21" s="143"/>
      <c r="CB21" s="144"/>
      <c r="CC21" s="143"/>
      <c r="CD21" s="144"/>
      <c r="CE21" s="143"/>
      <c r="CF21" s="144"/>
      <c r="CG21" s="143"/>
      <c r="CH21" s="144"/>
      <c r="CI21" s="143"/>
      <c r="CJ21" s="144"/>
      <c r="CK21" s="143"/>
      <c r="CL21" s="144"/>
      <c r="CM21" s="143"/>
      <c r="CN21" s="144"/>
      <c r="CO21" s="143"/>
      <c r="CP21" s="144"/>
      <c r="CQ21" s="143"/>
      <c r="CR21" s="144"/>
      <c r="CS21" s="143"/>
      <c r="CT21" s="144"/>
      <c r="CU21" s="143"/>
      <c r="CV21" s="144"/>
      <c r="CW21" s="143"/>
      <c r="CX21" s="144"/>
      <c r="CY21" s="143"/>
      <c r="CZ21" s="144"/>
      <c r="DA21" s="146"/>
      <c r="DB21" s="144"/>
      <c r="DC21" s="146"/>
      <c r="DD21" s="144"/>
      <c r="DE21" s="146"/>
      <c r="DF21" s="144"/>
      <c r="DG21" s="146"/>
      <c r="DH21" s="144"/>
      <c r="DI21" s="146"/>
      <c r="DJ21" s="144"/>
      <c r="DK21" s="146"/>
      <c r="DL21" s="144"/>
      <c r="DM21" s="146"/>
      <c r="DN21" s="144"/>
      <c r="DO21" s="146"/>
      <c r="DP21" s="144"/>
      <c r="DQ21" s="146"/>
      <c r="DR21" s="144"/>
      <c r="DS21" s="146"/>
      <c r="DT21" s="144"/>
      <c r="DU21" s="146"/>
      <c r="DV21" s="144"/>
      <c r="DW21" s="146"/>
      <c r="DX21" s="144"/>
      <c r="DY21" s="146"/>
      <c r="DZ21" s="144"/>
      <c r="EA21" s="146"/>
      <c r="EB21" s="144"/>
      <c r="EC21" s="147"/>
      <c r="ED21" s="140"/>
      <c r="EE21" s="140"/>
    </row>
    <row r="22" spans="1:153" s="44" customFormat="1" ht="15" customHeight="1" thickBot="1">
      <c r="A22" s="106" t="s">
        <v>183</v>
      </c>
      <c r="B22" s="74">
        <v>106236</v>
      </c>
      <c r="C22" s="148">
        <v>100</v>
      </c>
      <c r="D22" s="74">
        <v>113424</v>
      </c>
      <c r="E22" s="148">
        <v>100</v>
      </c>
      <c r="F22" s="74">
        <v>121594</v>
      </c>
      <c r="G22" s="148">
        <v>99.999999999999986</v>
      </c>
      <c r="H22" s="74">
        <v>137112</v>
      </c>
      <c r="I22" s="148">
        <v>99.999999999999972</v>
      </c>
      <c r="J22" s="74">
        <v>144329</v>
      </c>
      <c r="K22" s="148">
        <v>100</v>
      </c>
      <c r="L22" s="74">
        <v>154018</v>
      </c>
      <c r="M22" s="148">
        <v>99.99</v>
      </c>
      <c r="N22" s="74">
        <v>166406</v>
      </c>
      <c r="O22" s="148">
        <v>100</v>
      </c>
      <c r="P22" s="74">
        <v>179955</v>
      </c>
      <c r="Q22" s="148">
        <v>99.999999999999986</v>
      </c>
      <c r="R22" s="74">
        <v>180048</v>
      </c>
      <c r="S22" s="148">
        <v>100</v>
      </c>
      <c r="T22" s="74">
        <v>179377</v>
      </c>
      <c r="U22" s="148">
        <v>100</v>
      </c>
      <c r="V22" s="74">
        <v>180969</v>
      </c>
      <c r="W22" s="148">
        <v>100.00000000000001</v>
      </c>
      <c r="X22" s="74">
        <v>190989</v>
      </c>
      <c r="Y22" s="148">
        <v>100.00000000000001</v>
      </c>
      <c r="Z22" s="74">
        <v>198107</v>
      </c>
      <c r="AA22" s="148">
        <v>100.00000000000001</v>
      </c>
      <c r="AB22" s="74">
        <v>208588</v>
      </c>
      <c r="AC22" s="148">
        <v>100</v>
      </c>
      <c r="AD22" s="74">
        <v>217274</v>
      </c>
      <c r="AE22" s="148">
        <v>100</v>
      </c>
      <c r="AF22" s="74">
        <v>230614</v>
      </c>
      <c r="AG22" s="148">
        <v>99.999999999999972</v>
      </c>
      <c r="AH22" s="74">
        <v>239912</v>
      </c>
      <c r="AI22" s="148">
        <v>99.999999999999986</v>
      </c>
      <c r="AJ22" s="74">
        <v>250834</v>
      </c>
      <c r="AK22" s="148">
        <v>100</v>
      </c>
      <c r="AL22" s="74">
        <v>260471</v>
      </c>
      <c r="AM22" s="148">
        <v>100</v>
      </c>
      <c r="AN22" s="74">
        <v>268668</v>
      </c>
      <c r="AO22" s="148">
        <v>100</v>
      </c>
      <c r="AP22" s="74">
        <v>269749</v>
      </c>
      <c r="AQ22" s="148">
        <v>99.999999999999986</v>
      </c>
      <c r="AR22" s="74">
        <v>279166</v>
      </c>
      <c r="AS22" s="148">
        <v>100.00000000000001</v>
      </c>
      <c r="AT22" s="74">
        <v>284367</v>
      </c>
      <c r="AU22" s="148">
        <v>99.999999999999986</v>
      </c>
      <c r="AV22" s="74">
        <v>290960</v>
      </c>
      <c r="AW22" s="148">
        <v>100</v>
      </c>
      <c r="AX22" s="74">
        <v>297883</v>
      </c>
      <c r="AY22" s="148">
        <v>100</v>
      </c>
      <c r="AZ22" s="74">
        <v>305574</v>
      </c>
      <c r="BA22" s="148">
        <v>100</v>
      </c>
      <c r="BB22" s="74">
        <v>311655</v>
      </c>
      <c r="BC22" s="148">
        <v>100.00000000000001</v>
      </c>
      <c r="BD22" s="74">
        <v>323061</v>
      </c>
      <c r="BE22" s="148">
        <v>100</v>
      </c>
      <c r="BF22" s="74">
        <v>328257</v>
      </c>
      <c r="BG22" s="148">
        <v>100</v>
      </c>
      <c r="BH22" s="74">
        <v>328668</v>
      </c>
      <c r="BI22" s="148">
        <v>100.00000000000003</v>
      </c>
      <c r="BJ22" s="74">
        <v>335904</v>
      </c>
      <c r="BK22" s="148">
        <v>100.00000000000001</v>
      </c>
      <c r="BL22" s="74">
        <v>346644</v>
      </c>
      <c r="BM22" s="148">
        <v>100.00000000000001</v>
      </c>
      <c r="BN22" s="74">
        <v>352424</v>
      </c>
      <c r="BO22" s="148">
        <v>99.999999999999986</v>
      </c>
      <c r="BP22" s="74">
        <v>355024</v>
      </c>
      <c r="BQ22" s="148">
        <v>100</v>
      </c>
      <c r="BR22" s="74">
        <v>366055</v>
      </c>
      <c r="BS22" s="148">
        <v>100.00000000000001</v>
      </c>
      <c r="BT22" s="74">
        <v>366995</v>
      </c>
      <c r="BU22" s="148">
        <v>100</v>
      </c>
      <c r="BV22" s="74">
        <v>353724</v>
      </c>
      <c r="BW22" s="148">
        <v>100</v>
      </c>
      <c r="BX22" s="74">
        <v>341821</v>
      </c>
      <c r="BY22" s="148">
        <v>100</v>
      </c>
      <c r="BZ22" s="74">
        <v>399409</v>
      </c>
      <c r="CA22" s="148">
        <v>100</v>
      </c>
      <c r="CB22" s="74">
        <v>392151</v>
      </c>
      <c r="CC22" s="148">
        <v>99.999999999999986</v>
      </c>
      <c r="CD22" s="74">
        <v>381950</v>
      </c>
      <c r="CE22" s="148">
        <v>100</v>
      </c>
      <c r="CF22" s="74">
        <v>375653</v>
      </c>
      <c r="CG22" s="148">
        <v>100</v>
      </c>
      <c r="CH22" s="74">
        <v>368899</v>
      </c>
      <c r="CI22" s="148">
        <v>100.00000000000001</v>
      </c>
      <c r="CJ22" s="74">
        <v>370079</v>
      </c>
      <c r="CK22" s="148">
        <v>99.999999999999986</v>
      </c>
      <c r="CL22" s="74">
        <v>371399</v>
      </c>
      <c r="CM22" s="148">
        <v>100.04881811744242</v>
      </c>
      <c r="CN22" s="74">
        <v>390805</v>
      </c>
      <c r="CO22" s="148">
        <v>100</v>
      </c>
      <c r="CP22" s="74">
        <v>399004.23699999996</v>
      </c>
      <c r="CQ22" s="148">
        <v>100.00000000000001</v>
      </c>
      <c r="CR22" s="74">
        <v>407685.18400000001</v>
      </c>
      <c r="CS22" s="148">
        <v>100</v>
      </c>
      <c r="CT22" s="74">
        <v>420214.36099999998</v>
      </c>
      <c r="CU22" s="148">
        <v>100</v>
      </c>
      <c r="CV22" s="74">
        <v>427534</v>
      </c>
      <c r="CW22" s="148">
        <v>99.999999999999986</v>
      </c>
      <c r="CX22" s="74">
        <v>442159.67300000001</v>
      </c>
      <c r="CY22" s="148">
        <v>100</v>
      </c>
      <c r="CZ22" s="74">
        <v>453973.48600000003</v>
      </c>
      <c r="DA22" s="148">
        <v>100.00000000000001</v>
      </c>
      <c r="DB22" s="74">
        <v>477576.85499999992</v>
      </c>
      <c r="DC22" s="148">
        <v>100</v>
      </c>
      <c r="DD22" s="74">
        <v>479325.18100000004</v>
      </c>
      <c r="DE22" s="148">
        <v>100</v>
      </c>
      <c r="DF22" s="74">
        <v>490042.74200000009</v>
      </c>
      <c r="DG22" s="148">
        <v>100</v>
      </c>
      <c r="DH22" s="74">
        <v>510311</v>
      </c>
      <c r="DI22" s="148">
        <v>100</v>
      </c>
      <c r="DJ22" s="74">
        <v>528579.8870000001</v>
      </c>
      <c r="DK22" s="148">
        <v>100</v>
      </c>
      <c r="DL22" s="74">
        <v>546521</v>
      </c>
      <c r="DM22" s="148">
        <v>100</v>
      </c>
      <c r="DN22" s="74">
        <v>581348</v>
      </c>
      <c r="DO22" s="148">
        <v>99.999999999999986</v>
      </c>
      <c r="DP22" s="74">
        <v>609928</v>
      </c>
      <c r="DQ22" s="148">
        <v>100.00000000000001</v>
      </c>
      <c r="DR22" s="74">
        <f t="shared" ref="DR22:DW22" si="0">SUM(DR12:DR20)</f>
        <v>618824</v>
      </c>
      <c r="DS22" s="148">
        <f t="shared" si="0"/>
        <v>100</v>
      </c>
      <c r="DT22" s="74">
        <f t="shared" si="0"/>
        <v>632779</v>
      </c>
      <c r="DU22" s="148">
        <f t="shared" si="0"/>
        <v>100</v>
      </c>
      <c r="DV22" s="74">
        <f t="shared" si="0"/>
        <v>644746</v>
      </c>
      <c r="DW22" s="148">
        <f t="shared" si="0"/>
        <v>100.00000000000001</v>
      </c>
      <c r="DX22" s="74">
        <v>656431</v>
      </c>
      <c r="DY22" s="148">
        <v>100</v>
      </c>
      <c r="DZ22" s="74">
        <f t="shared" ref="DZ22:EB22" si="1">SUM(DZ12:DZ20)</f>
        <v>642274</v>
      </c>
      <c r="EA22" s="148">
        <f>SUM(EA12:EA20)</f>
        <v>100</v>
      </c>
      <c r="EB22" s="74">
        <f t="shared" si="1"/>
        <v>626572</v>
      </c>
      <c r="EC22" s="148">
        <f>SUM(EC12:EC20)</f>
        <v>100.00000000000001</v>
      </c>
      <c r="ED22" s="140"/>
      <c r="EE22" s="140"/>
      <c r="EF22" s="107"/>
      <c r="EG22" s="107"/>
      <c r="EH22" s="107"/>
      <c r="EI22" s="107"/>
      <c r="EJ22" s="107"/>
      <c r="EK22" s="107"/>
      <c r="EL22" s="107"/>
      <c r="EM22" s="107"/>
      <c r="EN22" s="107"/>
      <c r="EO22" s="107"/>
      <c r="EP22" s="107"/>
      <c r="EQ22" s="107"/>
      <c r="ER22" s="107"/>
      <c r="ES22" s="107"/>
      <c r="ET22" s="107"/>
      <c r="EU22" s="107"/>
      <c r="EV22" s="107"/>
      <c r="EW22" s="107"/>
    </row>
    <row r="23" spans="1:153" ht="13.2" customHeight="1" thickTop="1">
      <c r="A23" s="103"/>
      <c r="B23" s="103"/>
      <c r="C23" s="145"/>
      <c r="D23" s="103"/>
      <c r="E23" s="145"/>
      <c r="F23" s="103"/>
      <c r="G23" s="145"/>
      <c r="H23" s="103"/>
      <c r="I23" s="145"/>
      <c r="J23" s="103"/>
      <c r="K23" s="145"/>
      <c r="L23" s="103"/>
      <c r="M23" s="145"/>
      <c r="N23" s="103"/>
      <c r="O23" s="145"/>
      <c r="P23" s="103"/>
      <c r="Q23" s="145"/>
      <c r="R23" s="103"/>
      <c r="S23" s="145"/>
      <c r="T23" s="103"/>
      <c r="U23" s="145"/>
      <c r="V23" s="103"/>
      <c r="W23" s="145"/>
      <c r="X23" s="103"/>
      <c r="Y23" s="145"/>
      <c r="Z23" s="103"/>
      <c r="AA23" s="145"/>
      <c r="AB23" s="103"/>
      <c r="AC23" s="145"/>
      <c r="AD23" s="103"/>
      <c r="AE23" s="145"/>
      <c r="AF23" s="103"/>
      <c r="AG23" s="145"/>
      <c r="AH23" s="103"/>
      <c r="AI23" s="145"/>
      <c r="AJ23" s="103"/>
      <c r="AK23" s="145"/>
      <c r="AL23" s="103"/>
      <c r="AM23" s="145"/>
      <c r="AN23" s="103"/>
      <c r="AO23" s="145"/>
      <c r="AP23" s="103"/>
      <c r="AQ23" s="145"/>
      <c r="AR23" s="103"/>
      <c r="AS23" s="145"/>
      <c r="AT23" s="103"/>
      <c r="AU23" s="145"/>
      <c r="AV23" s="103"/>
      <c r="AW23" s="145"/>
      <c r="AX23" s="103"/>
      <c r="AY23" s="145"/>
      <c r="AZ23" s="103"/>
      <c r="BA23" s="145"/>
      <c r="BB23" s="103"/>
      <c r="BC23" s="145"/>
      <c r="BD23" s="103"/>
      <c r="BE23" s="145"/>
      <c r="BF23" s="103"/>
      <c r="BG23" s="145"/>
      <c r="BH23" s="103"/>
      <c r="BI23" s="145"/>
      <c r="BJ23" s="141"/>
      <c r="BK23" s="87"/>
      <c r="BL23" s="141"/>
      <c r="BM23" s="87"/>
      <c r="BN23" s="141"/>
      <c r="BO23" s="87"/>
      <c r="BP23" s="141"/>
      <c r="BQ23" s="87"/>
      <c r="BR23" s="141"/>
      <c r="BS23" s="87"/>
      <c r="BT23" s="141"/>
      <c r="BU23" s="87"/>
    </row>
    <row r="24" spans="1:153" s="152" customFormat="1" ht="10.199999999999999">
      <c r="A24" s="86"/>
      <c r="B24" s="86"/>
      <c r="C24" s="121"/>
      <c r="D24" s="86"/>
      <c r="E24" s="121"/>
      <c r="F24" s="86"/>
      <c r="G24" s="121"/>
      <c r="H24" s="86"/>
      <c r="I24" s="121"/>
      <c r="J24" s="86"/>
      <c r="K24" s="121"/>
      <c r="L24" s="86"/>
      <c r="M24" s="121"/>
      <c r="N24" s="86"/>
      <c r="O24" s="121"/>
      <c r="P24" s="86"/>
      <c r="Q24" s="121"/>
      <c r="R24" s="86"/>
      <c r="S24" s="121"/>
      <c r="T24" s="86"/>
      <c r="U24" s="121"/>
      <c r="V24" s="86"/>
      <c r="W24" s="121"/>
      <c r="X24" s="86"/>
      <c r="Y24" s="121"/>
      <c r="Z24" s="86"/>
      <c r="AA24" s="121"/>
      <c r="AB24" s="86"/>
      <c r="AC24" s="121"/>
      <c r="AD24" s="86"/>
      <c r="AE24" s="121"/>
      <c r="AF24" s="86"/>
      <c r="AG24" s="121"/>
      <c r="AH24" s="86"/>
      <c r="AI24" s="121"/>
      <c r="AJ24" s="86"/>
      <c r="AK24" s="121"/>
      <c r="AL24" s="86"/>
      <c r="AM24" s="121"/>
      <c r="AN24" s="86"/>
      <c r="AO24" s="121"/>
      <c r="AP24" s="86"/>
      <c r="AQ24" s="121"/>
      <c r="AR24" s="86"/>
      <c r="AS24" s="121"/>
      <c r="AT24" s="86"/>
      <c r="AU24" s="121"/>
      <c r="AV24" s="86"/>
      <c r="AW24" s="121"/>
      <c r="AX24" s="86"/>
      <c r="AY24" s="121"/>
      <c r="AZ24" s="86"/>
      <c r="BA24" s="121"/>
      <c r="BB24" s="86"/>
      <c r="BC24" s="121"/>
      <c r="BD24" s="86"/>
      <c r="BE24" s="149"/>
      <c r="BF24" s="86"/>
      <c r="BG24" s="121"/>
      <c r="BH24" s="86"/>
      <c r="BI24" s="121"/>
      <c r="BJ24" s="86"/>
      <c r="BK24" s="121"/>
      <c r="BL24" s="86"/>
      <c r="BM24" s="121"/>
      <c r="BN24" s="86"/>
      <c r="BO24" s="121"/>
      <c r="BP24" s="86"/>
      <c r="BQ24" s="121"/>
      <c r="BR24" s="86"/>
      <c r="BS24" s="121"/>
      <c r="BT24" s="86"/>
      <c r="BU24" s="121"/>
      <c r="BV24" s="150"/>
      <c r="BW24" s="151"/>
      <c r="BX24" s="150"/>
      <c r="BY24" s="151"/>
      <c r="BZ24" s="150"/>
      <c r="CA24" s="151"/>
      <c r="CB24" s="150"/>
      <c r="CC24" s="151"/>
      <c r="CD24" s="150"/>
      <c r="CE24" s="151"/>
      <c r="CF24" s="150"/>
      <c r="CG24" s="151"/>
      <c r="CH24" s="150"/>
      <c r="CI24" s="151"/>
      <c r="CJ24" s="150"/>
      <c r="CK24" s="151"/>
      <c r="CL24" s="150"/>
      <c r="CM24" s="151"/>
      <c r="CN24" s="150"/>
      <c r="CO24" s="151"/>
      <c r="CP24" s="150"/>
      <c r="CQ24" s="151"/>
      <c r="CR24" s="150"/>
      <c r="CS24" s="151"/>
      <c r="CT24" s="150"/>
      <c r="CU24" s="151"/>
      <c r="CV24" s="150"/>
      <c r="CW24" s="151"/>
      <c r="CX24" s="150"/>
      <c r="CY24" s="151"/>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row>
    <row r="25" spans="1:153" s="152" customFormat="1" ht="10.199999999999999">
      <c r="A25" s="86"/>
      <c r="B25" s="86"/>
      <c r="C25" s="153"/>
      <c r="D25" s="86"/>
      <c r="E25" s="153"/>
      <c r="F25" s="86"/>
      <c r="G25" s="153"/>
      <c r="H25" s="86"/>
      <c r="I25" s="153"/>
      <c r="J25" s="86"/>
      <c r="K25" s="153"/>
      <c r="L25" s="86"/>
      <c r="M25" s="121"/>
      <c r="N25" s="86"/>
      <c r="O25" s="121"/>
      <c r="P25" s="86"/>
      <c r="Q25" s="121"/>
      <c r="R25" s="86"/>
      <c r="S25" s="121"/>
      <c r="T25" s="86"/>
      <c r="U25" s="121"/>
      <c r="V25" s="86"/>
      <c r="W25" s="121"/>
      <c r="X25" s="86"/>
      <c r="Y25" s="121"/>
      <c r="Z25" s="86"/>
      <c r="AA25" s="121"/>
      <c r="AB25" s="86"/>
      <c r="AC25" s="121"/>
      <c r="AD25" s="86"/>
      <c r="AE25" s="121"/>
      <c r="AF25" s="86"/>
      <c r="AG25" s="121"/>
      <c r="AH25" s="86"/>
      <c r="AI25" s="121"/>
      <c r="AJ25" s="86"/>
      <c r="AK25" s="121"/>
      <c r="AL25" s="86"/>
      <c r="AM25" s="121"/>
      <c r="AN25" s="86"/>
      <c r="AO25" s="121"/>
      <c r="AP25" s="86"/>
      <c r="AQ25" s="121"/>
      <c r="AR25" s="86"/>
      <c r="AS25" s="121"/>
      <c r="AT25" s="86"/>
      <c r="AU25" s="121"/>
      <c r="AV25" s="86"/>
      <c r="AW25" s="121"/>
      <c r="AX25" s="86"/>
      <c r="AY25" s="121"/>
      <c r="AZ25" s="86"/>
      <c r="BA25" s="121"/>
      <c r="BB25" s="86"/>
      <c r="BC25" s="121"/>
      <c r="BD25" s="86"/>
      <c r="BE25" s="121"/>
      <c r="BF25" s="86"/>
      <c r="BG25" s="121"/>
      <c r="BH25" s="86"/>
      <c r="BI25" s="121"/>
      <c r="BJ25" s="86"/>
      <c r="BK25" s="121"/>
      <c r="BL25" s="86"/>
      <c r="BM25" s="121"/>
      <c r="BN25" s="86"/>
      <c r="BO25" s="121"/>
      <c r="BP25" s="86"/>
      <c r="BQ25" s="121"/>
      <c r="BR25" s="86"/>
      <c r="BS25" s="121"/>
      <c r="BT25" s="86"/>
      <c r="BU25" s="121"/>
      <c r="BV25" s="150"/>
      <c r="BW25" s="151"/>
      <c r="BX25" s="150"/>
      <c r="BY25" s="151"/>
      <c r="BZ25" s="150"/>
      <c r="CA25" s="151"/>
      <c r="CB25" s="150"/>
      <c r="CC25" s="151"/>
      <c r="CD25" s="150"/>
      <c r="CE25" s="151"/>
      <c r="CF25" s="150"/>
      <c r="CG25" s="151"/>
      <c r="CH25" s="150"/>
      <c r="CI25" s="151"/>
      <c r="CJ25" s="150"/>
      <c r="CK25" s="151"/>
      <c r="CL25" s="150"/>
      <c r="CM25" s="151"/>
      <c r="CN25" s="150"/>
      <c r="CO25" s="151"/>
      <c r="CP25" s="150"/>
      <c r="CQ25" s="151"/>
      <c r="CR25" s="150"/>
      <c r="CS25" s="151"/>
      <c r="CT25" s="150"/>
      <c r="CU25" s="151"/>
      <c r="CV25" s="150"/>
      <c r="CW25" s="151"/>
      <c r="CX25" s="154"/>
      <c r="CY25" s="151"/>
      <c r="CZ25" s="154"/>
      <c r="DA25" s="150"/>
      <c r="DB25" s="154"/>
      <c r="DC25" s="150"/>
      <c r="DD25" s="154"/>
      <c r="DE25" s="150"/>
      <c r="DF25" s="154"/>
      <c r="DG25" s="150"/>
      <c r="DH25" s="154"/>
      <c r="DI25" s="150"/>
      <c r="DJ25" s="154"/>
      <c r="DK25" s="150"/>
      <c r="DL25" s="154"/>
      <c r="DM25" s="150"/>
      <c r="DN25" s="154"/>
      <c r="DO25" s="150"/>
      <c r="DP25" s="154"/>
      <c r="DQ25" s="150"/>
      <c r="DR25" s="154"/>
      <c r="DS25" s="150"/>
      <c r="DT25" s="154"/>
      <c r="DU25" s="150"/>
      <c r="DV25" s="154"/>
      <c r="DW25" s="150"/>
      <c r="DX25" s="154"/>
      <c r="DY25" s="150"/>
      <c r="DZ25" s="154"/>
      <c r="EA25" s="150"/>
      <c r="EB25" s="150"/>
      <c r="EC25" s="150"/>
    </row>
    <row r="26" spans="1:153" s="152" customFormat="1" ht="10.199999999999999">
      <c r="A26" s="86"/>
      <c r="B26" s="86"/>
      <c r="C26" s="153"/>
      <c r="D26" s="86"/>
      <c r="E26" s="153"/>
      <c r="F26" s="86"/>
      <c r="G26" s="153"/>
      <c r="H26" s="86"/>
      <c r="I26" s="153"/>
      <c r="J26" s="86"/>
      <c r="K26" s="153"/>
      <c r="L26" s="86"/>
      <c r="M26" s="121"/>
      <c r="N26" s="86"/>
      <c r="O26" s="121"/>
      <c r="P26" s="86"/>
      <c r="Q26" s="121"/>
      <c r="R26" s="86"/>
      <c r="S26" s="121"/>
      <c r="T26" s="86"/>
      <c r="U26" s="121"/>
      <c r="V26" s="86"/>
      <c r="W26" s="121"/>
      <c r="X26" s="86"/>
      <c r="Y26" s="121"/>
      <c r="Z26" s="86"/>
      <c r="AA26" s="121"/>
      <c r="AB26" s="86"/>
      <c r="AC26" s="121"/>
      <c r="AD26" s="86"/>
      <c r="AE26" s="121"/>
      <c r="AF26" s="86"/>
      <c r="AG26" s="121"/>
      <c r="AH26" s="86"/>
      <c r="AI26" s="121"/>
      <c r="AJ26" s="86"/>
      <c r="AK26" s="121"/>
      <c r="AL26" s="86"/>
      <c r="AM26" s="121"/>
      <c r="AN26" s="86"/>
      <c r="AO26" s="121"/>
      <c r="AP26" s="86"/>
      <c r="AQ26" s="121"/>
      <c r="AR26" s="86"/>
      <c r="AS26" s="121"/>
      <c r="AT26" s="86"/>
      <c r="AU26" s="121"/>
      <c r="AV26" s="86"/>
      <c r="AW26" s="121"/>
      <c r="AX26" s="86"/>
      <c r="AY26" s="121"/>
      <c r="AZ26" s="86"/>
      <c r="BA26" s="121"/>
      <c r="BB26" s="86"/>
      <c r="BC26" s="121"/>
      <c r="BD26" s="86"/>
      <c r="BE26" s="121"/>
      <c r="BF26" s="86"/>
      <c r="BG26" s="121"/>
      <c r="BH26" s="86"/>
      <c r="BI26" s="121"/>
      <c r="BJ26" s="86"/>
      <c r="BK26" s="121"/>
      <c r="BL26" s="86"/>
      <c r="BM26" s="121"/>
      <c r="BN26" s="86"/>
      <c r="BO26" s="121"/>
      <c r="BP26" s="86"/>
      <c r="BQ26" s="121"/>
      <c r="BR26" s="86"/>
      <c r="BS26" s="121"/>
      <c r="BT26" s="86"/>
      <c r="BU26" s="121"/>
      <c r="BV26" s="150"/>
      <c r="BW26" s="151"/>
      <c r="BX26" s="150"/>
      <c r="BY26" s="151"/>
      <c r="BZ26" s="150"/>
      <c r="CA26" s="151"/>
      <c r="CB26" s="150"/>
      <c r="CC26" s="151"/>
      <c r="CD26" s="150"/>
      <c r="CE26" s="151"/>
      <c r="CF26" s="150"/>
      <c r="CG26" s="151"/>
      <c r="CH26" s="150"/>
      <c r="CI26" s="151"/>
      <c r="CJ26" s="150"/>
      <c r="CK26" s="151"/>
      <c r="CL26" s="150"/>
      <c r="CM26" s="151"/>
      <c r="CN26" s="150"/>
      <c r="CO26" s="151"/>
      <c r="CP26" s="150"/>
      <c r="CQ26" s="151"/>
      <c r="CR26" s="150"/>
      <c r="CS26" s="151"/>
      <c r="CT26" s="150"/>
      <c r="CU26" s="151"/>
      <c r="CV26" s="150"/>
      <c r="CW26" s="151"/>
      <c r="CX26" s="154"/>
      <c r="CY26" s="151"/>
      <c r="CZ26" s="154"/>
      <c r="DA26" s="150"/>
      <c r="DB26" s="154"/>
      <c r="DC26" s="150"/>
      <c r="DD26" s="154"/>
      <c r="DE26" s="150"/>
      <c r="DF26" s="154"/>
      <c r="DG26" s="150"/>
      <c r="DH26" s="154"/>
      <c r="DI26" s="150"/>
      <c r="DJ26" s="154"/>
      <c r="DK26" s="150"/>
      <c r="DL26" s="154"/>
      <c r="DM26" s="150"/>
      <c r="DN26" s="154"/>
      <c r="DO26" s="150"/>
      <c r="DP26" s="154"/>
      <c r="DQ26" s="150"/>
      <c r="DR26" s="154"/>
      <c r="DS26" s="150"/>
      <c r="DT26" s="154"/>
      <c r="DU26" s="150"/>
      <c r="DV26" s="154"/>
      <c r="DW26" s="150"/>
      <c r="DX26" s="154"/>
      <c r="DY26" s="150"/>
      <c r="DZ26" s="154"/>
      <c r="EA26" s="150"/>
      <c r="EB26" s="150"/>
      <c r="EC26" s="150"/>
    </row>
    <row r="27" spans="1:153" s="152" customFormat="1" ht="10.199999999999999">
      <c r="A27" s="86"/>
      <c r="B27" s="86"/>
      <c r="C27" s="153"/>
      <c r="D27" s="86"/>
      <c r="E27" s="153"/>
      <c r="F27" s="86"/>
      <c r="G27" s="153"/>
      <c r="H27" s="86"/>
      <c r="I27" s="153"/>
      <c r="J27" s="86"/>
      <c r="K27" s="153"/>
      <c r="L27" s="86"/>
      <c r="M27" s="121"/>
      <c r="N27" s="86"/>
      <c r="O27" s="121"/>
      <c r="P27" s="86"/>
      <c r="Q27" s="121"/>
      <c r="R27" s="86"/>
      <c r="S27" s="121"/>
      <c r="T27" s="86"/>
      <c r="U27" s="121"/>
      <c r="V27" s="86"/>
      <c r="W27" s="121"/>
      <c r="X27" s="86"/>
      <c r="Y27" s="121"/>
      <c r="Z27" s="86"/>
      <c r="AA27" s="121"/>
      <c r="AB27" s="86"/>
      <c r="AC27" s="121"/>
      <c r="AD27" s="86"/>
      <c r="AE27" s="121"/>
      <c r="AF27" s="86"/>
      <c r="AG27" s="121"/>
      <c r="AH27" s="86"/>
      <c r="AI27" s="121"/>
      <c r="AJ27" s="86"/>
      <c r="AK27" s="121"/>
      <c r="AL27" s="86"/>
      <c r="AM27" s="121"/>
      <c r="AN27" s="86"/>
      <c r="AO27" s="121"/>
      <c r="AP27" s="86"/>
      <c r="AQ27" s="121"/>
      <c r="AR27" s="86"/>
      <c r="AS27" s="121"/>
      <c r="AT27" s="86"/>
      <c r="AU27" s="121"/>
      <c r="AV27" s="86"/>
      <c r="AW27" s="121"/>
      <c r="AX27" s="86"/>
      <c r="AY27" s="121"/>
      <c r="AZ27" s="86"/>
      <c r="BA27" s="121"/>
      <c r="BB27" s="86"/>
      <c r="BC27" s="121"/>
      <c r="BD27" s="86"/>
      <c r="BE27" s="121"/>
      <c r="BF27" s="86"/>
      <c r="BG27" s="121"/>
      <c r="BH27" s="86"/>
      <c r="BI27" s="121"/>
      <c r="BJ27" s="86"/>
      <c r="BK27" s="121"/>
      <c r="BL27" s="86"/>
      <c r="BM27" s="121"/>
      <c r="BN27" s="86"/>
      <c r="BO27" s="121"/>
      <c r="BP27" s="86"/>
      <c r="BQ27" s="121"/>
      <c r="BR27" s="86"/>
      <c r="BS27" s="121"/>
      <c r="BT27" s="86"/>
      <c r="BU27" s="121"/>
      <c r="BV27" s="150"/>
      <c r="BW27" s="151"/>
      <c r="BX27" s="150"/>
      <c r="BY27" s="151"/>
      <c r="BZ27" s="150"/>
      <c r="CA27" s="151"/>
      <c r="CB27" s="150"/>
      <c r="CC27" s="151"/>
      <c r="CD27" s="150"/>
      <c r="CE27" s="151"/>
      <c r="CF27" s="150"/>
      <c r="CG27" s="151"/>
      <c r="CH27" s="150"/>
      <c r="CI27" s="151"/>
      <c r="CJ27" s="150"/>
      <c r="CK27" s="151"/>
      <c r="CL27" s="150"/>
      <c r="CM27" s="151"/>
      <c r="CN27" s="150"/>
      <c r="CO27" s="151"/>
      <c r="CP27" s="150"/>
      <c r="CQ27" s="151"/>
      <c r="CR27" s="150"/>
      <c r="CS27" s="151"/>
      <c r="CT27" s="150"/>
      <c r="CU27" s="151"/>
      <c r="CV27" s="150"/>
      <c r="CW27" s="151"/>
      <c r="CX27" s="154"/>
      <c r="CY27" s="151"/>
      <c r="CZ27" s="154"/>
      <c r="DA27" s="150"/>
      <c r="DB27" s="154"/>
      <c r="DC27" s="150"/>
      <c r="DD27" s="154"/>
      <c r="DE27" s="150"/>
      <c r="DF27" s="154"/>
      <c r="DG27" s="150"/>
      <c r="DH27" s="154"/>
      <c r="DI27" s="150"/>
      <c r="DJ27" s="154"/>
      <c r="DK27" s="150"/>
      <c r="DL27" s="154"/>
      <c r="DM27" s="150"/>
      <c r="DN27" s="154"/>
      <c r="DO27" s="150"/>
      <c r="DP27" s="154"/>
      <c r="DQ27" s="150"/>
      <c r="DR27" s="154"/>
      <c r="DS27" s="150"/>
      <c r="DT27" s="154"/>
      <c r="DU27" s="150"/>
      <c r="DV27" s="154"/>
      <c r="DW27" s="150"/>
      <c r="DX27" s="154"/>
      <c r="DY27" s="150"/>
      <c r="DZ27" s="154"/>
      <c r="EA27" s="150"/>
      <c r="EB27" s="150"/>
      <c r="EC27" s="150"/>
    </row>
    <row r="28" spans="1:153" s="152" customFormat="1">
      <c r="A28" s="86"/>
      <c r="B28" s="86"/>
      <c r="C28" s="153"/>
      <c r="D28" s="86"/>
      <c r="E28" s="153"/>
      <c r="F28" s="86"/>
      <c r="G28" s="153"/>
      <c r="H28" s="86"/>
      <c r="I28" s="153"/>
      <c r="J28" s="86"/>
      <c r="K28" s="153"/>
      <c r="L28" s="86"/>
      <c r="M28" s="121"/>
      <c r="N28" s="86"/>
      <c r="O28" s="121"/>
      <c r="P28" s="86"/>
      <c r="Q28" s="121"/>
      <c r="R28" s="86"/>
      <c r="S28" s="121"/>
      <c r="T28" s="86"/>
      <c r="U28" s="121"/>
      <c r="V28" s="86"/>
      <c r="W28" s="121"/>
      <c r="X28" s="86"/>
      <c r="Y28" s="121"/>
      <c r="Z28" s="86"/>
      <c r="AA28" s="121"/>
      <c r="AB28" s="86"/>
      <c r="AC28" s="121"/>
      <c r="AD28" s="86"/>
      <c r="AE28" s="121"/>
      <c r="AF28" s="86"/>
      <c r="AG28" s="121"/>
      <c r="AH28" s="86"/>
      <c r="AI28" s="121"/>
      <c r="AJ28" s="86"/>
      <c r="AK28" s="121"/>
      <c r="AL28" s="86"/>
      <c r="AM28" s="121"/>
      <c r="AN28" s="86"/>
      <c r="AO28" s="121"/>
      <c r="AP28" s="86"/>
      <c r="AQ28" s="121"/>
      <c r="AR28" s="86"/>
      <c r="AS28" s="121"/>
      <c r="AT28" s="86"/>
      <c r="AU28" s="121"/>
      <c r="AV28" s="86"/>
      <c r="AW28" s="121"/>
      <c r="AX28" s="86"/>
      <c r="AY28" s="121"/>
      <c r="AZ28" s="86"/>
      <c r="BA28" s="121"/>
      <c r="BB28" s="86"/>
      <c r="BC28" s="121"/>
      <c r="BD28" s="86"/>
      <c r="BE28" s="121"/>
      <c r="BF28" s="86"/>
      <c r="BG28" s="121"/>
      <c r="BH28" s="86"/>
      <c r="BI28" s="121"/>
      <c r="BJ28" s="108"/>
      <c r="BK28" s="155"/>
      <c r="BL28" s="108"/>
      <c r="BM28" s="155"/>
      <c r="BN28" s="108"/>
      <c r="BO28" s="155"/>
      <c r="BP28" s="108"/>
      <c r="BQ28" s="155"/>
      <c r="BR28" s="108"/>
      <c r="BS28" s="155"/>
      <c r="BT28" s="108"/>
      <c r="BU28" s="155"/>
      <c r="BV28" s="77"/>
      <c r="BW28" s="151"/>
      <c r="BX28" s="77"/>
      <c r="BY28" s="151"/>
      <c r="BZ28" s="150"/>
      <c r="CA28" s="151"/>
      <c r="CB28" s="150"/>
      <c r="CC28" s="151"/>
      <c r="CD28" s="150"/>
      <c r="CE28" s="151"/>
      <c r="CF28" s="150"/>
      <c r="CG28" s="151"/>
      <c r="CH28" s="150"/>
      <c r="CI28" s="151"/>
      <c r="CJ28" s="150"/>
      <c r="CK28" s="151"/>
      <c r="CL28" s="150"/>
      <c r="CM28" s="151"/>
      <c r="CN28" s="150"/>
      <c r="CO28" s="151"/>
      <c r="CP28" s="150"/>
      <c r="CQ28" s="151"/>
      <c r="CR28" s="150"/>
      <c r="CS28" s="151"/>
      <c r="CT28" s="150"/>
      <c r="CU28" s="151"/>
      <c r="CV28" s="150"/>
      <c r="CW28" s="151"/>
      <c r="CX28" s="154"/>
      <c r="CY28" s="151"/>
      <c r="CZ28" s="154"/>
      <c r="DA28" s="150"/>
      <c r="DB28" s="154"/>
      <c r="DC28" s="150"/>
      <c r="DD28" s="154"/>
      <c r="DE28" s="150"/>
      <c r="DF28" s="154"/>
      <c r="DG28" s="150"/>
      <c r="DH28" s="154"/>
      <c r="DI28" s="150"/>
      <c r="DJ28" s="154"/>
      <c r="DK28" s="150"/>
      <c r="DL28" s="154"/>
      <c r="DM28" s="150"/>
      <c r="DN28" s="154"/>
      <c r="DO28" s="150"/>
      <c r="DP28" s="154"/>
      <c r="DQ28" s="150"/>
      <c r="DR28" s="154"/>
      <c r="DS28" s="150"/>
      <c r="DT28" s="154"/>
      <c r="DU28" s="150"/>
      <c r="DV28" s="154"/>
      <c r="DW28" s="150"/>
      <c r="DX28" s="154"/>
      <c r="DY28" s="150"/>
      <c r="DZ28" s="154"/>
      <c r="EA28" s="150"/>
      <c r="EB28" s="150"/>
      <c r="EC28" s="150"/>
    </row>
    <row r="29" spans="1:153" s="152" customFormat="1">
      <c r="A29" s="86"/>
      <c r="B29" s="86"/>
      <c r="C29" s="153"/>
      <c r="D29" s="86"/>
      <c r="E29" s="153"/>
      <c r="F29" s="86"/>
      <c r="G29" s="153"/>
      <c r="H29" s="86"/>
      <c r="I29" s="153"/>
      <c r="J29" s="86"/>
      <c r="K29" s="153"/>
      <c r="L29" s="86"/>
      <c r="M29" s="121"/>
      <c r="N29" s="86"/>
      <c r="O29" s="121"/>
      <c r="P29" s="86"/>
      <c r="Q29" s="121"/>
      <c r="R29" s="86"/>
      <c r="S29" s="121"/>
      <c r="T29" s="86"/>
      <c r="U29" s="121"/>
      <c r="V29" s="86"/>
      <c r="W29" s="121"/>
      <c r="X29" s="86"/>
      <c r="Y29" s="121"/>
      <c r="Z29" s="86"/>
      <c r="AA29" s="121"/>
      <c r="AB29" s="86"/>
      <c r="AC29" s="121"/>
      <c r="AD29" s="86"/>
      <c r="AE29" s="121"/>
      <c r="AF29" s="86"/>
      <c r="AG29" s="121"/>
      <c r="AH29" s="86"/>
      <c r="AI29" s="121"/>
      <c r="AJ29" s="86"/>
      <c r="AK29" s="121"/>
      <c r="AL29" s="86"/>
      <c r="AM29" s="121"/>
      <c r="AN29" s="86"/>
      <c r="AO29" s="121"/>
      <c r="AP29" s="86"/>
      <c r="AQ29" s="121"/>
      <c r="AR29" s="86"/>
      <c r="AS29" s="121"/>
      <c r="AT29" s="86"/>
      <c r="AU29" s="121"/>
      <c r="AV29" s="86"/>
      <c r="AW29" s="121"/>
      <c r="AX29" s="86"/>
      <c r="AY29" s="121"/>
      <c r="AZ29" s="86"/>
      <c r="BA29" s="121"/>
      <c r="BB29" s="86"/>
      <c r="BC29" s="121"/>
      <c r="BD29" s="86"/>
      <c r="BE29" s="121"/>
      <c r="BF29" s="86"/>
      <c r="BG29" s="121"/>
      <c r="BH29" s="86"/>
      <c r="BI29" s="121"/>
      <c r="BJ29" s="108"/>
      <c r="BK29" s="155"/>
      <c r="BL29" s="108"/>
      <c r="BM29" s="155"/>
      <c r="BN29" s="108"/>
      <c r="BO29" s="155"/>
      <c r="BP29" s="108"/>
      <c r="BQ29" s="155"/>
      <c r="BR29" s="108"/>
      <c r="BS29" s="155"/>
      <c r="BT29" s="108"/>
      <c r="BU29" s="155"/>
      <c r="BV29" s="77"/>
      <c r="BW29" s="151"/>
      <c r="BX29" s="77"/>
      <c r="BY29" s="151"/>
      <c r="BZ29" s="150"/>
      <c r="CA29" s="151"/>
      <c r="CB29" s="150"/>
      <c r="CC29" s="151"/>
      <c r="CD29" s="150"/>
      <c r="CE29" s="151"/>
      <c r="CF29" s="150"/>
      <c r="CG29" s="151"/>
      <c r="CH29" s="150"/>
      <c r="CI29" s="151"/>
      <c r="CJ29" s="150"/>
      <c r="CK29" s="151"/>
      <c r="CL29" s="150"/>
      <c r="CM29" s="151"/>
      <c r="CN29" s="150"/>
      <c r="CO29" s="151"/>
      <c r="CP29" s="150"/>
      <c r="CQ29" s="151"/>
      <c r="CR29" s="150"/>
      <c r="CS29" s="151"/>
      <c r="CT29" s="150"/>
      <c r="CU29" s="151"/>
      <c r="CV29" s="150"/>
      <c r="CW29" s="151"/>
      <c r="CX29" s="154"/>
      <c r="CY29" s="151"/>
      <c r="CZ29" s="154"/>
      <c r="DA29" s="150"/>
      <c r="DB29" s="154"/>
      <c r="DC29" s="150"/>
      <c r="DD29" s="154"/>
      <c r="DE29" s="150"/>
      <c r="DF29" s="154"/>
      <c r="DG29" s="150"/>
      <c r="DH29" s="154"/>
      <c r="DI29" s="150"/>
      <c r="DJ29" s="154"/>
      <c r="DK29" s="150"/>
      <c r="DL29" s="154"/>
      <c r="DM29" s="150"/>
      <c r="DN29" s="154"/>
      <c r="DO29" s="150"/>
      <c r="DP29" s="154"/>
      <c r="DQ29" s="150"/>
      <c r="DR29" s="154"/>
      <c r="DS29" s="150"/>
      <c r="DT29" s="154"/>
      <c r="DU29" s="150"/>
      <c r="DV29" s="154"/>
      <c r="DW29" s="150"/>
      <c r="DX29" s="154"/>
      <c r="DY29" s="150"/>
      <c r="DZ29" s="154"/>
      <c r="EA29" s="150"/>
      <c r="EB29" s="150"/>
      <c r="EC29" s="150"/>
    </row>
    <row r="30" spans="1:153" s="152" customFormat="1" ht="10.199999999999999">
      <c r="A30" s="86"/>
      <c r="B30" s="86"/>
      <c r="C30" s="153"/>
      <c r="D30" s="86"/>
      <c r="E30" s="153"/>
      <c r="F30" s="86"/>
      <c r="G30" s="153"/>
      <c r="H30" s="86"/>
      <c r="I30" s="153"/>
      <c r="J30" s="86"/>
      <c r="K30" s="153"/>
      <c r="L30" s="86"/>
      <c r="M30" s="121"/>
      <c r="N30" s="86"/>
      <c r="O30" s="121"/>
      <c r="P30" s="86"/>
      <c r="Q30" s="121"/>
      <c r="R30" s="86"/>
      <c r="S30" s="121"/>
      <c r="T30" s="86"/>
      <c r="U30" s="121"/>
      <c r="V30" s="86"/>
      <c r="W30" s="121"/>
      <c r="X30" s="86"/>
      <c r="Y30" s="121"/>
      <c r="Z30" s="86"/>
      <c r="AA30" s="121"/>
      <c r="AB30" s="86"/>
      <c r="AC30" s="121"/>
      <c r="AD30" s="86"/>
      <c r="AE30" s="121"/>
      <c r="AF30" s="86"/>
      <c r="AG30" s="121"/>
      <c r="AH30" s="86"/>
      <c r="AI30" s="121"/>
      <c r="AJ30" s="86"/>
      <c r="AK30" s="121"/>
      <c r="AL30" s="86"/>
      <c r="AM30" s="121"/>
      <c r="AN30" s="86"/>
      <c r="AO30" s="121"/>
      <c r="AP30" s="86"/>
      <c r="AQ30" s="121"/>
      <c r="AR30" s="86"/>
      <c r="AS30" s="121"/>
      <c r="AT30" s="86"/>
      <c r="AU30" s="121"/>
      <c r="AV30" s="86"/>
      <c r="AW30" s="121"/>
      <c r="AX30" s="86"/>
      <c r="AY30" s="121"/>
      <c r="AZ30" s="86"/>
      <c r="BA30" s="121"/>
      <c r="BB30" s="86"/>
      <c r="BC30" s="121"/>
      <c r="BD30" s="86"/>
      <c r="BE30" s="121"/>
      <c r="BF30" s="86"/>
      <c r="BG30" s="121"/>
      <c r="BH30" s="86"/>
      <c r="BI30" s="121"/>
      <c r="BJ30" s="86"/>
      <c r="BK30" s="121"/>
      <c r="BL30" s="86"/>
      <c r="BM30" s="121"/>
      <c r="BN30" s="86"/>
      <c r="BO30" s="121"/>
      <c r="BP30" s="86"/>
      <c r="BQ30" s="121"/>
      <c r="BR30" s="86"/>
      <c r="BS30" s="121"/>
      <c r="BT30" s="86"/>
      <c r="BU30" s="121"/>
      <c r="BV30" s="150"/>
      <c r="BW30" s="151"/>
      <c r="BX30" s="150"/>
      <c r="BY30" s="151"/>
      <c r="BZ30" s="150"/>
      <c r="CA30" s="151"/>
      <c r="CB30" s="150"/>
      <c r="CC30" s="151"/>
      <c r="CD30" s="150"/>
      <c r="CE30" s="151"/>
      <c r="CF30" s="150"/>
      <c r="CG30" s="151"/>
      <c r="CH30" s="150"/>
      <c r="CI30" s="151"/>
      <c r="CJ30" s="150"/>
      <c r="CK30" s="151"/>
      <c r="CL30" s="150"/>
      <c r="CM30" s="151"/>
      <c r="CN30" s="150"/>
      <c r="CO30" s="151"/>
      <c r="CP30" s="150"/>
      <c r="CQ30" s="151"/>
      <c r="CR30" s="150"/>
      <c r="CS30" s="151"/>
      <c r="CT30" s="150"/>
      <c r="CU30" s="151"/>
      <c r="CV30" s="150"/>
      <c r="CW30" s="151"/>
      <c r="CX30" s="154"/>
      <c r="CY30" s="151"/>
      <c r="CZ30" s="154"/>
      <c r="DA30" s="150"/>
      <c r="DB30" s="154"/>
      <c r="DC30" s="150"/>
      <c r="DD30" s="154"/>
      <c r="DE30" s="150"/>
      <c r="DF30" s="154"/>
      <c r="DG30" s="150"/>
      <c r="DH30" s="154"/>
      <c r="DI30" s="150"/>
      <c r="DJ30" s="154"/>
      <c r="DK30" s="150"/>
      <c r="DL30" s="154"/>
      <c r="DM30" s="150"/>
      <c r="DN30" s="154"/>
      <c r="DO30" s="150"/>
      <c r="DP30" s="154"/>
      <c r="DQ30" s="150"/>
      <c r="DR30" s="154"/>
      <c r="DS30" s="150"/>
      <c r="DT30" s="154"/>
      <c r="DU30" s="150"/>
      <c r="DV30" s="154"/>
      <c r="DW30" s="150"/>
      <c r="DX30" s="154"/>
      <c r="DY30" s="150"/>
      <c r="DZ30" s="154"/>
      <c r="EA30" s="150"/>
      <c r="EB30" s="150"/>
      <c r="EC30" s="150"/>
    </row>
    <row r="31" spans="1:153" s="152" customFormat="1" ht="10.199999999999999">
      <c r="A31" s="86"/>
      <c r="B31" s="86"/>
      <c r="C31" s="153"/>
      <c r="D31" s="86"/>
      <c r="E31" s="153"/>
      <c r="F31" s="86"/>
      <c r="G31" s="153"/>
      <c r="H31" s="86"/>
      <c r="I31" s="153"/>
      <c r="J31" s="86"/>
      <c r="K31" s="153"/>
      <c r="L31" s="86"/>
      <c r="M31" s="121"/>
      <c r="N31" s="86"/>
      <c r="O31" s="121"/>
      <c r="P31" s="86"/>
      <c r="Q31" s="121"/>
      <c r="R31" s="86"/>
      <c r="S31" s="121"/>
      <c r="T31" s="86"/>
      <c r="U31" s="121"/>
      <c r="V31" s="86"/>
      <c r="W31" s="121"/>
      <c r="X31" s="86"/>
      <c r="Y31" s="121"/>
      <c r="Z31" s="86"/>
      <c r="AA31" s="121"/>
      <c r="AB31" s="86"/>
      <c r="AC31" s="121"/>
      <c r="AD31" s="86"/>
      <c r="AE31" s="121"/>
      <c r="AF31" s="86"/>
      <c r="AG31" s="121"/>
      <c r="AH31" s="86"/>
      <c r="AI31" s="121"/>
      <c r="AJ31" s="86"/>
      <c r="AK31" s="121"/>
      <c r="AL31" s="86"/>
      <c r="AM31" s="121"/>
      <c r="AN31" s="86"/>
      <c r="AO31" s="121"/>
      <c r="AP31" s="86"/>
      <c r="AQ31" s="121"/>
      <c r="AR31" s="86"/>
      <c r="AS31" s="121"/>
      <c r="AT31" s="86"/>
      <c r="AU31" s="121"/>
      <c r="AV31" s="86"/>
      <c r="AW31" s="121"/>
      <c r="AX31" s="86"/>
      <c r="AY31" s="121"/>
      <c r="AZ31" s="86"/>
      <c r="BA31" s="121"/>
      <c r="BB31" s="86"/>
      <c r="BC31" s="121"/>
      <c r="BD31" s="86"/>
      <c r="BE31" s="121"/>
      <c r="BF31" s="86"/>
      <c r="BG31" s="121"/>
      <c r="BH31" s="86"/>
      <c r="BI31" s="121"/>
      <c r="BJ31" s="86"/>
      <c r="BK31" s="121"/>
      <c r="BL31" s="86"/>
      <c r="BM31" s="121"/>
      <c r="BN31" s="86"/>
      <c r="BO31" s="121"/>
      <c r="BP31" s="86"/>
      <c r="BQ31" s="121"/>
      <c r="BR31" s="86"/>
      <c r="BS31" s="121"/>
      <c r="BT31" s="86"/>
      <c r="BU31" s="121"/>
      <c r="BV31" s="150"/>
      <c r="BW31" s="151"/>
      <c r="BX31" s="150"/>
      <c r="BY31" s="151"/>
      <c r="BZ31" s="150"/>
      <c r="CA31" s="151"/>
      <c r="CB31" s="150"/>
      <c r="CC31" s="151"/>
      <c r="CD31" s="150"/>
      <c r="CE31" s="151"/>
      <c r="CF31" s="150"/>
      <c r="CG31" s="151"/>
      <c r="CH31" s="150"/>
      <c r="CI31" s="151"/>
      <c r="CJ31" s="150"/>
      <c r="CK31" s="151"/>
      <c r="CL31" s="150"/>
      <c r="CM31" s="151"/>
      <c r="CN31" s="150"/>
      <c r="CO31" s="151"/>
      <c r="CP31" s="150"/>
      <c r="CQ31" s="151"/>
      <c r="CR31" s="150"/>
      <c r="CS31" s="151"/>
      <c r="CT31" s="150"/>
      <c r="CU31" s="151"/>
      <c r="CV31" s="150"/>
      <c r="CW31" s="151"/>
      <c r="CX31" s="154"/>
      <c r="CY31" s="151"/>
      <c r="CZ31" s="154"/>
      <c r="DA31" s="150"/>
      <c r="DB31" s="154"/>
      <c r="DC31" s="150"/>
      <c r="DD31" s="154"/>
      <c r="DE31" s="150"/>
      <c r="DF31" s="154"/>
      <c r="DG31" s="150"/>
      <c r="DH31" s="154"/>
      <c r="DI31" s="150"/>
      <c r="DJ31" s="154"/>
      <c r="DK31" s="150"/>
      <c r="DL31" s="154"/>
      <c r="DM31" s="150"/>
      <c r="DN31" s="154"/>
      <c r="DO31" s="150"/>
      <c r="DP31" s="154"/>
      <c r="DQ31" s="150"/>
      <c r="DR31" s="154"/>
      <c r="DS31" s="150"/>
      <c r="DT31" s="154"/>
      <c r="DU31" s="150"/>
      <c r="DV31" s="154"/>
      <c r="DW31" s="150"/>
      <c r="DX31" s="154"/>
      <c r="DY31" s="150"/>
      <c r="DZ31" s="154"/>
      <c r="EA31" s="150"/>
      <c r="EB31" s="150"/>
      <c r="EC31" s="150"/>
    </row>
    <row r="32" spans="1:153" s="152" customFormat="1" ht="10.199999999999999">
      <c r="A32" s="86"/>
      <c r="B32" s="86"/>
      <c r="C32" s="153"/>
      <c r="D32" s="86"/>
      <c r="E32" s="153"/>
      <c r="F32" s="86"/>
      <c r="G32" s="153"/>
      <c r="H32" s="86"/>
      <c r="I32" s="153"/>
      <c r="J32" s="86"/>
      <c r="K32" s="153"/>
      <c r="L32" s="86"/>
      <c r="M32" s="121"/>
      <c r="N32" s="86"/>
      <c r="O32" s="121"/>
      <c r="P32" s="86"/>
      <c r="Q32" s="121"/>
      <c r="R32" s="86"/>
      <c r="S32" s="121"/>
      <c r="T32" s="86"/>
      <c r="U32" s="121"/>
      <c r="V32" s="86"/>
      <c r="W32" s="121"/>
      <c r="X32" s="86"/>
      <c r="Y32" s="121"/>
      <c r="Z32" s="86"/>
      <c r="AA32" s="121"/>
      <c r="AB32" s="86"/>
      <c r="AC32" s="121"/>
      <c r="AD32" s="86"/>
      <c r="AE32" s="121"/>
      <c r="AF32" s="86"/>
      <c r="AG32" s="121"/>
      <c r="AH32" s="86"/>
      <c r="AI32" s="121"/>
      <c r="AJ32" s="86"/>
      <c r="AK32" s="121"/>
      <c r="AL32" s="86"/>
      <c r="AM32" s="121"/>
      <c r="AN32" s="86"/>
      <c r="AO32" s="121"/>
      <c r="AP32" s="86"/>
      <c r="AQ32" s="121"/>
      <c r="AR32" s="86"/>
      <c r="AS32" s="121"/>
      <c r="AT32" s="86"/>
      <c r="AU32" s="121"/>
      <c r="AV32" s="86"/>
      <c r="AW32" s="121"/>
      <c r="AX32" s="86"/>
      <c r="AY32" s="121"/>
      <c r="AZ32" s="86"/>
      <c r="BA32" s="121"/>
      <c r="BB32" s="86"/>
      <c r="BC32" s="121"/>
      <c r="BD32" s="86"/>
      <c r="BE32" s="121"/>
      <c r="BF32" s="86"/>
      <c r="BG32" s="121"/>
      <c r="BH32" s="86"/>
      <c r="BI32" s="121"/>
      <c r="BJ32" s="86"/>
      <c r="BK32" s="121"/>
      <c r="BL32" s="86"/>
      <c r="BM32" s="121"/>
      <c r="BN32" s="86"/>
      <c r="BO32" s="121"/>
      <c r="BP32" s="86"/>
      <c r="BQ32" s="121"/>
      <c r="BR32" s="86"/>
      <c r="BS32" s="121"/>
      <c r="BT32" s="86"/>
      <c r="BU32" s="121"/>
      <c r="BV32" s="150"/>
      <c r="BW32" s="151"/>
      <c r="BX32" s="150"/>
      <c r="BY32" s="151"/>
      <c r="BZ32" s="150"/>
      <c r="CA32" s="151"/>
      <c r="CB32" s="150"/>
      <c r="CC32" s="151"/>
      <c r="CD32" s="150"/>
      <c r="CE32" s="151"/>
      <c r="CF32" s="150"/>
      <c r="CG32" s="151"/>
      <c r="CH32" s="150"/>
      <c r="CI32" s="151"/>
      <c r="CJ32" s="150"/>
      <c r="CK32" s="151"/>
      <c r="CL32" s="150"/>
      <c r="CM32" s="151"/>
      <c r="CN32" s="150"/>
      <c r="CO32" s="151"/>
      <c r="CP32" s="150"/>
      <c r="CQ32" s="151"/>
      <c r="CR32" s="150"/>
      <c r="CS32" s="151"/>
      <c r="CT32" s="150"/>
      <c r="CU32" s="151"/>
      <c r="CV32" s="150"/>
      <c r="CW32" s="151"/>
      <c r="CX32" s="154"/>
      <c r="CY32" s="151"/>
      <c r="CZ32" s="154"/>
      <c r="DA32" s="150"/>
      <c r="DB32" s="154"/>
      <c r="DC32" s="150"/>
      <c r="DD32" s="154"/>
      <c r="DE32" s="150"/>
      <c r="DF32" s="154"/>
      <c r="DG32" s="150"/>
      <c r="DH32" s="154"/>
      <c r="DI32" s="150"/>
      <c r="DJ32" s="154"/>
      <c r="DK32" s="150"/>
      <c r="DL32" s="154"/>
      <c r="DM32" s="150"/>
      <c r="DN32" s="154"/>
      <c r="DO32" s="150"/>
      <c r="DP32" s="154"/>
      <c r="DQ32" s="150"/>
      <c r="DR32" s="154"/>
      <c r="DS32" s="150"/>
      <c r="DT32" s="154"/>
      <c r="DU32" s="150"/>
      <c r="DV32" s="154"/>
      <c r="DW32" s="150"/>
      <c r="DX32" s="154"/>
      <c r="DY32" s="150"/>
      <c r="DZ32" s="154"/>
      <c r="EA32" s="150"/>
      <c r="EB32" s="150"/>
      <c r="EC32" s="150"/>
    </row>
    <row r="33" spans="1:133" s="152" customFormat="1" ht="10.199999999999999">
      <c r="A33" s="86"/>
      <c r="B33" s="86"/>
      <c r="C33" s="121"/>
      <c r="D33" s="86"/>
      <c r="E33" s="121"/>
      <c r="F33" s="86"/>
      <c r="G33" s="121"/>
      <c r="H33" s="86"/>
      <c r="I33" s="121"/>
      <c r="J33" s="86"/>
      <c r="K33" s="121"/>
      <c r="L33" s="86"/>
      <c r="M33" s="121"/>
      <c r="N33" s="86"/>
      <c r="O33" s="121"/>
      <c r="P33" s="86"/>
      <c r="Q33" s="121"/>
      <c r="R33" s="86"/>
      <c r="S33" s="121"/>
      <c r="T33" s="86"/>
      <c r="U33" s="121"/>
      <c r="V33" s="86"/>
      <c r="W33" s="121"/>
      <c r="X33" s="86"/>
      <c r="Y33" s="121"/>
      <c r="Z33" s="86"/>
      <c r="AA33" s="121"/>
      <c r="AB33" s="86"/>
      <c r="AC33" s="121"/>
      <c r="AD33" s="86"/>
      <c r="AE33" s="121"/>
      <c r="AF33" s="86"/>
      <c r="AG33" s="121"/>
      <c r="AH33" s="86"/>
      <c r="AI33" s="121"/>
      <c r="AJ33" s="86"/>
      <c r="AK33" s="121"/>
      <c r="AL33" s="86"/>
      <c r="AM33" s="121"/>
      <c r="AN33" s="86"/>
      <c r="AO33" s="121"/>
      <c r="AP33" s="86"/>
      <c r="AQ33" s="121"/>
      <c r="AR33" s="86"/>
      <c r="AS33" s="121"/>
      <c r="AT33" s="86"/>
      <c r="AU33" s="121"/>
      <c r="AV33" s="86"/>
      <c r="AW33" s="121"/>
      <c r="AX33" s="86"/>
      <c r="AY33" s="121"/>
      <c r="AZ33" s="86"/>
      <c r="BA33" s="121"/>
      <c r="BB33" s="86"/>
      <c r="BC33" s="121"/>
      <c r="BD33" s="86"/>
      <c r="BE33" s="121"/>
      <c r="BF33" s="86"/>
      <c r="BG33" s="121"/>
      <c r="BH33" s="86"/>
      <c r="BI33" s="121"/>
      <c r="BJ33" s="86"/>
      <c r="BK33" s="121"/>
      <c r="BL33" s="86"/>
      <c r="BM33" s="121"/>
      <c r="BN33" s="86"/>
      <c r="BO33" s="121"/>
      <c r="BP33" s="86"/>
      <c r="BQ33" s="121"/>
      <c r="BR33" s="86"/>
      <c r="BS33" s="121"/>
      <c r="BT33" s="86"/>
      <c r="BU33" s="121"/>
      <c r="BV33" s="150"/>
      <c r="BW33" s="151"/>
      <c r="BX33" s="150"/>
      <c r="BY33" s="151"/>
      <c r="BZ33" s="150"/>
      <c r="CA33" s="151"/>
      <c r="CB33" s="150"/>
      <c r="CC33" s="151"/>
      <c r="CD33" s="150"/>
      <c r="CE33" s="151"/>
      <c r="CF33" s="150"/>
      <c r="CG33" s="151"/>
      <c r="CH33" s="150"/>
      <c r="CI33" s="151"/>
      <c r="CJ33" s="150"/>
      <c r="CK33" s="151"/>
      <c r="CL33" s="150"/>
      <c r="CM33" s="151"/>
      <c r="CN33" s="150"/>
      <c r="CO33" s="151"/>
      <c r="CP33" s="150"/>
      <c r="CQ33" s="151"/>
      <c r="CR33" s="150"/>
      <c r="CS33" s="151"/>
      <c r="CT33" s="150"/>
      <c r="CU33" s="151"/>
      <c r="CV33" s="150"/>
      <c r="CW33" s="151"/>
      <c r="CX33" s="154"/>
      <c r="CY33" s="151"/>
      <c r="CZ33" s="154"/>
      <c r="DA33" s="150"/>
      <c r="DB33" s="154"/>
      <c r="DC33" s="150"/>
      <c r="DD33" s="154"/>
      <c r="DE33" s="150"/>
      <c r="DF33" s="154"/>
      <c r="DG33" s="150"/>
      <c r="DH33" s="154"/>
      <c r="DI33" s="150"/>
      <c r="DJ33" s="154"/>
      <c r="DK33" s="150"/>
      <c r="DL33" s="154"/>
      <c r="DM33" s="150"/>
      <c r="DN33" s="154"/>
      <c r="DO33" s="150"/>
      <c r="DP33" s="154"/>
      <c r="DQ33" s="150"/>
      <c r="DR33" s="154"/>
      <c r="DS33" s="150"/>
      <c r="DT33" s="154"/>
      <c r="DU33" s="150"/>
      <c r="DV33" s="154"/>
      <c r="DW33" s="150"/>
      <c r="DX33" s="154"/>
      <c r="DY33" s="150"/>
      <c r="DZ33" s="154"/>
      <c r="EA33" s="150"/>
      <c r="EB33" s="150"/>
      <c r="EC33" s="150"/>
    </row>
    <row r="34" spans="1:133" s="152" customFormat="1" ht="10.199999999999999">
      <c r="A34" s="86"/>
      <c r="B34" s="86"/>
      <c r="C34" s="121"/>
      <c r="D34" s="86"/>
      <c r="E34" s="121"/>
      <c r="F34" s="86"/>
      <c r="G34" s="121"/>
      <c r="H34" s="86"/>
      <c r="I34" s="121"/>
      <c r="J34" s="86"/>
      <c r="K34" s="121"/>
      <c r="L34" s="86"/>
      <c r="M34" s="121"/>
      <c r="N34" s="86"/>
      <c r="O34" s="121"/>
      <c r="P34" s="86"/>
      <c r="Q34" s="121"/>
      <c r="R34" s="86"/>
      <c r="S34" s="121"/>
      <c r="T34" s="86"/>
      <c r="U34" s="121"/>
      <c r="V34" s="86"/>
      <c r="W34" s="121"/>
      <c r="X34" s="86"/>
      <c r="Y34" s="121"/>
      <c r="Z34" s="86"/>
      <c r="AA34" s="121"/>
      <c r="AB34" s="86"/>
      <c r="AC34" s="121"/>
      <c r="AD34" s="86"/>
      <c r="AE34" s="121"/>
      <c r="AF34" s="86"/>
      <c r="AG34" s="121"/>
      <c r="AH34" s="86"/>
      <c r="AI34" s="121"/>
      <c r="AJ34" s="86"/>
      <c r="AK34" s="121"/>
      <c r="AL34" s="86"/>
      <c r="AM34" s="121"/>
      <c r="AN34" s="86"/>
      <c r="AO34" s="121"/>
      <c r="AP34" s="86"/>
      <c r="AQ34" s="121"/>
      <c r="AR34" s="86"/>
      <c r="AS34" s="121"/>
      <c r="AT34" s="86"/>
      <c r="AU34" s="121"/>
      <c r="AV34" s="86"/>
      <c r="AW34" s="121"/>
      <c r="AX34" s="86"/>
      <c r="AY34" s="121"/>
      <c r="AZ34" s="86"/>
      <c r="BA34" s="121"/>
      <c r="BB34" s="86"/>
      <c r="BC34" s="121"/>
      <c r="BD34" s="86"/>
      <c r="BE34" s="121"/>
      <c r="BF34" s="86"/>
      <c r="BG34" s="121"/>
      <c r="BH34" s="86"/>
      <c r="BI34" s="121"/>
      <c r="BJ34" s="86"/>
      <c r="BK34" s="121"/>
      <c r="BL34" s="86"/>
      <c r="BM34" s="121"/>
      <c r="BN34" s="86"/>
      <c r="BO34" s="121"/>
      <c r="BP34" s="86"/>
      <c r="BQ34" s="121"/>
      <c r="BR34" s="86"/>
      <c r="BS34" s="121"/>
      <c r="BT34" s="86"/>
      <c r="BU34" s="121"/>
      <c r="BV34" s="150"/>
      <c r="BW34" s="151"/>
      <c r="BX34" s="150"/>
      <c r="BY34" s="151"/>
      <c r="BZ34" s="150"/>
      <c r="CA34" s="151"/>
      <c r="CB34" s="150"/>
      <c r="CC34" s="151"/>
      <c r="CD34" s="150"/>
      <c r="CE34" s="151"/>
      <c r="CF34" s="150"/>
      <c r="CG34" s="151"/>
      <c r="CH34" s="150"/>
      <c r="CI34" s="151"/>
      <c r="CJ34" s="150"/>
      <c r="CK34" s="151"/>
      <c r="CL34" s="150"/>
      <c r="CM34" s="151"/>
      <c r="CN34" s="150"/>
      <c r="CO34" s="151"/>
      <c r="CP34" s="150"/>
      <c r="CQ34" s="151"/>
      <c r="CR34" s="150"/>
      <c r="CS34" s="151"/>
      <c r="CT34" s="150"/>
      <c r="CU34" s="151"/>
      <c r="CV34" s="150"/>
      <c r="CW34" s="151"/>
      <c r="CX34" s="154"/>
      <c r="CY34" s="151"/>
      <c r="CZ34" s="154"/>
      <c r="DA34" s="150"/>
      <c r="DB34" s="154"/>
      <c r="DC34" s="150"/>
      <c r="DD34" s="154"/>
      <c r="DE34" s="150"/>
      <c r="DF34" s="154"/>
      <c r="DG34" s="150"/>
      <c r="DH34" s="154"/>
      <c r="DI34" s="150"/>
      <c r="DJ34" s="154"/>
      <c r="DK34" s="150"/>
      <c r="DL34" s="154"/>
      <c r="DM34" s="150"/>
      <c r="DN34" s="154"/>
      <c r="DO34" s="150"/>
      <c r="DP34" s="154"/>
      <c r="DQ34" s="150"/>
      <c r="DR34" s="154"/>
      <c r="DS34" s="150"/>
      <c r="DT34" s="154"/>
      <c r="DU34" s="150"/>
      <c r="DV34" s="154"/>
      <c r="DW34" s="150"/>
      <c r="DX34" s="154"/>
      <c r="DY34" s="150"/>
      <c r="DZ34" s="154"/>
      <c r="EA34" s="150"/>
      <c r="EB34" s="150"/>
      <c r="EC34" s="150"/>
    </row>
    <row r="35" spans="1:133" s="152" customFormat="1" ht="10.199999999999999">
      <c r="A35" s="86"/>
      <c r="B35" s="86"/>
      <c r="C35" s="121"/>
      <c r="D35" s="86"/>
      <c r="E35" s="121"/>
      <c r="F35" s="86"/>
      <c r="G35" s="121"/>
      <c r="H35" s="86"/>
      <c r="I35" s="121"/>
      <c r="J35" s="86"/>
      <c r="K35" s="121"/>
      <c r="L35" s="86"/>
      <c r="M35" s="121"/>
      <c r="N35" s="86"/>
      <c r="O35" s="121"/>
      <c r="P35" s="86"/>
      <c r="Q35" s="121"/>
      <c r="R35" s="86"/>
      <c r="S35" s="121"/>
      <c r="T35" s="86"/>
      <c r="U35" s="121"/>
      <c r="V35" s="86"/>
      <c r="W35" s="121"/>
      <c r="X35" s="86"/>
      <c r="Y35" s="121"/>
      <c r="Z35" s="86"/>
      <c r="AA35" s="121"/>
      <c r="AB35" s="86"/>
      <c r="AC35" s="121"/>
      <c r="AD35" s="86"/>
      <c r="AE35" s="121"/>
      <c r="AF35" s="86"/>
      <c r="AG35" s="121"/>
      <c r="AH35" s="86"/>
      <c r="AI35" s="121"/>
      <c r="AJ35" s="86"/>
      <c r="AK35" s="121"/>
      <c r="AL35" s="86"/>
      <c r="AM35" s="121"/>
      <c r="AN35" s="86"/>
      <c r="AO35" s="121"/>
      <c r="AP35" s="86"/>
      <c r="AQ35" s="121"/>
      <c r="AR35" s="86"/>
      <c r="AS35" s="121"/>
      <c r="AT35" s="86"/>
      <c r="AU35" s="121"/>
      <c r="AV35" s="86"/>
      <c r="AW35" s="121"/>
      <c r="AX35" s="86"/>
      <c r="AY35" s="121"/>
      <c r="AZ35" s="86"/>
      <c r="BA35" s="121"/>
      <c r="BB35" s="86"/>
      <c r="BC35" s="121"/>
      <c r="BD35" s="86"/>
      <c r="BE35" s="121"/>
      <c r="BF35" s="86"/>
      <c r="BG35" s="121"/>
      <c r="BH35" s="86"/>
      <c r="BI35" s="121"/>
      <c r="BJ35" s="86"/>
      <c r="BK35" s="121"/>
      <c r="BL35" s="86"/>
      <c r="BM35" s="121"/>
      <c r="BN35" s="86"/>
      <c r="BO35" s="121"/>
      <c r="BP35" s="86"/>
      <c r="BQ35" s="121"/>
      <c r="BR35" s="86"/>
      <c r="BS35" s="121"/>
      <c r="BT35" s="86"/>
      <c r="BU35" s="121"/>
      <c r="BV35" s="150"/>
      <c r="BW35" s="151"/>
      <c r="BX35" s="150"/>
      <c r="BY35" s="151"/>
      <c r="BZ35" s="150"/>
      <c r="CA35" s="151"/>
      <c r="CB35" s="150"/>
      <c r="CC35" s="151"/>
      <c r="CD35" s="150"/>
      <c r="CE35" s="151"/>
      <c r="CF35" s="150"/>
      <c r="CG35" s="151"/>
      <c r="CH35" s="150"/>
      <c r="CI35" s="151"/>
      <c r="CJ35" s="150"/>
      <c r="CK35" s="151"/>
      <c r="CL35" s="150"/>
      <c r="CM35" s="151"/>
      <c r="CN35" s="150"/>
      <c r="CO35" s="151"/>
      <c r="CP35" s="150"/>
      <c r="CQ35" s="151"/>
      <c r="CR35" s="150"/>
      <c r="CS35" s="151"/>
      <c r="CT35" s="150"/>
      <c r="CU35" s="151"/>
      <c r="CV35" s="150"/>
      <c r="CW35" s="151"/>
      <c r="CX35" s="150"/>
      <c r="CY35" s="151"/>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row>
    <row r="36" spans="1:133" s="152" customFormat="1" ht="10.199999999999999">
      <c r="A36" s="86"/>
      <c r="B36" s="86"/>
      <c r="C36" s="121"/>
      <c r="D36" s="86"/>
      <c r="E36" s="121"/>
      <c r="F36" s="86"/>
      <c r="G36" s="121"/>
      <c r="H36" s="86"/>
      <c r="I36" s="121"/>
      <c r="J36" s="86"/>
      <c r="K36" s="121"/>
      <c r="L36" s="86"/>
      <c r="M36" s="121"/>
      <c r="N36" s="86"/>
      <c r="O36" s="121"/>
      <c r="P36" s="86"/>
      <c r="Q36" s="121"/>
      <c r="R36" s="86"/>
      <c r="S36" s="121"/>
      <c r="T36" s="86"/>
      <c r="U36" s="121"/>
      <c r="V36" s="86"/>
      <c r="W36" s="121"/>
      <c r="X36" s="86"/>
      <c r="Y36" s="121"/>
      <c r="Z36" s="86"/>
      <c r="AA36" s="121"/>
      <c r="AB36" s="86"/>
      <c r="AC36" s="121"/>
      <c r="AD36" s="86"/>
      <c r="AE36" s="121"/>
      <c r="AF36" s="86"/>
      <c r="AG36" s="121"/>
      <c r="AH36" s="86"/>
      <c r="AI36" s="121"/>
      <c r="AJ36" s="86"/>
      <c r="AK36" s="121"/>
      <c r="AL36" s="86"/>
      <c r="AM36" s="121"/>
      <c r="AN36" s="86"/>
      <c r="AO36" s="121"/>
      <c r="AP36" s="86"/>
      <c r="AQ36" s="121"/>
      <c r="AR36" s="86"/>
      <c r="AS36" s="121"/>
      <c r="AT36" s="86"/>
      <c r="AU36" s="121"/>
      <c r="AV36" s="86"/>
      <c r="AW36" s="121"/>
      <c r="AX36" s="86"/>
      <c r="AY36" s="121"/>
      <c r="AZ36" s="86"/>
      <c r="BA36" s="121"/>
      <c r="BB36" s="86"/>
      <c r="BC36" s="121"/>
      <c r="BD36" s="86"/>
      <c r="BE36" s="121"/>
      <c r="BF36" s="86"/>
      <c r="BG36" s="121"/>
      <c r="BH36" s="86"/>
      <c r="BI36" s="121"/>
      <c r="BJ36" s="86"/>
      <c r="BK36" s="121"/>
      <c r="BL36" s="86"/>
      <c r="BM36" s="121"/>
      <c r="BN36" s="86"/>
      <c r="BO36" s="121"/>
      <c r="BP36" s="86"/>
      <c r="BQ36" s="121"/>
      <c r="BR36" s="86"/>
      <c r="BS36" s="121"/>
      <c r="BT36" s="86"/>
      <c r="BU36" s="121"/>
      <c r="BV36" s="150"/>
      <c r="BW36" s="151"/>
      <c r="BX36" s="150"/>
      <c r="BY36" s="151"/>
      <c r="BZ36" s="150"/>
      <c r="CA36" s="151"/>
      <c r="CB36" s="150"/>
      <c r="CC36" s="151"/>
      <c r="CD36" s="150"/>
      <c r="CE36" s="151"/>
      <c r="CF36" s="150"/>
      <c r="CG36" s="151"/>
      <c r="CH36" s="150"/>
      <c r="CI36" s="151"/>
      <c r="CJ36" s="150"/>
      <c r="CK36" s="151"/>
      <c r="CL36" s="150"/>
      <c r="CM36" s="151"/>
      <c r="CN36" s="150"/>
      <c r="CO36" s="151"/>
      <c r="CP36" s="150"/>
      <c r="CQ36" s="151"/>
      <c r="CR36" s="150"/>
      <c r="CS36" s="151"/>
      <c r="CT36" s="150"/>
      <c r="CU36" s="151"/>
      <c r="CV36" s="150"/>
      <c r="CW36" s="151"/>
      <c r="CX36" s="150"/>
      <c r="CY36" s="151"/>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row>
    <row r="37" spans="1:133" s="152" customFormat="1" ht="10.199999999999999">
      <c r="A37" s="86"/>
      <c r="B37" s="86"/>
      <c r="C37" s="121"/>
      <c r="D37" s="86"/>
      <c r="E37" s="121"/>
      <c r="F37" s="86"/>
      <c r="G37" s="121"/>
      <c r="H37" s="86"/>
      <c r="I37" s="121"/>
      <c r="J37" s="86"/>
      <c r="K37" s="121"/>
      <c r="L37" s="86"/>
      <c r="M37" s="121"/>
      <c r="N37" s="86"/>
      <c r="O37" s="121"/>
      <c r="P37" s="86"/>
      <c r="Q37" s="121"/>
      <c r="R37" s="86"/>
      <c r="S37" s="121"/>
      <c r="T37" s="86"/>
      <c r="U37" s="121"/>
      <c r="V37" s="86"/>
      <c r="W37" s="121"/>
      <c r="X37" s="86"/>
      <c r="Y37" s="121"/>
      <c r="Z37" s="86"/>
      <c r="AA37" s="121"/>
      <c r="AB37" s="86"/>
      <c r="AC37" s="121"/>
      <c r="AD37" s="86"/>
      <c r="AE37" s="121"/>
      <c r="AF37" s="86"/>
      <c r="AG37" s="121"/>
      <c r="AH37" s="86"/>
      <c r="AI37" s="121"/>
      <c r="AJ37" s="86"/>
      <c r="AK37" s="121"/>
      <c r="AL37" s="86"/>
      <c r="AM37" s="121"/>
      <c r="AN37" s="86"/>
      <c r="AO37" s="121"/>
      <c r="AP37" s="86"/>
      <c r="AQ37" s="121"/>
      <c r="AR37" s="86"/>
      <c r="AS37" s="121"/>
      <c r="AT37" s="86"/>
      <c r="AU37" s="121"/>
      <c r="AV37" s="86"/>
      <c r="AW37" s="121"/>
      <c r="AX37" s="86"/>
      <c r="AY37" s="121"/>
      <c r="AZ37" s="86"/>
      <c r="BA37" s="121"/>
      <c r="BB37" s="86"/>
      <c r="BC37" s="121"/>
      <c r="BD37" s="86"/>
      <c r="BE37" s="121"/>
      <c r="BF37" s="86"/>
      <c r="BG37" s="121"/>
      <c r="BH37" s="86"/>
      <c r="BI37" s="121"/>
      <c r="BJ37" s="86"/>
      <c r="BK37" s="121"/>
      <c r="BL37" s="86"/>
      <c r="BM37" s="121"/>
      <c r="BN37" s="86"/>
      <c r="BO37" s="121"/>
      <c r="BP37" s="86"/>
      <c r="BQ37" s="121"/>
      <c r="BR37" s="86"/>
      <c r="BS37" s="121"/>
      <c r="BT37" s="86"/>
      <c r="BU37" s="121"/>
      <c r="BV37" s="150"/>
      <c r="BW37" s="151"/>
      <c r="BX37" s="150"/>
      <c r="BY37" s="151"/>
      <c r="BZ37" s="150"/>
      <c r="CA37" s="151"/>
      <c r="CB37" s="150"/>
      <c r="CC37" s="151"/>
      <c r="CD37" s="150"/>
      <c r="CE37" s="151"/>
      <c r="CF37" s="150"/>
      <c r="CG37" s="151"/>
      <c r="CH37" s="150"/>
      <c r="CI37" s="151"/>
      <c r="CJ37" s="150"/>
      <c r="CK37" s="151"/>
      <c r="CL37" s="150"/>
      <c r="CM37" s="151"/>
      <c r="CN37" s="150"/>
      <c r="CO37" s="151"/>
      <c r="CP37" s="150"/>
      <c r="CQ37" s="151"/>
      <c r="CR37" s="150"/>
      <c r="CS37" s="151"/>
      <c r="CT37" s="150"/>
      <c r="CU37" s="151"/>
      <c r="CV37" s="150"/>
      <c r="CW37" s="151"/>
      <c r="CX37" s="150"/>
      <c r="CY37" s="151"/>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row>
    <row r="38" spans="1:133" s="152" customFormat="1" ht="10.199999999999999">
      <c r="A38" s="86"/>
      <c r="B38" s="86"/>
      <c r="C38" s="121"/>
      <c r="D38" s="86"/>
      <c r="E38" s="121"/>
      <c r="F38" s="86"/>
      <c r="G38" s="121"/>
      <c r="H38" s="86"/>
      <c r="I38" s="121"/>
      <c r="J38" s="86"/>
      <c r="K38" s="121"/>
      <c r="L38" s="86"/>
      <c r="M38" s="121"/>
      <c r="N38" s="86"/>
      <c r="O38" s="121"/>
      <c r="P38" s="86"/>
      <c r="Q38" s="121"/>
      <c r="R38" s="86"/>
      <c r="S38" s="121"/>
      <c r="T38" s="86"/>
      <c r="U38" s="121"/>
      <c r="V38" s="86"/>
      <c r="W38" s="121"/>
      <c r="X38" s="86"/>
      <c r="Y38" s="121"/>
      <c r="Z38" s="86"/>
      <c r="AA38" s="121"/>
      <c r="AB38" s="86"/>
      <c r="AC38" s="121"/>
      <c r="AD38" s="86"/>
      <c r="AE38" s="121"/>
      <c r="AF38" s="86"/>
      <c r="AG38" s="121"/>
      <c r="AH38" s="86"/>
      <c r="AI38" s="121"/>
      <c r="AJ38" s="86"/>
      <c r="AK38" s="121"/>
      <c r="AL38" s="86"/>
      <c r="AM38" s="121"/>
      <c r="AN38" s="86"/>
      <c r="AO38" s="121"/>
      <c r="AP38" s="86"/>
      <c r="AQ38" s="121"/>
      <c r="AR38" s="86"/>
      <c r="AS38" s="121"/>
      <c r="AT38" s="86"/>
      <c r="AU38" s="121"/>
      <c r="AV38" s="86"/>
      <c r="AW38" s="121"/>
      <c r="AX38" s="86"/>
      <c r="AY38" s="121"/>
      <c r="AZ38" s="86"/>
      <c r="BA38" s="121"/>
      <c r="BB38" s="86"/>
      <c r="BC38" s="121"/>
      <c r="BD38" s="86"/>
      <c r="BE38" s="121"/>
      <c r="BF38" s="86"/>
      <c r="BG38" s="121"/>
      <c r="BH38" s="86"/>
      <c r="BI38" s="121"/>
      <c r="BJ38" s="86"/>
      <c r="BK38" s="121"/>
      <c r="BL38" s="86"/>
      <c r="BM38" s="121"/>
      <c r="BN38" s="86"/>
      <c r="BO38" s="121"/>
      <c r="BP38" s="86"/>
      <c r="BQ38" s="121"/>
      <c r="BR38" s="86"/>
      <c r="BS38" s="121"/>
      <c r="BT38" s="86"/>
      <c r="BU38" s="121"/>
      <c r="BV38" s="150"/>
      <c r="BW38" s="151"/>
      <c r="BX38" s="150"/>
      <c r="BY38" s="151"/>
      <c r="BZ38" s="150"/>
      <c r="CA38" s="151"/>
      <c r="CB38" s="150"/>
      <c r="CC38" s="151"/>
      <c r="CD38" s="150"/>
      <c r="CE38" s="151"/>
      <c r="CF38" s="150"/>
      <c r="CG38" s="151"/>
      <c r="CH38" s="150"/>
      <c r="CI38" s="151"/>
      <c r="CJ38" s="150"/>
      <c r="CK38" s="151"/>
      <c r="CL38" s="150"/>
      <c r="CM38" s="151"/>
      <c r="CN38" s="150"/>
      <c r="CO38" s="151"/>
      <c r="CP38" s="150"/>
      <c r="CQ38" s="151"/>
      <c r="CR38" s="150"/>
      <c r="CS38" s="151"/>
      <c r="CT38" s="150"/>
      <c r="CU38" s="151"/>
      <c r="CV38" s="150"/>
      <c r="CW38" s="151"/>
      <c r="CX38" s="150"/>
      <c r="CY38" s="151"/>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row>
    <row r="39" spans="1:133" s="152" customFormat="1" ht="10.199999999999999">
      <c r="A39" s="86"/>
      <c r="B39" s="86"/>
      <c r="C39" s="121"/>
      <c r="D39" s="86"/>
      <c r="E39" s="121"/>
      <c r="F39" s="86"/>
      <c r="G39" s="121"/>
      <c r="H39" s="86"/>
      <c r="I39" s="121"/>
      <c r="J39" s="86"/>
      <c r="K39" s="121"/>
      <c r="L39" s="86"/>
      <c r="M39" s="121"/>
      <c r="N39" s="86"/>
      <c r="O39" s="121"/>
      <c r="P39" s="86"/>
      <c r="Q39" s="121"/>
      <c r="R39" s="86"/>
      <c r="S39" s="121"/>
      <c r="T39" s="86"/>
      <c r="U39" s="121"/>
      <c r="V39" s="86"/>
      <c r="W39" s="121"/>
      <c r="X39" s="86"/>
      <c r="Y39" s="121"/>
      <c r="Z39" s="86"/>
      <c r="AA39" s="121"/>
      <c r="AB39" s="86"/>
      <c r="AC39" s="121"/>
      <c r="AD39" s="86"/>
      <c r="AE39" s="121"/>
      <c r="AF39" s="86"/>
      <c r="AG39" s="121"/>
      <c r="AH39" s="86"/>
      <c r="AI39" s="121"/>
      <c r="AJ39" s="86"/>
      <c r="AK39" s="121"/>
      <c r="AL39" s="86"/>
      <c r="AM39" s="121"/>
      <c r="AN39" s="86"/>
      <c r="AO39" s="121"/>
      <c r="AP39" s="86"/>
      <c r="AQ39" s="121"/>
      <c r="AR39" s="86"/>
      <c r="AS39" s="121"/>
      <c r="AT39" s="86"/>
      <c r="AU39" s="121"/>
      <c r="AV39" s="86"/>
      <c r="AW39" s="121"/>
      <c r="AX39" s="86"/>
      <c r="AY39" s="121"/>
      <c r="AZ39" s="86"/>
      <c r="BA39" s="121"/>
      <c r="BB39" s="86"/>
      <c r="BC39" s="121"/>
      <c r="BD39" s="86"/>
      <c r="BE39" s="121"/>
      <c r="BF39" s="86"/>
      <c r="BG39" s="121"/>
      <c r="BH39" s="86"/>
      <c r="BI39" s="121"/>
      <c r="BJ39" s="86"/>
      <c r="BK39" s="121"/>
      <c r="BL39" s="86"/>
      <c r="BM39" s="121"/>
      <c r="BN39" s="86"/>
      <c r="BO39" s="121"/>
      <c r="BP39" s="86"/>
      <c r="BQ39" s="121"/>
      <c r="BR39" s="86"/>
      <c r="BS39" s="121"/>
      <c r="BT39" s="86"/>
      <c r="BU39" s="121"/>
      <c r="BV39" s="150"/>
      <c r="BW39" s="151"/>
      <c r="BX39" s="150"/>
      <c r="BY39" s="151"/>
      <c r="BZ39" s="150"/>
      <c r="CA39" s="151"/>
      <c r="CB39" s="150"/>
      <c r="CC39" s="151"/>
      <c r="CD39" s="150"/>
      <c r="CE39" s="151"/>
      <c r="CF39" s="150"/>
      <c r="CG39" s="151"/>
      <c r="CH39" s="150"/>
      <c r="CI39" s="151"/>
      <c r="CJ39" s="150"/>
      <c r="CK39" s="151"/>
      <c r="CL39" s="150"/>
      <c r="CM39" s="151"/>
      <c r="CN39" s="150"/>
      <c r="CO39" s="151"/>
      <c r="CP39" s="150"/>
      <c r="CQ39" s="151"/>
      <c r="CR39" s="150"/>
      <c r="CS39" s="151"/>
      <c r="CT39" s="150"/>
      <c r="CU39" s="151"/>
      <c r="CV39" s="150"/>
      <c r="CW39" s="151"/>
      <c r="CX39" s="150"/>
      <c r="CY39" s="151"/>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row>
    <row r="40" spans="1:133" s="152" customFormat="1" ht="10.199999999999999">
      <c r="A40" s="86"/>
      <c r="B40" s="86"/>
      <c r="C40" s="121"/>
      <c r="D40" s="86"/>
      <c r="E40" s="121"/>
      <c r="F40" s="86"/>
      <c r="G40" s="121"/>
      <c r="H40" s="86"/>
      <c r="I40" s="121"/>
      <c r="J40" s="86"/>
      <c r="K40" s="121"/>
      <c r="L40" s="86"/>
      <c r="M40" s="121"/>
      <c r="N40" s="86"/>
      <c r="O40" s="121"/>
      <c r="P40" s="86"/>
      <c r="Q40" s="121"/>
      <c r="R40" s="86"/>
      <c r="S40" s="121"/>
      <c r="T40" s="86"/>
      <c r="U40" s="121"/>
      <c r="V40" s="86"/>
      <c r="W40" s="121"/>
      <c r="X40" s="86"/>
      <c r="Y40" s="121"/>
      <c r="Z40" s="86"/>
      <c r="AA40" s="121"/>
      <c r="AB40" s="86"/>
      <c r="AC40" s="121"/>
      <c r="AD40" s="86"/>
      <c r="AE40" s="121"/>
      <c r="AF40" s="86"/>
      <c r="AG40" s="121"/>
      <c r="AH40" s="86"/>
      <c r="AI40" s="121"/>
      <c r="AJ40" s="86"/>
      <c r="AK40" s="121"/>
      <c r="AL40" s="86"/>
      <c r="AM40" s="121"/>
      <c r="AN40" s="86"/>
      <c r="AO40" s="121"/>
      <c r="AP40" s="86"/>
      <c r="AQ40" s="121"/>
      <c r="AR40" s="86"/>
      <c r="AS40" s="121"/>
      <c r="AT40" s="86"/>
      <c r="AU40" s="121"/>
      <c r="AV40" s="86"/>
      <c r="AW40" s="121"/>
      <c r="AX40" s="86"/>
      <c r="AY40" s="121"/>
      <c r="AZ40" s="86"/>
      <c r="BA40" s="121"/>
      <c r="BB40" s="86"/>
      <c r="BC40" s="121"/>
      <c r="BD40" s="86"/>
      <c r="BE40" s="121"/>
      <c r="BF40" s="86"/>
      <c r="BG40" s="121"/>
      <c r="BH40" s="86"/>
      <c r="BI40" s="121"/>
      <c r="BJ40" s="86"/>
      <c r="BK40" s="121"/>
      <c r="BL40" s="86"/>
      <c r="BM40" s="121"/>
      <c r="BN40" s="86"/>
      <c r="BO40" s="121"/>
      <c r="BP40" s="86"/>
      <c r="BQ40" s="121"/>
      <c r="BR40" s="86"/>
      <c r="BS40" s="121"/>
      <c r="BT40" s="86"/>
      <c r="BU40" s="121"/>
      <c r="BV40" s="150"/>
      <c r="BW40" s="151"/>
      <c r="BX40" s="150"/>
      <c r="BY40" s="151"/>
      <c r="BZ40" s="150"/>
      <c r="CA40" s="151"/>
      <c r="CB40" s="150"/>
      <c r="CC40" s="151"/>
      <c r="CD40" s="150"/>
      <c r="CE40" s="151"/>
      <c r="CF40" s="150"/>
      <c r="CG40" s="151"/>
      <c r="CH40" s="150"/>
      <c r="CI40" s="151"/>
      <c r="CJ40" s="150"/>
      <c r="CK40" s="151"/>
      <c r="CL40" s="150"/>
      <c r="CM40" s="151"/>
      <c r="CN40" s="150"/>
      <c r="CO40" s="151"/>
      <c r="CP40" s="150"/>
      <c r="CQ40" s="151"/>
      <c r="CR40" s="150"/>
      <c r="CS40" s="151"/>
      <c r="CT40" s="150"/>
      <c r="CU40" s="151"/>
      <c r="CV40" s="150"/>
      <c r="CW40" s="151"/>
      <c r="CX40" s="150"/>
      <c r="CY40" s="151"/>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row>
    <row r="41" spans="1:133" s="152" customFormat="1" ht="10.199999999999999">
      <c r="A41" s="86"/>
      <c r="B41" s="86"/>
      <c r="C41" s="121"/>
      <c r="D41" s="86"/>
      <c r="E41" s="121"/>
      <c r="F41" s="86"/>
      <c r="G41" s="121"/>
      <c r="H41" s="86"/>
      <c r="I41" s="121"/>
      <c r="J41" s="86"/>
      <c r="K41" s="121"/>
      <c r="L41" s="86"/>
      <c r="M41" s="121"/>
      <c r="N41" s="86"/>
      <c r="O41" s="121"/>
      <c r="P41" s="86"/>
      <c r="Q41" s="121"/>
      <c r="R41" s="86"/>
      <c r="S41" s="121"/>
      <c r="T41" s="86"/>
      <c r="U41" s="121"/>
      <c r="V41" s="86"/>
      <c r="W41" s="121"/>
      <c r="X41" s="86"/>
      <c r="Y41" s="121"/>
      <c r="Z41" s="86"/>
      <c r="AA41" s="121"/>
      <c r="AB41" s="86"/>
      <c r="AC41" s="121"/>
      <c r="AD41" s="86"/>
      <c r="AE41" s="121"/>
      <c r="AF41" s="86"/>
      <c r="AG41" s="121"/>
      <c r="AH41" s="86"/>
      <c r="AI41" s="121"/>
      <c r="AJ41" s="86"/>
      <c r="AK41" s="121"/>
      <c r="AL41" s="86"/>
      <c r="AM41" s="121"/>
      <c r="AN41" s="86"/>
      <c r="AO41" s="121"/>
      <c r="AP41" s="86"/>
      <c r="AQ41" s="121"/>
      <c r="AR41" s="86"/>
      <c r="AS41" s="121"/>
      <c r="AT41" s="86"/>
      <c r="AU41" s="121"/>
      <c r="AV41" s="86"/>
      <c r="AW41" s="121"/>
      <c r="AX41" s="86"/>
      <c r="AY41" s="121"/>
      <c r="AZ41" s="86"/>
      <c r="BA41" s="121"/>
      <c r="BB41" s="86"/>
      <c r="BC41" s="121"/>
      <c r="BD41" s="86"/>
      <c r="BE41" s="121"/>
      <c r="BF41" s="86"/>
      <c r="BG41" s="121"/>
      <c r="BH41" s="86"/>
      <c r="BI41" s="121"/>
      <c r="BJ41" s="86"/>
      <c r="BK41" s="121"/>
      <c r="BL41" s="86"/>
      <c r="BM41" s="121"/>
      <c r="BN41" s="86"/>
      <c r="BO41" s="121"/>
      <c r="BP41" s="86"/>
      <c r="BQ41" s="121"/>
      <c r="BR41" s="86"/>
      <c r="BS41" s="121"/>
      <c r="BT41" s="86"/>
      <c r="BU41" s="121"/>
      <c r="BV41" s="150"/>
      <c r="BW41" s="151"/>
      <c r="BX41" s="150"/>
      <c r="BY41" s="151"/>
      <c r="BZ41" s="150"/>
      <c r="CA41" s="151"/>
      <c r="CB41" s="150"/>
      <c r="CC41" s="151"/>
      <c r="CD41" s="150"/>
      <c r="CE41" s="151"/>
      <c r="CF41" s="150"/>
      <c r="CG41" s="151"/>
      <c r="CH41" s="150"/>
      <c r="CI41" s="151"/>
      <c r="CJ41" s="150"/>
      <c r="CK41" s="151"/>
      <c r="CL41" s="150"/>
      <c r="CM41" s="151"/>
      <c r="CN41" s="150"/>
      <c r="CO41" s="151"/>
      <c r="CP41" s="150"/>
      <c r="CQ41" s="151"/>
      <c r="CR41" s="150"/>
      <c r="CS41" s="151"/>
      <c r="CT41" s="150"/>
      <c r="CU41" s="151"/>
      <c r="CV41" s="150"/>
      <c r="CW41" s="151"/>
      <c r="CX41" s="150"/>
      <c r="CY41" s="151"/>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row>
    <row r="42" spans="1:133" s="152" customFormat="1" ht="10.199999999999999">
      <c r="A42" s="86"/>
      <c r="B42" s="86"/>
      <c r="C42" s="121"/>
      <c r="D42" s="86"/>
      <c r="E42" s="121"/>
      <c r="F42" s="86"/>
      <c r="G42" s="121"/>
      <c r="H42" s="86"/>
      <c r="I42" s="121"/>
      <c r="J42" s="86"/>
      <c r="K42" s="121"/>
      <c r="L42" s="86"/>
      <c r="M42" s="121"/>
      <c r="N42" s="86"/>
      <c r="O42" s="121"/>
      <c r="P42" s="86"/>
      <c r="Q42" s="121"/>
      <c r="R42" s="86"/>
      <c r="S42" s="121"/>
      <c r="T42" s="86"/>
      <c r="U42" s="121"/>
      <c r="V42" s="86"/>
      <c r="W42" s="121"/>
      <c r="X42" s="86"/>
      <c r="Y42" s="121"/>
      <c r="Z42" s="86"/>
      <c r="AA42" s="121"/>
      <c r="AB42" s="86"/>
      <c r="AC42" s="121"/>
      <c r="AD42" s="86"/>
      <c r="AE42" s="121"/>
      <c r="AF42" s="86"/>
      <c r="AG42" s="121"/>
      <c r="AH42" s="86"/>
      <c r="AI42" s="121"/>
      <c r="AJ42" s="86"/>
      <c r="AK42" s="121"/>
      <c r="AL42" s="86"/>
      <c r="AM42" s="121"/>
      <c r="AN42" s="86"/>
      <c r="AO42" s="121"/>
      <c r="AP42" s="86"/>
      <c r="AQ42" s="121"/>
      <c r="AR42" s="86"/>
      <c r="AS42" s="121"/>
      <c r="AT42" s="86"/>
      <c r="AU42" s="121"/>
      <c r="AV42" s="86"/>
      <c r="AW42" s="121"/>
      <c r="AX42" s="86"/>
      <c r="AY42" s="121"/>
      <c r="AZ42" s="86"/>
      <c r="BA42" s="121"/>
      <c r="BB42" s="86"/>
      <c r="BC42" s="121"/>
      <c r="BD42" s="86"/>
      <c r="BE42" s="121"/>
      <c r="BF42" s="86"/>
      <c r="BG42" s="121"/>
      <c r="BH42" s="86"/>
      <c r="BI42" s="121"/>
      <c r="BJ42" s="86"/>
      <c r="BK42" s="121"/>
      <c r="BL42" s="86"/>
      <c r="BM42" s="121"/>
      <c r="BN42" s="86"/>
      <c r="BO42" s="121"/>
      <c r="BP42" s="86"/>
      <c r="BQ42" s="121"/>
      <c r="BR42" s="86"/>
      <c r="BS42" s="121"/>
      <c r="BT42" s="86"/>
      <c r="BU42" s="121"/>
      <c r="BV42" s="150"/>
      <c r="BW42" s="151"/>
      <c r="BX42" s="150"/>
      <c r="BY42" s="151"/>
      <c r="BZ42" s="150"/>
      <c r="CA42" s="151"/>
      <c r="CB42" s="150"/>
      <c r="CC42" s="151"/>
      <c r="CD42" s="150"/>
      <c r="CE42" s="151"/>
      <c r="CF42" s="150"/>
      <c r="CG42" s="151"/>
      <c r="CH42" s="150"/>
      <c r="CI42" s="151"/>
      <c r="CJ42" s="150"/>
      <c r="CK42" s="151"/>
      <c r="CL42" s="150"/>
      <c r="CM42" s="151"/>
      <c r="CN42" s="150"/>
      <c r="CO42" s="151"/>
      <c r="CP42" s="150"/>
      <c r="CQ42" s="151"/>
      <c r="CR42" s="150"/>
      <c r="CS42" s="151"/>
      <c r="CT42" s="150"/>
      <c r="CU42" s="151"/>
      <c r="CV42" s="150"/>
      <c r="CW42" s="151"/>
      <c r="CX42" s="150"/>
      <c r="CY42" s="151"/>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row>
    <row r="43" spans="1:133" s="152" customFormat="1" ht="10.199999999999999">
      <c r="A43" s="86"/>
      <c r="B43" s="86"/>
      <c r="C43" s="121"/>
      <c r="D43" s="86"/>
      <c r="E43" s="121"/>
      <c r="F43" s="86"/>
      <c r="G43" s="121"/>
      <c r="H43" s="86"/>
      <c r="I43" s="121"/>
      <c r="J43" s="86"/>
      <c r="K43" s="121"/>
      <c r="L43" s="86"/>
      <c r="M43" s="121"/>
      <c r="N43" s="86"/>
      <c r="O43" s="121"/>
      <c r="P43" s="86"/>
      <c r="Q43" s="121"/>
      <c r="R43" s="86"/>
      <c r="S43" s="121"/>
      <c r="T43" s="86"/>
      <c r="U43" s="121"/>
      <c r="V43" s="86"/>
      <c r="W43" s="121"/>
      <c r="X43" s="86"/>
      <c r="Y43" s="121"/>
      <c r="Z43" s="86"/>
      <c r="AA43" s="121"/>
      <c r="AB43" s="86"/>
      <c r="AC43" s="121"/>
      <c r="AD43" s="86"/>
      <c r="AE43" s="121"/>
      <c r="AF43" s="86"/>
      <c r="AG43" s="121"/>
      <c r="AH43" s="86"/>
      <c r="AI43" s="121"/>
      <c r="AJ43" s="86"/>
      <c r="AK43" s="121"/>
      <c r="AL43" s="86"/>
      <c r="AM43" s="121"/>
      <c r="AN43" s="86"/>
      <c r="AO43" s="121"/>
      <c r="AP43" s="86"/>
      <c r="AQ43" s="121"/>
      <c r="AR43" s="86"/>
      <c r="AS43" s="121"/>
      <c r="AT43" s="86"/>
      <c r="AU43" s="121"/>
      <c r="AV43" s="86"/>
      <c r="AW43" s="121"/>
      <c r="AX43" s="86"/>
      <c r="AY43" s="121"/>
      <c r="AZ43" s="86"/>
      <c r="BA43" s="121"/>
      <c r="BB43" s="86"/>
      <c r="BC43" s="121"/>
      <c r="BD43" s="86"/>
      <c r="BE43" s="121"/>
      <c r="BF43" s="86"/>
      <c r="BG43" s="121"/>
      <c r="BH43" s="86"/>
      <c r="BI43" s="121"/>
      <c r="BJ43" s="86"/>
      <c r="BK43" s="121"/>
      <c r="BL43" s="86"/>
      <c r="BM43" s="121"/>
      <c r="BN43" s="86"/>
      <c r="BO43" s="121"/>
      <c r="BP43" s="86"/>
      <c r="BQ43" s="121"/>
      <c r="BR43" s="86"/>
      <c r="BS43" s="121"/>
      <c r="BT43" s="86"/>
      <c r="BU43" s="121"/>
      <c r="BV43" s="150"/>
      <c r="BW43" s="151"/>
      <c r="BX43" s="150"/>
      <c r="BY43" s="151"/>
      <c r="BZ43" s="150"/>
      <c r="CA43" s="151"/>
      <c r="CB43" s="150"/>
      <c r="CC43" s="151"/>
      <c r="CD43" s="150"/>
      <c r="CE43" s="151"/>
      <c r="CF43" s="150"/>
      <c r="CG43" s="151"/>
      <c r="CH43" s="150"/>
      <c r="CI43" s="151"/>
      <c r="CJ43" s="150"/>
      <c r="CK43" s="151"/>
      <c r="CL43" s="150"/>
      <c r="CM43" s="151"/>
      <c r="CN43" s="150"/>
      <c r="CO43" s="151"/>
      <c r="CP43" s="150"/>
      <c r="CQ43" s="151"/>
      <c r="CR43" s="150"/>
      <c r="CS43" s="151"/>
      <c r="CT43" s="150"/>
      <c r="CU43" s="151"/>
      <c r="CV43" s="150"/>
      <c r="CW43" s="151"/>
      <c r="CX43" s="150"/>
      <c r="CY43" s="151"/>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row>
    <row r="44" spans="1:133" s="152" customFormat="1" ht="10.199999999999999">
      <c r="A44" s="86"/>
      <c r="B44" s="86"/>
      <c r="C44" s="121"/>
      <c r="D44" s="86"/>
      <c r="E44" s="121"/>
      <c r="F44" s="86"/>
      <c r="G44" s="121"/>
      <c r="H44" s="86"/>
      <c r="I44" s="121"/>
      <c r="J44" s="86"/>
      <c r="K44" s="121"/>
      <c r="L44" s="86"/>
      <c r="M44" s="121"/>
      <c r="N44" s="86"/>
      <c r="O44" s="121"/>
      <c r="P44" s="86"/>
      <c r="Q44" s="121"/>
      <c r="R44" s="86"/>
      <c r="S44" s="121"/>
      <c r="T44" s="86"/>
      <c r="U44" s="121"/>
      <c r="V44" s="86"/>
      <c r="W44" s="121"/>
      <c r="X44" s="86"/>
      <c r="Y44" s="121"/>
      <c r="Z44" s="86"/>
      <c r="AA44" s="121"/>
      <c r="AB44" s="86"/>
      <c r="AC44" s="121"/>
      <c r="AD44" s="86"/>
      <c r="AE44" s="121"/>
      <c r="AF44" s="86"/>
      <c r="AG44" s="121"/>
      <c r="AH44" s="86"/>
      <c r="AI44" s="121"/>
      <c r="AJ44" s="86"/>
      <c r="AK44" s="121"/>
      <c r="AL44" s="86"/>
      <c r="AM44" s="121"/>
      <c r="AN44" s="86"/>
      <c r="AO44" s="121"/>
      <c r="AP44" s="86"/>
      <c r="AQ44" s="121"/>
      <c r="AR44" s="86"/>
      <c r="AS44" s="121"/>
      <c r="AT44" s="86"/>
      <c r="AU44" s="121"/>
      <c r="AV44" s="86"/>
      <c r="AW44" s="121"/>
      <c r="AX44" s="86"/>
      <c r="AY44" s="121"/>
      <c r="AZ44" s="86"/>
      <c r="BA44" s="121"/>
      <c r="BB44" s="86"/>
      <c r="BC44" s="121"/>
      <c r="BD44" s="86"/>
      <c r="BE44" s="121"/>
      <c r="BF44" s="86"/>
      <c r="BG44" s="121"/>
      <c r="BH44" s="86"/>
      <c r="BI44" s="121"/>
      <c r="BJ44" s="86"/>
      <c r="BK44" s="121"/>
      <c r="BL44" s="86"/>
      <c r="BM44" s="121"/>
      <c r="BN44" s="86"/>
      <c r="BO44" s="121"/>
      <c r="BP44" s="86"/>
      <c r="BQ44" s="121"/>
      <c r="BR44" s="86"/>
      <c r="BS44" s="121"/>
      <c r="BT44" s="86"/>
      <c r="BU44" s="121"/>
      <c r="BV44" s="150"/>
      <c r="BW44" s="151"/>
      <c r="BX44" s="150"/>
      <c r="BY44" s="151"/>
      <c r="BZ44" s="150"/>
      <c r="CA44" s="151"/>
      <c r="CB44" s="150"/>
      <c r="CC44" s="151"/>
      <c r="CD44" s="150"/>
      <c r="CE44" s="151"/>
      <c r="CF44" s="150"/>
      <c r="CG44" s="151"/>
      <c r="CH44" s="150"/>
      <c r="CI44" s="151"/>
      <c r="CJ44" s="150"/>
      <c r="CK44" s="151"/>
      <c r="CL44" s="150"/>
      <c r="CM44" s="151"/>
      <c r="CN44" s="150"/>
      <c r="CO44" s="151"/>
      <c r="CP44" s="150"/>
      <c r="CQ44" s="151"/>
      <c r="CR44" s="150"/>
      <c r="CS44" s="151"/>
      <c r="CT44" s="150"/>
      <c r="CU44" s="151"/>
      <c r="CV44" s="150"/>
      <c r="CW44" s="151"/>
      <c r="CX44" s="150"/>
      <c r="CY44" s="151"/>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row>
    <row r="45" spans="1:133" s="152" customFormat="1" ht="10.199999999999999">
      <c r="A45" s="86"/>
      <c r="B45" s="86"/>
      <c r="C45" s="121"/>
      <c r="D45" s="86"/>
      <c r="E45" s="121"/>
      <c r="F45" s="86"/>
      <c r="G45" s="121"/>
      <c r="H45" s="86"/>
      <c r="I45" s="121"/>
      <c r="J45" s="86"/>
      <c r="K45" s="121"/>
      <c r="L45" s="86"/>
      <c r="M45" s="121"/>
      <c r="N45" s="86"/>
      <c r="O45" s="121"/>
      <c r="P45" s="86"/>
      <c r="Q45" s="121"/>
      <c r="R45" s="86"/>
      <c r="S45" s="121"/>
      <c r="T45" s="86"/>
      <c r="U45" s="121"/>
      <c r="V45" s="86"/>
      <c r="W45" s="121"/>
      <c r="X45" s="86"/>
      <c r="Y45" s="121"/>
      <c r="Z45" s="86"/>
      <c r="AA45" s="121"/>
      <c r="AB45" s="86"/>
      <c r="AC45" s="121"/>
      <c r="AD45" s="86"/>
      <c r="AE45" s="121"/>
      <c r="AF45" s="86"/>
      <c r="AG45" s="121"/>
      <c r="AH45" s="86"/>
      <c r="AI45" s="121"/>
      <c r="AJ45" s="86"/>
      <c r="AK45" s="121"/>
      <c r="AL45" s="86"/>
      <c r="AM45" s="121"/>
      <c r="AN45" s="86"/>
      <c r="AO45" s="121"/>
      <c r="AP45" s="86"/>
      <c r="AQ45" s="121"/>
      <c r="AR45" s="86"/>
      <c r="AS45" s="121"/>
      <c r="AT45" s="86"/>
      <c r="AU45" s="121"/>
      <c r="AV45" s="86"/>
      <c r="AW45" s="121"/>
      <c r="AX45" s="86"/>
      <c r="AY45" s="121"/>
      <c r="AZ45" s="86"/>
      <c r="BA45" s="121"/>
      <c r="BB45" s="86"/>
      <c r="BC45" s="121"/>
      <c r="BD45" s="86"/>
      <c r="BE45" s="121"/>
      <c r="BF45" s="86"/>
      <c r="BG45" s="121"/>
      <c r="BH45" s="86"/>
      <c r="BI45" s="121"/>
      <c r="BJ45" s="86"/>
      <c r="BK45" s="121"/>
      <c r="BL45" s="86"/>
      <c r="BM45" s="121"/>
      <c r="BN45" s="86"/>
      <c r="BO45" s="121"/>
      <c r="BP45" s="86"/>
      <c r="BQ45" s="121"/>
      <c r="BR45" s="86"/>
      <c r="BS45" s="121"/>
      <c r="BT45" s="86"/>
      <c r="BU45" s="121"/>
      <c r="BV45" s="150"/>
      <c r="BW45" s="151"/>
      <c r="BX45" s="150"/>
      <c r="BY45" s="151"/>
      <c r="BZ45" s="150"/>
      <c r="CA45" s="151"/>
      <c r="CB45" s="150"/>
      <c r="CC45" s="151"/>
      <c r="CD45" s="150"/>
      <c r="CE45" s="151"/>
      <c r="CF45" s="150"/>
      <c r="CG45" s="151"/>
      <c r="CH45" s="150"/>
      <c r="CI45" s="151"/>
      <c r="CJ45" s="150"/>
      <c r="CK45" s="151"/>
      <c r="CL45" s="150"/>
      <c r="CM45" s="151"/>
      <c r="CN45" s="150"/>
      <c r="CO45" s="151"/>
      <c r="CP45" s="150"/>
      <c r="CQ45" s="151"/>
      <c r="CR45" s="150"/>
      <c r="CS45" s="151"/>
      <c r="CT45" s="150"/>
      <c r="CU45" s="151"/>
      <c r="CV45" s="150"/>
      <c r="CW45" s="151"/>
      <c r="CX45" s="150"/>
      <c r="CY45" s="151"/>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row>
    <row r="46" spans="1:133" s="152" customFormat="1" ht="10.199999999999999">
      <c r="A46" s="86"/>
      <c r="B46" s="86"/>
      <c r="C46" s="121"/>
      <c r="D46" s="86"/>
      <c r="E46" s="121"/>
      <c r="F46" s="86"/>
      <c r="G46" s="121"/>
      <c r="H46" s="86"/>
      <c r="I46" s="121"/>
      <c r="J46" s="86"/>
      <c r="K46" s="121"/>
      <c r="L46" s="86"/>
      <c r="M46" s="121"/>
      <c r="N46" s="86"/>
      <c r="O46" s="121"/>
      <c r="P46" s="86"/>
      <c r="Q46" s="121"/>
      <c r="R46" s="86"/>
      <c r="S46" s="121"/>
      <c r="T46" s="86"/>
      <c r="U46" s="121"/>
      <c r="V46" s="86"/>
      <c r="W46" s="121"/>
      <c r="X46" s="86"/>
      <c r="Y46" s="121"/>
      <c r="Z46" s="86"/>
      <c r="AA46" s="121"/>
      <c r="AB46" s="86"/>
      <c r="AC46" s="121"/>
      <c r="AD46" s="86"/>
      <c r="AE46" s="121"/>
      <c r="AF46" s="86"/>
      <c r="AG46" s="121"/>
      <c r="AH46" s="86"/>
      <c r="AI46" s="121"/>
      <c r="AJ46" s="86"/>
      <c r="AK46" s="121"/>
      <c r="AL46" s="86"/>
      <c r="AM46" s="121"/>
      <c r="AN46" s="86"/>
      <c r="AO46" s="121"/>
      <c r="AP46" s="86"/>
      <c r="AQ46" s="121"/>
      <c r="AR46" s="86"/>
      <c r="AS46" s="121"/>
      <c r="AT46" s="86"/>
      <c r="AU46" s="121"/>
      <c r="AV46" s="86"/>
      <c r="AW46" s="121"/>
      <c r="AX46" s="86"/>
      <c r="AY46" s="121"/>
      <c r="AZ46" s="86"/>
      <c r="BA46" s="121"/>
      <c r="BB46" s="86"/>
      <c r="BC46" s="121"/>
      <c r="BD46" s="86"/>
      <c r="BE46" s="121"/>
      <c r="BF46" s="86"/>
      <c r="BG46" s="121"/>
      <c r="BH46" s="86"/>
      <c r="BI46" s="121"/>
      <c r="BJ46" s="86"/>
      <c r="BK46" s="121"/>
      <c r="BL46" s="86"/>
      <c r="BM46" s="121"/>
      <c r="BN46" s="86"/>
      <c r="BO46" s="121"/>
      <c r="BP46" s="86"/>
      <c r="BQ46" s="121"/>
      <c r="BR46" s="86"/>
      <c r="BS46" s="121"/>
      <c r="BT46" s="86"/>
      <c r="BU46" s="121"/>
      <c r="BV46" s="150"/>
      <c r="BW46" s="151"/>
      <c r="BX46" s="150"/>
      <c r="BY46" s="151"/>
      <c r="BZ46" s="150"/>
      <c r="CA46" s="151"/>
      <c r="CB46" s="150"/>
      <c r="CC46" s="151"/>
      <c r="CD46" s="150"/>
      <c r="CE46" s="151"/>
      <c r="CF46" s="150"/>
      <c r="CG46" s="151"/>
      <c r="CH46" s="150"/>
      <c r="CI46" s="151"/>
      <c r="CJ46" s="150"/>
      <c r="CK46" s="151"/>
      <c r="CL46" s="150"/>
      <c r="CM46" s="151"/>
      <c r="CN46" s="150"/>
      <c r="CO46" s="151"/>
      <c r="CP46" s="150"/>
      <c r="CQ46" s="151"/>
      <c r="CR46" s="150"/>
      <c r="CS46" s="151"/>
      <c r="CT46" s="150"/>
      <c r="CU46" s="151"/>
      <c r="CV46" s="150"/>
      <c r="CW46" s="151"/>
      <c r="CX46" s="150"/>
      <c r="CY46" s="151"/>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row>
    <row r="47" spans="1:133" s="152" customFormat="1" ht="10.199999999999999">
      <c r="A47" s="86"/>
      <c r="B47" s="86"/>
      <c r="C47" s="121"/>
      <c r="D47" s="86"/>
      <c r="E47" s="121"/>
      <c r="F47" s="86"/>
      <c r="G47" s="121"/>
      <c r="H47" s="86"/>
      <c r="I47" s="121"/>
      <c r="J47" s="86"/>
      <c r="K47" s="121"/>
      <c r="L47" s="86"/>
      <c r="M47" s="121"/>
      <c r="N47" s="86"/>
      <c r="O47" s="121"/>
      <c r="P47" s="86"/>
      <c r="Q47" s="121"/>
      <c r="R47" s="86"/>
      <c r="S47" s="121"/>
      <c r="T47" s="86"/>
      <c r="U47" s="121"/>
      <c r="V47" s="86"/>
      <c r="W47" s="121"/>
      <c r="X47" s="86"/>
      <c r="Y47" s="121"/>
      <c r="Z47" s="86"/>
      <c r="AA47" s="121"/>
      <c r="AB47" s="86"/>
      <c r="AC47" s="121"/>
      <c r="AD47" s="86"/>
      <c r="AE47" s="121"/>
      <c r="AF47" s="86"/>
      <c r="AG47" s="121"/>
      <c r="AH47" s="86"/>
      <c r="AI47" s="121"/>
      <c r="AJ47" s="86"/>
      <c r="AK47" s="121"/>
      <c r="AL47" s="86"/>
      <c r="AM47" s="121"/>
      <c r="AN47" s="86"/>
      <c r="AO47" s="121"/>
      <c r="AP47" s="86"/>
      <c r="AQ47" s="121"/>
      <c r="AR47" s="86"/>
      <c r="AS47" s="121"/>
      <c r="AT47" s="86"/>
      <c r="AU47" s="121"/>
      <c r="AV47" s="86"/>
      <c r="AW47" s="121"/>
      <c r="AX47" s="86"/>
      <c r="AY47" s="121"/>
      <c r="AZ47" s="86"/>
      <c r="BA47" s="121"/>
      <c r="BB47" s="86"/>
      <c r="BC47" s="121"/>
      <c r="BD47" s="86"/>
      <c r="BE47" s="121"/>
      <c r="BF47" s="86"/>
      <c r="BG47" s="121"/>
      <c r="BH47" s="86"/>
      <c r="BI47" s="121"/>
      <c r="BJ47" s="86"/>
      <c r="BK47" s="121"/>
      <c r="BL47" s="86"/>
      <c r="BM47" s="121"/>
      <c r="BN47" s="86"/>
      <c r="BO47" s="121"/>
      <c r="BP47" s="86"/>
      <c r="BQ47" s="121"/>
      <c r="BR47" s="86"/>
      <c r="BS47" s="121"/>
      <c r="BT47" s="86"/>
      <c r="BU47" s="121"/>
      <c r="BV47" s="150"/>
      <c r="BW47" s="151"/>
      <c r="BX47" s="150"/>
      <c r="BY47" s="151"/>
      <c r="BZ47" s="150"/>
      <c r="CA47" s="151"/>
      <c r="CB47" s="150"/>
      <c r="CC47" s="151"/>
      <c r="CD47" s="150"/>
      <c r="CE47" s="151"/>
      <c r="CF47" s="150"/>
      <c r="CG47" s="151"/>
      <c r="CH47" s="150"/>
      <c r="CI47" s="151"/>
      <c r="CJ47" s="150"/>
      <c r="CK47" s="151"/>
      <c r="CL47" s="150"/>
      <c r="CM47" s="151"/>
      <c r="CN47" s="150"/>
      <c r="CO47" s="151"/>
      <c r="CP47" s="150"/>
      <c r="CQ47" s="151"/>
      <c r="CR47" s="150"/>
      <c r="CS47" s="151"/>
      <c r="CT47" s="150"/>
      <c r="CU47" s="151"/>
      <c r="CV47" s="150"/>
      <c r="CW47" s="151"/>
      <c r="CX47" s="150"/>
      <c r="CY47" s="151"/>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row>
    <row r="48" spans="1:133" s="152" customFormat="1" ht="10.199999999999999">
      <c r="A48" s="86"/>
      <c r="B48" s="86"/>
      <c r="C48" s="121"/>
      <c r="D48" s="86"/>
      <c r="E48" s="121"/>
      <c r="F48" s="86"/>
      <c r="G48" s="121"/>
      <c r="H48" s="86"/>
      <c r="I48" s="121"/>
      <c r="J48" s="86"/>
      <c r="K48" s="121"/>
      <c r="L48" s="86"/>
      <c r="M48" s="121"/>
      <c r="N48" s="86"/>
      <c r="O48" s="121"/>
      <c r="P48" s="86"/>
      <c r="Q48" s="121"/>
      <c r="R48" s="86"/>
      <c r="S48" s="121"/>
      <c r="T48" s="86"/>
      <c r="U48" s="121"/>
      <c r="V48" s="86"/>
      <c r="W48" s="121"/>
      <c r="X48" s="86"/>
      <c r="Y48" s="121"/>
      <c r="Z48" s="86"/>
      <c r="AA48" s="121"/>
      <c r="AB48" s="86"/>
      <c r="AC48" s="121"/>
      <c r="AD48" s="86"/>
      <c r="AE48" s="121"/>
      <c r="AF48" s="86"/>
      <c r="AG48" s="121"/>
      <c r="AH48" s="86"/>
      <c r="AI48" s="121"/>
      <c r="AJ48" s="86"/>
      <c r="AK48" s="121"/>
      <c r="AL48" s="86"/>
      <c r="AM48" s="121"/>
      <c r="AN48" s="86"/>
      <c r="AO48" s="121"/>
      <c r="AP48" s="86"/>
      <c r="AQ48" s="121"/>
      <c r="AR48" s="86"/>
      <c r="AS48" s="121"/>
      <c r="AT48" s="86"/>
      <c r="AU48" s="121"/>
      <c r="AV48" s="86"/>
      <c r="AW48" s="121"/>
      <c r="AX48" s="86"/>
      <c r="AY48" s="121"/>
      <c r="AZ48" s="86"/>
      <c r="BA48" s="121"/>
      <c r="BB48" s="86"/>
      <c r="BC48" s="121"/>
      <c r="BD48" s="86"/>
      <c r="BE48" s="121"/>
      <c r="BF48" s="86"/>
      <c r="BG48" s="121"/>
      <c r="BH48" s="86"/>
      <c r="BI48" s="121"/>
      <c r="BJ48" s="86"/>
      <c r="BK48" s="121"/>
      <c r="BL48" s="86"/>
      <c r="BM48" s="121"/>
      <c r="BN48" s="86"/>
      <c r="BO48" s="121"/>
      <c r="BP48" s="86"/>
      <c r="BQ48" s="121"/>
      <c r="BR48" s="86"/>
      <c r="BS48" s="121"/>
      <c r="BT48" s="86"/>
      <c r="BU48" s="121"/>
      <c r="BV48" s="150"/>
      <c r="BW48" s="151"/>
      <c r="BX48" s="150"/>
      <c r="BY48" s="151"/>
      <c r="BZ48" s="150"/>
      <c r="CA48" s="151"/>
      <c r="CB48" s="150"/>
      <c r="CC48" s="151"/>
      <c r="CD48" s="150"/>
      <c r="CE48" s="151"/>
      <c r="CF48" s="150"/>
      <c r="CG48" s="151"/>
      <c r="CH48" s="150"/>
      <c r="CI48" s="151"/>
      <c r="CJ48" s="150"/>
      <c r="CK48" s="151"/>
      <c r="CL48" s="150"/>
      <c r="CM48" s="151"/>
      <c r="CN48" s="150"/>
      <c r="CO48" s="151"/>
      <c r="CP48" s="150"/>
      <c r="CQ48" s="151"/>
      <c r="CR48" s="150"/>
      <c r="CS48" s="151"/>
      <c r="CT48" s="150"/>
      <c r="CU48" s="151"/>
      <c r="CV48" s="150"/>
      <c r="CW48" s="151"/>
      <c r="CX48" s="150"/>
      <c r="CY48" s="151"/>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row>
    <row r="49" spans="1:133" s="152" customFormat="1" ht="10.199999999999999">
      <c r="A49" s="86"/>
      <c r="B49" s="86"/>
      <c r="C49" s="121"/>
      <c r="D49" s="86"/>
      <c r="E49" s="121"/>
      <c r="F49" s="86"/>
      <c r="G49" s="121"/>
      <c r="H49" s="86"/>
      <c r="I49" s="121"/>
      <c r="J49" s="86"/>
      <c r="K49" s="121"/>
      <c r="L49" s="86"/>
      <c r="M49" s="121"/>
      <c r="N49" s="86"/>
      <c r="O49" s="121"/>
      <c r="P49" s="86"/>
      <c r="Q49" s="121"/>
      <c r="R49" s="86"/>
      <c r="S49" s="121"/>
      <c r="T49" s="86"/>
      <c r="U49" s="121"/>
      <c r="V49" s="86"/>
      <c r="W49" s="121"/>
      <c r="X49" s="86"/>
      <c r="Y49" s="121"/>
      <c r="Z49" s="86"/>
      <c r="AA49" s="121"/>
      <c r="AB49" s="86"/>
      <c r="AC49" s="121"/>
      <c r="AD49" s="86"/>
      <c r="AE49" s="121"/>
      <c r="AF49" s="86"/>
      <c r="AG49" s="121"/>
      <c r="AH49" s="86"/>
      <c r="AI49" s="121"/>
      <c r="AJ49" s="86"/>
      <c r="AK49" s="121"/>
      <c r="AL49" s="86"/>
      <c r="AM49" s="121"/>
      <c r="AN49" s="86"/>
      <c r="AO49" s="121"/>
      <c r="AP49" s="86"/>
      <c r="AQ49" s="121"/>
      <c r="AR49" s="86"/>
      <c r="AS49" s="121"/>
      <c r="AT49" s="86"/>
      <c r="AU49" s="121"/>
      <c r="AV49" s="86"/>
      <c r="AW49" s="121"/>
      <c r="AX49" s="86"/>
      <c r="AY49" s="121"/>
      <c r="AZ49" s="86"/>
      <c r="BA49" s="121"/>
      <c r="BB49" s="86"/>
      <c r="BC49" s="121"/>
      <c r="BD49" s="86"/>
      <c r="BE49" s="121"/>
      <c r="BF49" s="86"/>
      <c r="BG49" s="121"/>
      <c r="BH49" s="86"/>
      <c r="BI49" s="121"/>
      <c r="BJ49" s="86"/>
      <c r="BK49" s="121"/>
      <c r="BL49" s="86"/>
      <c r="BM49" s="121"/>
      <c r="BN49" s="86"/>
      <c r="BO49" s="121"/>
      <c r="BP49" s="86"/>
      <c r="BQ49" s="121"/>
      <c r="BR49" s="86"/>
      <c r="BS49" s="121"/>
      <c r="BT49" s="86"/>
      <c r="BU49" s="121"/>
      <c r="BV49" s="150"/>
      <c r="BW49" s="151"/>
      <c r="BX49" s="150"/>
      <c r="BY49" s="151"/>
      <c r="BZ49" s="150"/>
      <c r="CA49" s="151"/>
      <c r="CB49" s="150"/>
      <c r="CC49" s="151"/>
      <c r="CD49" s="150"/>
      <c r="CE49" s="151"/>
      <c r="CF49" s="150"/>
      <c r="CG49" s="151"/>
      <c r="CH49" s="150"/>
      <c r="CI49" s="151"/>
      <c r="CJ49" s="150"/>
      <c r="CK49" s="151"/>
      <c r="CL49" s="150"/>
      <c r="CM49" s="151"/>
      <c r="CN49" s="150"/>
      <c r="CO49" s="151"/>
      <c r="CP49" s="150"/>
      <c r="CQ49" s="151"/>
      <c r="CR49" s="150"/>
      <c r="CS49" s="151"/>
      <c r="CT49" s="150"/>
      <c r="CU49" s="151"/>
      <c r="CV49" s="150"/>
      <c r="CW49" s="151"/>
      <c r="CX49" s="150"/>
      <c r="CY49" s="151"/>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row>
    <row r="50" spans="1:133" s="152" customFormat="1" ht="10.199999999999999">
      <c r="A50" s="86"/>
      <c r="B50" s="86"/>
      <c r="C50" s="121"/>
      <c r="D50" s="86"/>
      <c r="E50" s="121"/>
      <c r="F50" s="86"/>
      <c r="G50" s="121"/>
      <c r="H50" s="86"/>
      <c r="I50" s="121"/>
      <c r="J50" s="86"/>
      <c r="K50" s="121"/>
      <c r="L50" s="86"/>
      <c r="M50" s="121"/>
      <c r="N50" s="86"/>
      <c r="O50" s="121"/>
      <c r="P50" s="86"/>
      <c r="Q50" s="121"/>
      <c r="R50" s="86"/>
      <c r="S50" s="121"/>
      <c r="T50" s="86"/>
      <c r="U50" s="121"/>
      <c r="V50" s="86"/>
      <c r="W50" s="121"/>
      <c r="X50" s="86"/>
      <c r="Y50" s="121"/>
      <c r="Z50" s="86"/>
      <c r="AA50" s="121"/>
      <c r="AB50" s="86"/>
      <c r="AC50" s="121"/>
      <c r="AD50" s="86"/>
      <c r="AE50" s="121"/>
      <c r="AF50" s="86"/>
      <c r="AG50" s="121"/>
      <c r="AH50" s="86"/>
      <c r="AI50" s="121"/>
      <c r="AJ50" s="86"/>
      <c r="AK50" s="121"/>
      <c r="AL50" s="86"/>
      <c r="AM50" s="121"/>
      <c r="AN50" s="86"/>
      <c r="AO50" s="121"/>
      <c r="AP50" s="86"/>
      <c r="AQ50" s="121"/>
      <c r="AR50" s="86"/>
      <c r="AS50" s="121"/>
      <c r="AT50" s="86"/>
      <c r="AU50" s="121"/>
      <c r="AV50" s="86"/>
      <c r="AW50" s="121"/>
      <c r="AX50" s="86"/>
      <c r="AY50" s="121"/>
      <c r="AZ50" s="86"/>
      <c r="BA50" s="121"/>
      <c r="BB50" s="86"/>
      <c r="BC50" s="121"/>
      <c r="BD50" s="86"/>
      <c r="BE50" s="121"/>
      <c r="BF50" s="86"/>
      <c r="BG50" s="121"/>
      <c r="BH50" s="86"/>
      <c r="BI50" s="121"/>
      <c r="BJ50" s="86"/>
      <c r="BK50" s="121"/>
      <c r="BL50" s="86"/>
      <c r="BM50" s="121"/>
      <c r="BN50" s="86"/>
      <c r="BO50" s="121"/>
      <c r="BP50" s="86"/>
      <c r="BQ50" s="121"/>
      <c r="BR50" s="86"/>
      <c r="BS50" s="121"/>
      <c r="BT50" s="86"/>
      <c r="BU50" s="121"/>
      <c r="BV50" s="150"/>
      <c r="BW50" s="151"/>
      <c r="BX50" s="150"/>
      <c r="BY50" s="151"/>
      <c r="BZ50" s="150"/>
      <c r="CA50" s="151"/>
      <c r="CB50" s="150"/>
      <c r="CC50" s="151"/>
      <c r="CD50" s="150"/>
      <c r="CE50" s="151"/>
      <c r="CF50" s="150"/>
      <c r="CG50" s="151"/>
      <c r="CH50" s="150"/>
      <c r="CI50" s="151"/>
      <c r="CJ50" s="150"/>
      <c r="CK50" s="151"/>
      <c r="CL50" s="150"/>
      <c r="CM50" s="151"/>
      <c r="CN50" s="150"/>
      <c r="CO50" s="151"/>
      <c r="CP50" s="150"/>
      <c r="CQ50" s="151"/>
      <c r="CR50" s="150"/>
      <c r="CS50" s="151"/>
      <c r="CT50" s="150"/>
      <c r="CU50" s="151"/>
      <c r="CV50" s="150"/>
      <c r="CW50" s="151"/>
      <c r="CX50" s="150"/>
      <c r="CY50" s="151"/>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row>
    <row r="51" spans="1:133" s="152" customFormat="1" ht="10.199999999999999">
      <c r="A51" s="86"/>
      <c r="B51" s="86"/>
      <c r="C51" s="121"/>
      <c r="D51" s="86"/>
      <c r="E51" s="121"/>
      <c r="F51" s="86"/>
      <c r="G51" s="121"/>
      <c r="H51" s="86"/>
      <c r="I51" s="121"/>
      <c r="J51" s="86"/>
      <c r="K51" s="121"/>
      <c r="L51" s="86"/>
      <c r="M51" s="121"/>
      <c r="N51" s="86"/>
      <c r="O51" s="121"/>
      <c r="P51" s="86"/>
      <c r="Q51" s="121"/>
      <c r="R51" s="86"/>
      <c r="S51" s="121"/>
      <c r="T51" s="86"/>
      <c r="U51" s="121"/>
      <c r="V51" s="86"/>
      <c r="W51" s="121"/>
      <c r="X51" s="86"/>
      <c r="Y51" s="121"/>
      <c r="Z51" s="86"/>
      <c r="AA51" s="121"/>
      <c r="AB51" s="86"/>
      <c r="AC51" s="121"/>
      <c r="AD51" s="86"/>
      <c r="AE51" s="121"/>
      <c r="AF51" s="86"/>
      <c r="AG51" s="121"/>
      <c r="AH51" s="86"/>
      <c r="AI51" s="121"/>
      <c r="AJ51" s="86"/>
      <c r="AK51" s="121"/>
      <c r="AL51" s="86"/>
      <c r="AM51" s="121"/>
      <c r="AN51" s="86"/>
      <c r="AO51" s="121"/>
      <c r="AP51" s="86"/>
      <c r="AQ51" s="121"/>
      <c r="AR51" s="86"/>
      <c r="AS51" s="121"/>
      <c r="AT51" s="86"/>
      <c r="AU51" s="121"/>
      <c r="AV51" s="86"/>
      <c r="AW51" s="121"/>
      <c r="AX51" s="86"/>
      <c r="AY51" s="121"/>
      <c r="AZ51" s="86"/>
      <c r="BA51" s="121"/>
      <c r="BB51" s="86"/>
      <c r="BC51" s="121"/>
      <c r="BD51" s="86"/>
      <c r="BE51" s="121"/>
      <c r="BF51" s="86"/>
      <c r="BG51" s="121"/>
      <c r="BH51" s="86"/>
      <c r="BI51" s="121"/>
      <c r="BJ51" s="86"/>
      <c r="BK51" s="121"/>
      <c r="BL51" s="86"/>
      <c r="BM51" s="121"/>
      <c r="BN51" s="86"/>
      <c r="BO51" s="121"/>
      <c r="BP51" s="86"/>
      <c r="BQ51" s="121"/>
      <c r="BR51" s="86"/>
      <c r="BS51" s="121"/>
      <c r="BT51" s="86"/>
      <c r="BU51" s="121"/>
      <c r="BV51" s="150"/>
      <c r="BW51" s="151"/>
      <c r="BX51" s="150"/>
      <c r="BY51" s="151"/>
      <c r="BZ51" s="150"/>
      <c r="CA51" s="151"/>
      <c r="CB51" s="150"/>
      <c r="CC51" s="151"/>
      <c r="CD51" s="150"/>
      <c r="CE51" s="151"/>
      <c r="CF51" s="150"/>
      <c r="CG51" s="151"/>
      <c r="CH51" s="150"/>
      <c r="CI51" s="151"/>
      <c r="CJ51" s="150"/>
      <c r="CK51" s="151"/>
      <c r="CL51" s="150"/>
      <c r="CM51" s="151"/>
      <c r="CN51" s="150"/>
      <c r="CO51" s="151"/>
      <c r="CP51" s="150"/>
      <c r="CQ51" s="151"/>
      <c r="CR51" s="150"/>
      <c r="CS51" s="151"/>
      <c r="CT51" s="150"/>
      <c r="CU51" s="151"/>
      <c r="CV51" s="150"/>
      <c r="CW51" s="151"/>
      <c r="CX51" s="150"/>
      <c r="CY51" s="151"/>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row>
    <row r="52" spans="1:133" s="152" customFormat="1" ht="10.199999999999999">
      <c r="A52" s="86"/>
      <c r="B52" s="86"/>
      <c r="C52" s="121"/>
      <c r="D52" s="86"/>
      <c r="E52" s="121"/>
      <c r="F52" s="86"/>
      <c r="G52" s="121"/>
      <c r="H52" s="86"/>
      <c r="I52" s="121"/>
      <c r="J52" s="86"/>
      <c r="K52" s="121"/>
      <c r="L52" s="86"/>
      <c r="M52" s="121"/>
      <c r="N52" s="86"/>
      <c r="O52" s="121"/>
      <c r="P52" s="86"/>
      <c r="Q52" s="121"/>
      <c r="R52" s="86"/>
      <c r="S52" s="121"/>
      <c r="T52" s="86"/>
      <c r="U52" s="121"/>
      <c r="V52" s="86"/>
      <c r="W52" s="121"/>
      <c r="X52" s="86"/>
      <c r="Y52" s="121"/>
      <c r="Z52" s="86"/>
      <c r="AA52" s="121"/>
      <c r="AB52" s="86"/>
      <c r="AC52" s="121"/>
      <c r="AD52" s="86"/>
      <c r="AE52" s="121"/>
      <c r="AF52" s="86"/>
      <c r="AG52" s="121"/>
      <c r="AH52" s="86"/>
      <c r="AI52" s="121"/>
      <c r="AJ52" s="86"/>
      <c r="AK52" s="121"/>
      <c r="AL52" s="86"/>
      <c r="AM52" s="121"/>
      <c r="AN52" s="86"/>
      <c r="AO52" s="121"/>
      <c r="AP52" s="86"/>
      <c r="AQ52" s="121"/>
      <c r="AR52" s="86"/>
      <c r="AS52" s="121"/>
      <c r="AT52" s="86"/>
      <c r="AU52" s="121"/>
      <c r="AV52" s="86"/>
      <c r="AW52" s="121"/>
      <c r="AX52" s="86"/>
      <c r="AY52" s="121"/>
      <c r="AZ52" s="86"/>
      <c r="BA52" s="121"/>
      <c r="BB52" s="86"/>
      <c r="BC52" s="121"/>
      <c r="BD52" s="86"/>
      <c r="BE52" s="121"/>
      <c r="BF52" s="86"/>
      <c r="BG52" s="121"/>
      <c r="BH52" s="86"/>
      <c r="BI52" s="121"/>
      <c r="BJ52" s="86"/>
      <c r="BK52" s="121"/>
      <c r="BL52" s="86"/>
      <c r="BM52" s="121"/>
      <c r="BN52" s="86"/>
      <c r="BO52" s="121"/>
      <c r="BP52" s="86"/>
      <c r="BQ52" s="121"/>
      <c r="BR52" s="86"/>
      <c r="BS52" s="121"/>
      <c r="BT52" s="86"/>
      <c r="BU52" s="121"/>
      <c r="BV52" s="150"/>
      <c r="BW52" s="151"/>
      <c r="BX52" s="150"/>
      <c r="BY52" s="151"/>
      <c r="BZ52" s="150"/>
      <c r="CA52" s="151"/>
      <c r="CB52" s="150"/>
      <c r="CC52" s="151"/>
      <c r="CD52" s="150"/>
      <c r="CE52" s="151"/>
      <c r="CF52" s="150"/>
      <c r="CG52" s="151"/>
      <c r="CH52" s="150"/>
      <c r="CI52" s="151"/>
      <c r="CJ52" s="150"/>
      <c r="CK52" s="151"/>
      <c r="CL52" s="150"/>
      <c r="CM52" s="151"/>
      <c r="CN52" s="150"/>
      <c r="CO52" s="151"/>
      <c r="CP52" s="150"/>
      <c r="CQ52" s="151"/>
      <c r="CR52" s="150"/>
      <c r="CS52" s="151"/>
      <c r="CT52" s="150"/>
      <c r="CU52" s="151"/>
      <c r="CV52" s="150"/>
      <c r="CW52" s="151"/>
      <c r="CX52" s="150"/>
      <c r="CY52" s="151"/>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row>
    <row r="53" spans="1:133" s="152" customFormat="1" ht="10.199999999999999">
      <c r="A53" s="86"/>
      <c r="B53" s="86"/>
      <c r="C53" s="121"/>
      <c r="D53" s="86"/>
      <c r="E53" s="121"/>
      <c r="F53" s="86"/>
      <c r="G53" s="121"/>
      <c r="H53" s="86"/>
      <c r="I53" s="121"/>
      <c r="J53" s="86"/>
      <c r="K53" s="121"/>
      <c r="L53" s="86"/>
      <c r="M53" s="121"/>
      <c r="N53" s="86"/>
      <c r="O53" s="121"/>
      <c r="P53" s="86"/>
      <c r="Q53" s="121"/>
      <c r="R53" s="86"/>
      <c r="S53" s="121"/>
      <c r="T53" s="86"/>
      <c r="U53" s="121"/>
      <c r="V53" s="86"/>
      <c r="W53" s="121"/>
      <c r="X53" s="86"/>
      <c r="Y53" s="121"/>
      <c r="Z53" s="86"/>
      <c r="AA53" s="121"/>
      <c r="AB53" s="86"/>
      <c r="AC53" s="121"/>
      <c r="AD53" s="86"/>
      <c r="AE53" s="121"/>
      <c r="AF53" s="86"/>
      <c r="AG53" s="121"/>
      <c r="AH53" s="86"/>
      <c r="AI53" s="121"/>
      <c r="AJ53" s="86"/>
      <c r="AK53" s="121"/>
      <c r="AL53" s="86"/>
      <c r="AM53" s="121"/>
      <c r="AN53" s="86"/>
      <c r="AO53" s="121"/>
      <c r="AP53" s="86"/>
      <c r="AQ53" s="121"/>
      <c r="AR53" s="86"/>
      <c r="AS53" s="121"/>
      <c r="AT53" s="86"/>
      <c r="AU53" s="121"/>
      <c r="AV53" s="86"/>
      <c r="AW53" s="121"/>
      <c r="AX53" s="86"/>
      <c r="AY53" s="121"/>
      <c r="AZ53" s="86"/>
      <c r="BA53" s="121"/>
      <c r="BB53" s="86"/>
      <c r="BC53" s="121"/>
      <c r="BD53" s="86"/>
      <c r="BE53" s="121"/>
      <c r="BF53" s="86"/>
      <c r="BG53" s="121"/>
      <c r="BH53" s="86"/>
      <c r="BI53" s="121"/>
      <c r="BJ53" s="86"/>
      <c r="BK53" s="121"/>
      <c r="BL53" s="86"/>
      <c r="BM53" s="121"/>
      <c r="BN53" s="86"/>
      <c r="BO53" s="121"/>
      <c r="BP53" s="86"/>
      <c r="BQ53" s="121"/>
      <c r="BR53" s="86"/>
      <c r="BS53" s="121"/>
      <c r="BT53" s="86"/>
      <c r="BU53" s="121"/>
      <c r="BV53" s="150"/>
      <c r="BW53" s="151"/>
      <c r="BX53" s="150"/>
      <c r="BY53" s="151"/>
      <c r="BZ53" s="150"/>
      <c r="CA53" s="151"/>
      <c r="CB53" s="150"/>
      <c r="CC53" s="151"/>
      <c r="CD53" s="150"/>
      <c r="CE53" s="151"/>
      <c r="CF53" s="150"/>
      <c r="CG53" s="151"/>
      <c r="CH53" s="150"/>
      <c r="CI53" s="151"/>
      <c r="CJ53" s="150"/>
      <c r="CK53" s="151"/>
      <c r="CL53" s="150"/>
      <c r="CM53" s="151"/>
      <c r="CN53" s="150"/>
      <c r="CO53" s="151"/>
      <c r="CP53" s="150"/>
      <c r="CQ53" s="151"/>
      <c r="CR53" s="150"/>
      <c r="CS53" s="151"/>
      <c r="CT53" s="150"/>
      <c r="CU53" s="151"/>
      <c r="CV53" s="150"/>
      <c r="CW53" s="151"/>
      <c r="CX53" s="150"/>
      <c r="CY53" s="151"/>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row>
    <row r="54" spans="1:133" s="152" customFormat="1" ht="10.199999999999999">
      <c r="A54" s="86"/>
      <c r="B54" s="86"/>
      <c r="C54" s="121"/>
      <c r="D54" s="86"/>
      <c r="E54" s="121"/>
      <c r="F54" s="86"/>
      <c r="G54" s="121"/>
      <c r="H54" s="86"/>
      <c r="I54" s="121"/>
      <c r="J54" s="86"/>
      <c r="K54" s="121"/>
      <c r="L54" s="86"/>
      <c r="M54" s="121"/>
      <c r="N54" s="86"/>
      <c r="O54" s="121"/>
      <c r="P54" s="86"/>
      <c r="Q54" s="121"/>
      <c r="R54" s="86"/>
      <c r="S54" s="121"/>
      <c r="T54" s="86"/>
      <c r="U54" s="121"/>
      <c r="V54" s="86"/>
      <c r="W54" s="121"/>
      <c r="X54" s="86"/>
      <c r="Y54" s="121"/>
      <c r="Z54" s="86"/>
      <c r="AA54" s="121"/>
      <c r="AB54" s="86"/>
      <c r="AC54" s="121"/>
      <c r="AD54" s="86"/>
      <c r="AE54" s="121"/>
      <c r="AF54" s="86"/>
      <c r="AG54" s="121"/>
      <c r="AH54" s="86"/>
      <c r="AI54" s="121"/>
      <c r="AJ54" s="86"/>
      <c r="AK54" s="121"/>
      <c r="AL54" s="86"/>
      <c r="AM54" s="121"/>
      <c r="AN54" s="86"/>
      <c r="AO54" s="121"/>
      <c r="AP54" s="86"/>
      <c r="AQ54" s="121"/>
      <c r="AR54" s="86"/>
      <c r="AS54" s="121"/>
      <c r="AT54" s="86"/>
      <c r="AU54" s="121"/>
      <c r="AV54" s="86"/>
      <c r="AW54" s="121"/>
      <c r="AX54" s="86"/>
      <c r="AY54" s="121"/>
      <c r="AZ54" s="86"/>
      <c r="BA54" s="121"/>
      <c r="BB54" s="86"/>
      <c r="BC54" s="121"/>
      <c r="BD54" s="86"/>
      <c r="BE54" s="121"/>
      <c r="BF54" s="86"/>
      <c r="BG54" s="121"/>
      <c r="BH54" s="86"/>
      <c r="BI54" s="121"/>
      <c r="BJ54" s="86"/>
      <c r="BK54" s="121"/>
      <c r="BL54" s="86"/>
      <c r="BM54" s="121"/>
      <c r="BN54" s="86"/>
      <c r="BO54" s="121"/>
      <c r="BP54" s="86"/>
      <c r="BQ54" s="121"/>
      <c r="BR54" s="86"/>
      <c r="BS54" s="121"/>
      <c r="BT54" s="86"/>
      <c r="BU54" s="121"/>
      <c r="BV54" s="150"/>
      <c r="BW54" s="151"/>
      <c r="BX54" s="150"/>
      <c r="BY54" s="151"/>
      <c r="BZ54" s="150"/>
      <c r="CA54" s="151"/>
      <c r="CB54" s="150"/>
      <c r="CC54" s="151"/>
      <c r="CD54" s="150"/>
      <c r="CE54" s="151"/>
      <c r="CF54" s="150"/>
      <c r="CG54" s="151"/>
      <c r="CH54" s="150"/>
      <c r="CI54" s="151"/>
      <c r="CJ54" s="150"/>
      <c r="CK54" s="151"/>
      <c r="CL54" s="150"/>
      <c r="CM54" s="151"/>
      <c r="CN54" s="150"/>
      <c r="CO54" s="151"/>
      <c r="CP54" s="150"/>
      <c r="CQ54" s="151"/>
      <c r="CR54" s="150"/>
      <c r="CS54" s="151"/>
      <c r="CT54" s="150"/>
      <c r="CU54" s="151"/>
      <c r="CV54" s="150"/>
      <c r="CW54" s="151"/>
      <c r="CX54" s="150"/>
      <c r="CY54" s="151"/>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row>
    <row r="55" spans="1:133" s="152" customFormat="1" ht="10.199999999999999">
      <c r="A55" s="86"/>
      <c r="B55" s="86"/>
      <c r="C55" s="121"/>
      <c r="D55" s="86"/>
      <c r="E55" s="121"/>
      <c r="F55" s="86"/>
      <c r="G55" s="121"/>
      <c r="H55" s="86"/>
      <c r="I55" s="121"/>
      <c r="J55" s="86"/>
      <c r="K55" s="121"/>
      <c r="L55" s="86"/>
      <c r="M55" s="121"/>
      <c r="N55" s="86"/>
      <c r="O55" s="121"/>
      <c r="P55" s="86"/>
      <c r="Q55" s="121"/>
      <c r="R55" s="86"/>
      <c r="S55" s="121"/>
      <c r="T55" s="86"/>
      <c r="U55" s="121"/>
      <c r="V55" s="86"/>
      <c r="W55" s="121"/>
      <c r="X55" s="86"/>
      <c r="Y55" s="121"/>
      <c r="Z55" s="86"/>
      <c r="AA55" s="121"/>
      <c r="AB55" s="86"/>
      <c r="AC55" s="121"/>
      <c r="AD55" s="86"/>
      <c r="AE55" s="121"/>
      <c r="AF55" s="86"/>
      <c r="AG55" s="121"/>
      <c r="AH55" s="86"/>
      <c r="AI55" s="121"/>
      <c r="AJ55" s="86"/>
      <c r="AK55" s="121"/>
      <c r="AL55" s="86"/>
      <c r="AM55" s="121"/>
      <c r="AN55" s="86"/>
      <c r="AO55" s="121"/>
      <c r="AP55" s="86"/>
      <c r="AQ55" s="121"/>
      <c r="AR55" s="86"/>
      <c r="AS55" s="121"/>
      <c r="AT55" s="86"/>
      <c r="AU55" s="121"/>
      <c r="AV55" s="86"/>
      <c r="AW55" s="121"/>
      <c r="AX55" s="86"/>
      <c r="AY55" s="121"/>
      <c r="AZ55" s="86"/>
      <c r="BA55" s="121"/>
      <c r="BB55" s="86"/>
      <c r="BC55" s="121"/>
      <c r="BD55" s="86"/>
      <c r="BE55" s="121"/>
      <c r="BF55" s="86"/>
      <c r="BG55" s="121"/>
      <c r="BH55" s="86"/>
      <c r="BI55" s="121"/>
      <c r="BJ55" s="86"/>
      <c r="BK55" s="121"/>
      <c r="BL55" s="86"/>
      <c r="BM55" s="121"/>
      <c r="BN55" s="86"/>
      <c r="BO55" s="121"/>
      <c r="BP55" s="86"/>
      <c r="BQ55" s="121"/>
      <c r="BR55" s="86"/>
      <c r="BS55" s="121"/>
      <c r="BT55" s="86"/>
      <c r="BU55" s="121"/>
      <c r="BV55" s="150"/>
      <c r="BW55" s="151"/>
      <c r="BX55" s="150"/>
      <c r="BY55" s="151"/>
      <c r="BZ55" s="150"/>
      <c r="CA55" s="151"/>
      <c r="CB55" s="150"/>
      <c r="CC55" s="151"/>
      <c r="CD55" s="150"/>
      <c r="CE55" s="151"/>
      <c r="CF55" s="150"/>
      <c r="CG55" s="151"/>
      <c r="CH55" s="150"/>
      <c r="CI55" s="151"/>
      <c r="CJ55" s="150"/>
      <c r="CK55" s="151"/>
      <c r="CL55" s="150"/>
      <c r="CM55" s="151"/>
      <c r="CN55" s="150"/>
      <c r="CO55" s="151"/>
      <c r="CP55" s="150"/>
      <c r="CQ55" s="151"/>
      <c r="CR55" s="150"/>
      <c r="CS55" s="151"/>
      <c r="CT55" s="150"/>
      <c r="CU55" s="151"/>
      <c r="CV55" s="150"/>
      <c r="CW55" s="151"/>
      <c r="CX55" s="150"/>
      <c r="CY55" s="151"/>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row>
    <row r="56" spans="1:133" s="152" customFormat="1" ht="10.199999999999999">
      <c r="A56" s="86"/>
      <c r="B56" s="86"/>
      <c r="C56" s="121"/>
      <c r="D56" s="86"/>
      <c r="E56" s="121"/>
      <c r="F56" s="86"/>
      <c r="G56" s="121"/>
      <c r="H56" s="86"/>
      <c r="I56" s="121"/>
      <c r="J56" s="86"/>
      <c r="K56" s="121"/>
      <c r="L56" s="86"/>
      <c r="M56" s="121"/>
      <c r="N56" s="86"/>
      <c r="O56" s="121"/>
      <c r="P56" s="86"/>
      <c r="Q56" s="121"/>
      <c r="R56" s="86"/>
      <c r="S56" s="121"/>
      <c r="T56" s="86"/>
      <c r="U56" s="121"/>
      <c r="V56" s="86"/>
      <c r="W56" s="121"/>
      <c r="X56" s="86"/>
      <c r="Y56" s="121"/>
      <c r="Z56" s="86"/>
      <c r="AA56" s="121"/>
      <c r="AB56" s="86"/>
      <c r="AC56" s="121"/>
      <c r="AD56" s="86"/>
      <c r="AE56" s="121"/>
      <c r="AF56" s="86"/>
      <c r="AG56" s="121"/>
      <c r="AH56" s="86"/>
      <c r="AI56" s="121"/>
      <c r="AJ56" s="86"/>
      <c r="AK56" s="121"/>
      <c r="AL56" s="86"/>
      <c r="AM56" s="121"/>
      <c r="AN56" s="86"/>
      <c r="AO56" s="121"/>
      <c r="AP56" s="86"/>
      <c r="AQ56" s="121"/>
      <c r="AR56" s="86"/>
      <c r="AS56" s="121"/>
      <c r="AT56" s="86"/>
      <c r="AU56" s="121"/>
      <c r="AV56" s="86"/>
      <c r="AW56" s="121"/>
      <c r="AX56" s="86"/>
      <c r="AY56" s="121"/>
      <c r="AZ56" s="86"/>
      <c r="BA56" s="121"/>
      <c r="BB56" s="86"/>
      <c r="BC56" s="121"/>
      <c r="BD56" s="86"/>
      <c r="BE56" s="121"/>
      <c r="BF56" s="86"/>
      <c r="BG56" s="121"/>
      <c r="BH56" s="86"/>
      <c r="BI56" s="121"/>
      <c r="BJ56" s="86"/>
      <c r="BK56" s="121"/>
      <c r="BL56" s="86"/>
      <c r="BM56" s="121"/>
      <c r="BN56" s="86"/>
      <c r="BO56" s="121"/>
      <c r="BP56" s="86"/>
      <c r="BQ56" s="121"/>
      <c r="BR56" s="86"/>
      <c r="BS56" s="121"/>
      <c r="BT56" s="86"/>
      <c r="BU56" s="121"/>
      <c r="BV56" s="150"/>
      <c r="BW56" s="151"/>
      <c r="BX56" s="150"/>
      <c r="BY56" s="151"/>
      <c r="BZ56" s="150"/>
      <c r="CA56" s="151"/>
      <c r="CB56" s="150"/>
      <c r="CC56" s="151"/>
      <c r="CD56" s="150"/>
      <c r="CE56" s="151"/>
      <c r="CF56" s="150"/>
      <c r="CG56" s="151"/>
      <c r="CH56" s="150"/>
      <c r="CI56" s="151"/>
      <c r="CJ56" s="150"/>
      <c r="CK56" s="151"/>
      <c r="CL56" s="150"/>
      <c r="CM56" s="151"/>
      <c r="CN56" s="150"/>
      <c r="CO56" s="151"/>
      <c r="CP56" s="150"/>
      <c r="CQ56" s="151"/>
      <c r="CR56" s="150"/>
      <c r="CS56" s="151"/>
      <c r="CT56" s="150"/>
      <c r="CU56" s="151"/>
      <c r="CV56" s="150"/>
      <c r="CW56" s="151"/>
      <c r="CX56" s="150"/>
      <c r="CY56" s="151"/>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row>
    <row r="57" spans="1:133" s="152" customFormat="1" ht="10.199999999999999">
      <c r="A57" s="86"/>
      <c r="B57" s="86"/>
      <c r="C57" s="121"/>
      <c r="D57" s="86"/>
      <c r="E57" s="121"/>
      <c r="F57" s="86"/>
      <c r="G57" s="121"/>
      <c r="H57" s="86"/>
      <c r="I57" s="121"/>
      <c r="J57" s="86"/>
      <c r="K57" s="121"/>
      <c r="L57" s="86"/>
      <c r="M57" s="121"/>
      <c r="N57" s="86"/>
      <c r="O57" s="121"/>
      <c r="P57" s="86"/>
      <c r="Q57" s="121"/>
      <c r="R57" s="86"/>
      <c r="S57" s="121"/>
      <c r="T57" s="86"/>
      <c r="U57" s="121"/>
      <c r="V57" s="86"/>
      <c r="W57" s="121"/>
      <c r="X57" s="86"/>
      <c r="Y57" s="121"/>
      <c r="Z57" s="86"/>
      <c r="AA57" s="121"/>
      <c r="AB57" s="86"/>
      <c r="AC57" s="121"/>
      <c r="AD57" s="86"/>
      <c r="AE57" s="121"/>
      <c r="AF57" s="86"/>
      <c r="AG57" s="121"/>
      <c r="AH57" s="86"/>
      <c r="AI57" s="121"/>
      <c r="AJ57" s="86"/>
      <c r="AK57" s="121"/>
      <c r="AL57" s="86"/>
      <c r="AM57" s="121"/>
      <c r="AN57" s="86"/>
      <c r="AO57" s="121"/>
      <c r="AP57" s="86"/>
      <c r="AQ57" s="121"/>
      <c r="AR57" s="86"/>
      <c r="AS57" s="121"/>
      <c r="AT57" s="86"/>
      <c r="AU57" s="121"/>
      <c r="AV57" s="86"/>
      <c r="AW57" s="121"/>
      <c r="AX57" s="86"/>
      <c r="AY57" s="121"/>
      <c r="AZ57" s="86"/>
      <c r="BA57" s="121"/>
      <c r="BB57" s="86"/>
      <c r="BC57" s="121"/>
      <c r="BD57" s="86"/>
      <c r="BE57" s="121"/>
      <c r="BF57" s="86"/>
      <c r="BG57" s="121"/>
      <c r="BH57" s="86"/>
      <c r="BI57" s="121"/>
      <c r="BJ57" s="86"/>
      <c r="BK57" s="121"/>
      <c r="BL57" s="86"/>
      <c r="BM57" s="121"/>
      <c r="BN57" s="86"/>
      <c r="BO57" s="121"/>
      <c r="BP57" s="86"/>
      <c r="BQ57" s="121"/>
      <c r="BR57" s="86"/>
      <c r="BS57" s="121"/>
      <c r="BT57" s="86"/>
      <c r="BU57" s="121"/>
      <c r="BV57" s="150"/>
      <c r="BW57" s="151"/>
      <c r="BX57" s="150"/>
      <c r="BY57" s="151"/>
      <c r="BZ57" s="150"/>
      <c r="CA57" s="151"/>
      <c r="CB57" s="150"/>
      <c r="CC57" s="151"/>
      <c r="CD57" s="150"/>
      <c r="CE57" s="151"/>
      <c r="CF57" s="150"/>
      <c r="CG57" s="151"/>
      <c r="CH57" s="150"/>
      <c r="CI57" s="151"/>
      <c r="CJ57" s="150"/>
      <c r="CK57" s="151"/>
      <c r="CL57" s="150"/>
      <c r="CM57" s="151"/>
      <c r="CN57" s="150"/>
      <c r="CO57" s="151"/>
      <c r="CP57" s="150"/>
      <c r="CQ57" s="151"/>
      <c r="CR57" s="150"/>
      <c r="CS57" s="151"/>
      <c r="CT57" s="150"/>
      <c r="CU57" s="151"/>
      <c r="CV57" s="150"/>
      <c r="CW57" s="151"/>
      <c r="CX57" s="150"/>
      <c r="CY57" s="151"/>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row>
    <row r="58" spans="1:133" s="152" customFormat="1" ht="10.199999999999999">
      <c r="A58" s="86"/>
      <c r="B58" s="86"/>
      <c r="C58" s="121"/>
      <c r="D58" s="86"/>
      <c r="E58" s="121"/>
      <c r="F58" s="86"/>
      <c r="G58" s="121"/>
      <c r="H58" s="86"/>
      <c r="I58" s="121"/>
      <c r="J58" s="86"/>
      <c r="K58" s="121"/>
      <c r="L58" s="86"/>
      <c r="M58" s="121"/>
      <c r="N58" s="86"/>
      <c r="O58" s="121"/>
      <c r="P58" s="86"/>
      <c r="Q58" s="121"/>
      <c r="R58" s="86"/>
      <c r="S58" s="121"/>
      <c r="T58" s="86"/>
      <c r="U58" s="121"/>
      <c r="V58" s="86"/>
      <c r="W58" s="121"/>
      <c r="X58" s="86"/>
      <c r="Y58" s="121"/>
      <c r="Z58" s="86"/>
      <c r="AA58" s="121"/>
      <c r="AB58" s="86"/>
      <c r="AC58" s="121"/>
      <c r="AD58" s="86"/>
      <c r="AE58" s="121"/>
      <c r="AF58" s="86"/>
      <c r="AG58" s="121"/>
      <c r="AH58" s="86"/>
      <c r="AI58" s="121"/>
      <c r="AJ58" s="86"/>
      <c r="AK58" s="121"/>
      <c r="AL58" s="86"/>
      <c r="AM58" s="121"/>
      <c r="AN58" s="86"/>
      <c r="AO58" s="121"/>
      <c r="AP58" s="86"/>
      <c r="AQ58" s="121"/>
      <c r="AR58" s="86"/>
      <c r="AS58" s="121"/>
      <c r="AT58" s="86"/>
      <c r="AU58" s="121"/>
      <c r="AV58" s="86"/>
      <c r="AW58" s="121"/>
      <c r="AX58" s="86"/>
      <c r="AY58" s="121"/>
      <c r="AZ58" s="86"/>
      <c r="BA58" s="121"/>
      <c r="BB58" s="86"/>
      <c r="BC58" s="121"/>
      <c r="BD58" s="86"/>
      <c r="BE58" s="121"/>
      <c r="BF58" s="86"/>
      <c r="BG58" s="121"/>
      <c r="BH58" s="86"/>
      <c r="BI58" s="121"/>
      <c r="BJ58" s="86"/>
      <c r="BK58" s="121"/>
      <c r="BL58" s="86"/>
      <c r="BM58" s="121"/>
      <c r="BN58" s="86"/>
      <c r="BO58" s="121"/>
      <c r="BP58" s="86"/>
      <c r="BQ58" s="121"/>
      <c r="BR58" s="86"/>
      <c r="BS58" s="121"/>
      <c r="BT58" s="86"/>
      <c r="BU58" s="121"/>
      <c r="BV58" s="150"/>
      <c r="BW58" s="151"/>
      <c r="BX58" s="150"/>
      <c r="BY58" s="151"/>
      <c r="BZ58" s="150"/>
      <c r="CA58" s="151"/>
      <c r="CB58" s="150"/>
      <c r="CC58" s="151"/>
      <c r="CD58" s="150"/>
      <c r="CE58" s="151"/>
      <c r="CF58" s="150"/>
      <c r="CG58" s="151"/>
      <c r="CH58" s="150"/>
      <c r="CI58" s="151"/>
      <c r="CJ58" s="150"/>
      <c r="CK58" s="151"/>
      <c r="CL58" s="150"/>
      <c r="CM58" s="151"/>
      <c r="CN58" s="150"/>
      <c r="CO58" s="151"/>
      <c r="CP58" s="150"/>
      <c r="CQ58" s="151"/>
      <c r="CR58" s="150"/>
      <c r="CS58" s="151"/>
      <c r="CT58" s="150"/>
      <c r="CU58" s="151"/>
      <c r="CV58" s="150"/>
      <c r="CW58" s="151"/>
      <c r="CX58" s="150"/>
      <c r="CY58" s="151"/>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row>
    <row r="59" spans="1:133" s="152" customFormat="1" ht="10.199999999999999">
      <c r="A59" s="86"/>
      <c r="B59" s="86"/>
      <c r="C59" s="121"/>
      <c r="D59" s="86"/>
      <c r="E59" s="121"/>
      <c r="F59" s="86"/>
      <c r="G59" s="121"/>
      <c r="H59" s="86"/>
      <c r="I59" s="121"/>
      <c r="J59" s="86"/>
      <c r="K59" s="121"/>
      <c r="L59" s="86"/>
      <c r="M59" s="121"/>
      <c r="N59" s="86"/>
      <c r="O59" s="121"/>
      <c r="P59" s="86"/>
      <c r="Q59" s="121"/>
      <c r="R59" s="86"/>
      <c r="S59" s="121"/>
      <c r="T59" s="86"/>
      <c r="U59" s="121"/>
      <c r="V59" s="86"/>
      <c r="W59" s="121"/>
      <c r="X59" s="86"/>
      <c r="Y59" s="121"/>
      <c r="Z59" s="86"/>
      <c r="AA59" s="121"/>
      <c r="AB59" s="86"/>
      <c r="AC59" s="121"/>
      <c r="AD59" s="86"/>
      <c r="AE59" s="121"/>
      <c r="AF59" s="86"/>
      <c r="AG59" s="121"/>
      <c r="AH59" s="86"/>
      <c r="AI59" s="121"/>
      <c r="AJ59" s="86"/>
      <c r="AK59" s="121"/>
      <c r="AL59" s="86"/>
      <c r="AM59" s="121"/>
      <c r="AN59" s="86"/>
      <c r="AO59" s="121"/>
      <c r="AP59" s="86"/>
      <c r="AQ59" s="121"/>
      <c r="AR59" s="86"/>
      <c r="AS59" s="121"/>
      <c r="AT59" s="86"/>
      <c r="AU59" s="121"/>
      <c r="AV59" s="86"/>
      <c r="AW59" s="121"/>
      <c r="AX59" s="86"/>
      <c r="AY59" s="121"/>
      <c r="AZ59" s="86"/>
      <c r="BA59" s="121"/>
      <c r="BB59" s="86"/>
      <c r="BC59" s="121"/>
      <c r="BD59" s="86"/>
      <c r="BE59" s="121"/>
      <c r="BF59" s="86"/>
      <c r="BG59" s="121"/>
      <c r="BH59" s="86"/>
      <c r="BI59" s="121"/>
      <c r="BJ59" s="86"/>
      <c r="BK59" s="121"/>
      <c r="BL59" s="86"/>
      <c r="BM59" s="121"/>
      <c r="BN59" s="86"/>
      <c r="BO59" s="121"/>
      <c r="BP59" s="86"/>
      <c r="BQ59" s="121"/>
      <c r="BR59" s="86"/>
      <c r="BS59" s="121"/>
      <c r="BT59" s="86"/>
      <c r="BU59" s="121"/>
      <c r="BV59" s="150"/>
      <c r="BW59" s="151"/>
      <c r="BX59" s="150"/>
      <c r="BY59" s="151"/>
      <c r="BZ59" s="150"/>
      <c r="CA59" s="151"/>
      <c r="CB59" s="150"/>
      <c r="CC59" s="151"/>
      <c r="CD59" s="150"/>
      <c r="CE59" s="151"/>
      <c r="CF59" s="150"/>
      <c r="CG59" s="151"/>
      <c r="CH59" s="150"/>
      <c r="CI59" s="151"/>
      <c r="CJ59" s="150"/>
      <c r="CK59" s="151"/>
      <c r="CL59" s="150"/>
      <c r="CM59" s="151"/>
      <c r="CN59" s="150"/>
      <c r="CO59" s="151"/>
      <c r="CP59" s="150"/>
      <c r="CQ59" s="151"/>
      <c r="CR59" s="150"/>
      <c r="CS59" s="151"/>
      <c r="CT59" s="150"/>
      <c r="CU59" s="151"/>
      <c r="CV59" s="150"/>
      <c r="CW59" s="151"/>
      <c r="CX59" s="150"/>
      <c r="CY59" s="151"/>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row>
    <row r="60" spans="1:133" s="152" customFormat="1" ht="10.199999999999999">
      <c r="A60" s="86"/>
      <c r="B60" s="86"/>
      <c r="C60" s="121"/>
      <c r="D60" s="86"/>
      <c r="E60" s="121"/>
      <c r="F60" s="86"/>
      <c r="G60" s="121"/>
      <c r="H60" s="86"/>
      <c r="I60" s="121"/>
      <c r="J60" s="86"/>
      <c r="K60" s="121"/>
      <c r="L60" s="86"/>
      <c r="M60" s="121"/>
      <c r="N60" s="86"/>
      <c r="O60" s="121"/>
      <c r="P60" s="86"/>
      <c r="Q60" s="121"/>
      <c r="R60" s="86"/>
      <c r="S60" s="121"/>
      <c r="T60" s="86"/>
      <c r="U60" s="121"/>
      <c r="V60" s="86"/>
      <c r="W60" s="121"/>
      <c r="X60" s="86"/>
      <c r="Y60" s="121"/>
      <c r="Z60" s="86"/>
      <c r="AA60" s="121"/>
      <c r="AB60" s="86"/>
      <c r="AC60" s="121"/>
      <c r="AD60" s="86"/>
      <c r="AE60" s="121"/>
      <c r="AF60" s="86"/>
      <c r="AG60" s="121"/>
      <c r="AH60" s="86"/>
      <c r="AI60" s="121"/>
      <c r="AJ60" s="86"/>
      <c r="AK60" s="121"/>
      <c r="AL60" s="86"/>
      <c r="AM60" s="121"/>
      <c r="AN60" s="86"/>
      <c r="AO60" s="121"/>
      <c r="AP60" s="86"/>
      <c r="AQ60" s="121"/>
      <c r="AR60" s="86"/>
      <c r="AS60" s="121"/>
      <c r="AT60" s="86"/>
      <c r="AU60" s="121"/>
      <c r="AV60" s="86"/>
      <c r="AW60" s="121"/>
      <c r="AX60" s="86"/>
      <c r="AY60" s="121"/>
      <c r="AZ60" s="86"/>
      <c r="BA60" s="121"/>
      <c r="BB60" s="86"/>
      <c r="BC60" s="121"/>
      <c r="BD60" s="86"/>
      <c r="BE60" s="121"/>
      <c r="BF60" s="86"/>
      <c r="BG60" s="121"/>
      <c r="BH60" s="86"/>
      <c r="BI60" s="121"/>
      <c r="BJ60" s="86"/>
      <c r="BK60" s="121"/>
      <c r="BL60" s="86"/>
      <c r="BM60" s="121"/>
      <c r="BN60" s="86"/>
      <c r="BO60" s="121"/>
      <c r="BP60" s="86"/>
      <c r="BQ60" s="121"/>
      <c r="BR60" s="86"/>
      <c r="BS60" s="121"/>
      <c r="BT60" s="86"/>
      <c r="BU60" s="121"/>
      <c r="BV60" s="150"/>
      <c r="BW60" s="151"/>
      <c r="BX60" s="150"/>
      <c r="BY60" s="151"/>
      <c r="BZ60" s="150"/>
      <c r="CA60" s="151"/>
      <c r="CB60" s="150"/>
      <c r="CC60" s="151"/>
      <c r="CD60" s="150"/>
      <c r="CE60" s="151"/>
      <c r="CF60" s="150"/>
      <c r="CG60" s="151"/>
      <c r="CH60" s="150"/>
      <c r="CI60" s="151"/>
      <c r="CJ60" s="150"/>
      <c r="CK60" s="151"/>
      <c r="CL60" s="150"/>
      <c r="CM60" s="151"/>
      <c r="CN60" s="150"/>
      <c r="CO60" s="151"/>
      <c r="CP60" s="150"/>
      <c r="CQ60" s="151"/>
      <c r="CR60" s="150"/>
      <c r="CS60" s="151"/>
      <c r="CT60" s="150"/>
      <c r="CU60" s="151"/>
      <c r="CV60" s="150"/>
      <c r="CW60" s="151"/>
      <c r="CX60" s="150"/>
      <c r="CY60" s="151"/>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row>
    <row r="61" spans="1:133" s="152" customFormat="1" ht="10.199999999999999">
      <c r="A61" s="86"/>
      <c r="B61" s="86"/>
      <c r="C61" s="121"/>
      <c r="D61" s="86"/>
      <c r="E61" s="121"/>
      <c r="F61" s="86"/>
      <c r="G61" s="121"/>
      <c r="H61" s="86"/>
      <c r="I61" s="121"/>
      <c r="J61" s="86"/>
      <c r="K61" s="121"/>
      <c r="L61" s="86"/>
      <c r="M61" s="121"/>
      <c r="N61" s="86"/>
      <c r="O61" s="121"/>
      <c r="P61" s="86"/>
      <c r="Q61" s="121"/>
      <c r="R61" s="86"/>
      <c r="S61" s="121"/>
      <c r="T61" s="86"/>
      <c r="U61" s="121"/>
      <c r="V61" s="86"/>
      <c r="W61" s="121"/>
      <c r="X61" s="86"/>
      <c r="Y61" s="121"/>
      <c r="Z61" s="86"/>
      <c r="AA61" s="121"/>
      <c r="AB61" s="86"/>
      <c r="AC61" s="121"/>
      <c r="AD61" s="86"/>
      <c r="AE61" s="121"/>
      <c r="AF61" s="86"/>
      <c r="AG61" s="121"/>
      <c r="AH61" s="86"/>
      <c r="AI61" s="121"/>
      <c r="AJ61" s="86"/>
      <c r="AK61" s="121"/>
      <c r="AL61" s="86"/>
      <c r="AM61" s="121"/>
      <c r="AN61" s="86"/>
      <c r="AO61" s="121"/>
      <c r="AP61" s="86"/>
      <c r="AQ61" s="121"/>
      <c r="AR61" s="86"/>
      <c r="AS61" s="121"/>
      <c r="AT61" s="86"/>
      <c r="AU61" s="121"/>
      <c r="AV61" s="86"/>
      <c r="AW61" s="121"/>
      <c r="AX61" s="86"/>
      <c r="AY61" s="121"/>
      <c r="AZ61" s="86"/>
      <c r="BA61" s="121"/>
      <c r="BB61" s="86"/>
      <c r="BC61" s="121"/>
      <c r="BD61" s="86"/>
      <c r="BE61" s="121"/>
      <c r="BF61" s="86"/>
      <c r="BG61" s="121"/>
      <c r="BH61" s="86"/>
      <c r="BI61" s="121"/>
      <c r="BJ61" s="86"/>
      <c r="BK61" s="121"/>
      <c r="BL61" s="86"/>
      <c r="BM61" s="121"/>
      <c r="BN61" s="86"/>
      <c r="BO61" s="121"/>
      <c r="BP61" s="86"/>
      <c r="BQ61" s="121"/>
      <c r="BR61" s="86"/>
      <c r="BS61" s="121"/>
      <c r="BT61" s="86"/>
      <c r="BU61" s="121"/>
      <c r="BV61" s="150"/>
      <c r="BW61" s="151"/>
      <c r="BX61" s="150"/>
      <c r="BY61" s="151"/>
      <c r="BZ61" s="150"/>
      <c r="CA61" s="151"/>
      <c r="CB61" s="150"/>
      <c r="CC61" s="151"/>
      <c r="CD61" s="150"/>
      <c r="CE61" s="151"/>
      <c r="CF61" s="150"/>
      <c r="CG61" s="151"/>
      <c r="CH61" s="150"/>
      <c r="CI61" s="151"/>
      <c r="CJ61" s="150"/>
      <c r="CK61" s="151"/>
      <c r="CL61" s="150"/>
      <c r="CM61" s="151"/>
      <c r="CN61" s="150"/>
      <c r="CO61" s="151"/>
      <c r="CP61" s="150"/>
      <c r="CQ61" s="151"/>
      <c r="CR61" s="150"/>
      <c r="CS61" s="151"/>
      <c r="CT61" s="150"/>
      <c r="CU61" s="151"/>
      <c r="CV61" s="150"/>
      <c r="CW61" s="151"/>
      <c r="CX61" s="150"/>
      <c r="CY61" s="151"/>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row>
    <row r="62" spans="1:133" s="152" customFormat="1" ht="10.199999999999999">
      <c r="A62" s="86"/>
      <c r="B62" s="86"/>
      <c r="C62" s="121"/>
      <c r="D62" s="86"/>
      <c r="E62" s="121"/>
      <c r="F62" s="86"/>
      <c r="G62" s="121"/>
      <c r="H62" s="86"/>
      <c r="I62" s="121"/>
      <c r="J62" s="86"/>
      <c r="K62" s="121"/>
      <c r="L62" s="86"/>
      <c r="M62" s="121"/>
      <c r="N62" s="86"/>
      <c r="O62" s="121"/>
      <c r="P62" s="86"/>
      <c r="Q62" s="121"/>
      <c r="R62" s="86"/>
      <c r="S62" s="121"/>
      <c r="T62" s="86"/>
      <c r="U62" s="121"/>
      <c r="V62" s="86"/>
      <c r="W62" s="121"/>
      <c r="X62" s="86"/>
      <c r="Y62" s="121"/>
      <c r="Z62" s="86"/>
      <c r="AA62" s="121"/>
      <c r="AB62" s="86"/>
      <c r="AC62" s="121"/>
      <c r="AD62" s="86"/>
      <c r="AE62" s="121"/>
      <c r="AF62" s="86"/>
      <c r="AG62" s="121"/>
      <c r="AH62" s="86"/>
      <c r="AI62" s="121"/>
      <c r="AJ62" s="86"/>
      <c r="AK62" s="121"/>
      <c r="AL62" s="86"/>
      <c r="AM62" s="121"/>
      <c r="AN62" s="86"/>
      <c r="AO62" s="121"/>
      <c r="AP62" s="86"/>
      <c r="AQ62" s="121"/>
      <c r="AR62" s="86"/>
      <c r="AS62" s="121"/>
      <c r="AT62" s="86"/>
      <c r="AU62" s="121"/>
      <c r="AV62" s="86"/>
      <c r="AW62" s="121"/>
      <c r="AX62" s="86"/>
      <c r="AY62" s="121"/>
      <c r="AZ62" s="86"/>
      <c r="BA62" s="121"/>
      <c r="BB62" s="86"/>
      <c r="BC62" s="121"/>
      <c r="BD62" s="86"/>
      <c r="BE62" s="121"/>
      <c r="BF62" s="86"/>
      <c r="BG62" s="121"/>
      <c r="BH62" s="86"/>
      <c r="BI62" s="121"/>
      <c r="BJ62" s="86"/>
      <c r="BK62" s="121"/>
      <c r="BL62" s="86"/>
      <c r="BM62" s="121"/>
      <c r="BN62" s="86"/>
      <c r="BO62" s="121"/>
      <c r="BP62" s="86"/>
      <c r="BQ62" s="121"/>
      <c r="BR62" s="86"/>
      <c r="BS62" s="121"/>
      <c r="BT62" s="86"/>
      <c r="BU62" s="121"/>
      <c r="BV62" s="150"/>
      <c r="BW62" s="151"/>
      <c r="BX62" s="150"/>
      <c r="BY62" s="151"/>
      <c r="BZ62" s="150"/>
      <c r="CA62" s="151"/>
      <c r="CB62" s="150"/>
      <c r="CC62" s="151"/>
      <c r="CD62" s="150"/>
      <c r="CE62" s="151"/>
      <c r="CF62" s="150"/>
      <c r="CG62" s="151"/>
      <c r="CH62" s="150"/>
      <c r="CI62" s="151"/>
      <c r="CJ62" s="150"/>
      <c r="CK62" s="151"/>
      <c r="CL62" s="150"/>
      <c r="CM62" s="151"/>
      <c r="CN62" s="150"/>
      <c r="CO62" s="151"/>
      <c r="CP62" s="150"/>
      <c r="CQ62" s="151"/>
      <c r="CR62" s="150"/>
      <c r="CS62" s="151"/>
      <c r="CT62" s="150"/>
      <c r="CU62" s="151"/>
      <c r="CV62" s="150"/>
      <c r="CW62" s="151"/>
      <c r="CX62" s="150"/>
      <c r="CY62" s="151"/>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row>
    <row r="63" spans="1:133" s="152" customFormat="1" ht="10.199999999999999">
      <c r="A63" s="86"/>
      <c r="B63" s="86"/>
      <c r="C63" s="121"/>
      <c r="D63" s="86"/>
      <c r="E63" s="121"/>
      <c r="F63" s="86"/>
      <c r="G63" s="121"/>
      <c r="H63" s="86"/>
      <c r="I63" s="121"/>
      <c r="J63" s="86"/>
      <c r="K63" s="121"/>
      <c r="L63" s="86"/>
      <c r="M63" s="121"/>
      <c r="N63" s="86"/>
      <c r="O63" s="121"/>
      <c r="P63" s="86"/>
      <c r="Q63" s="121"/>
      <c r="R63" s="86"/>
      <c r="S63" s="121"/>
      <c r="T63" s="86"/>
      <c r="U63" s="121"/>
      <c r="V63" s="86"/>
      <c r="W63" s="121"/>
      <c r="X63" s="86"/>
      <c r="Y63" s="121"/>
      <c r="Z63" s="86"/>
      <c r="AA63" s="121"/>
      <c r="AB63" s="86"/>
      <c r="AC63" s="121"/>
      <c r="AD63" s="86"/>
      <c r="AE63" s="121"/>
      <c r="AF63" s="86"/>
      <c r="AG63" s="121"/>
      <c r="AH63" s="86"/>
      <c r="AI63" s="121"/>
      <c r="AJ63" s="86"/>
      <c r="AK63" s="121"/>
      <c r="AL63" s="86"/>
      <c r="AM63" s="121"/>
      <c r="AN63" s="86"/>
      <c r="AO63" s="121"/>
      <c r="AP63" s="86"/>
      <c r="AQ63" s="121"/>
      <c r="AR63" s="86"/>
      <c r="AS63" s="121"/>
      <c r="AT63" s="86"/>
      <c r="AU63" s="121"/>
      <c r="AV63" s="86"/>
      <c r="AW63" s="121"/>
      <c r="AX63" s="86"/>
      <c r="AY63" s="121"/>
      <c r="AZ63" s="86"/>
      <c r="BA63" s="121"/>
      <c r="BB63" s="86"/>
      <c r="BC63" s="121"/>
      <c r="BD63" s="86"/>
      <c r="BE63" s="121"/>
      <c r="BF63" s="86"/>
      <c r="BG63" s="121"/>
      <c r="BH63" s="86"/>
      <c r="BI63" s="121"/>
      <c r="BJ63" s="86"/>
      <c r="BK63" s="121"/>
      <c r="BL63" s="86"/>
      <c r="BM63" s="121"/>
      <c r="BN63" s="86"/>
      <c r="BO63" s="121"/>
      <c r="BP63" s="86"/>
      <c r="BQ63" s="121"/>
      <c r="BR63" s="86"/>
      <c r="BS63" s="121"/>
      <c r="BT63" s="86"/>
      <c r="BU63" s="121"/>
      <c r="BV63" s="150"/>
      <c r="BW63" s="151"/>
      <c r="BX63" s="150"/>
      <c r="BY63" s="151"/>
      <c r="BZ63" s="150"/>
      <c r="CA63" s="151"/>
      <c r="CB63" s="150"/>
      <c r="CC63" s="151"/>
      <c r="CD63" s="150"/>
      <c r="CE63" s="151"/>
      <c r="CF63" s="150"/>
      <c r="CG63" s="151"/>
      <c r="CH63" s="150"/>
      <c r="CI63" s="151"/>
      <c r="CJ63" s="150"/>
      <c r="CK63" s="151"/>
      <c r="CL63" s="150"/>
      <c r="CM63" s="151"/>
      <c r="CN63" s="150"/>
      <c r="CO63" s="151"/>
      <c r="CP63" s="150"/>
      <c r="CQ63" s="151"/>
      <c r="CR63" s="150"/>
      <c r="CS63" s="151"/>
      <c r="CT63" s="150"/>
      <c r="CU63" s="151"/>
      <c r="CV63" s="150"/>
      <c r="CW63" s="151"/>
      <c r="CX63" s="150"/>
      <c r="CY63" s="151"/>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row>
    <row r="64" spans="1:133" s="152" customFormat="1" ht="10.199999999999999">
      <c r="A64" s="86"/>
      <c r="B64" s="86"/>
      <c r="C64" s="121"/>
      <c r="D64" s="86"/>
      <c r="E64" s="121"/>
      <c r="F64" s="86"/>
      <c r="G64" s="121"/>
      <c r="H64" s="86"/>
      <c r="I64" s="121"/>
      <c r="J64" s="86"/>
      <c r="K64" s="121"/>
      <c r="L64" s="86"/>
      <c r="M64" s="121"/>
      <c r="N64" s="86"/>
      <c r="O64" s="121"/>
      <c r="P64" s="86"/>
      <c r="Q64" s="121"/>
      <c r="R64" s="86"/>
      <c r="S64" s="121"/>
      <c r="T64" s="86"/>
      <c r="U64" s="121"/>
      <c r="V64" s="86"/>
      <c r="W64" s="121"/>
      <c r="X64" s="86"/>
      <c r="Y64" s="121"/>
      <c r="Z64" s="86"/>
      <c r="AA64" s="121"/>
      <c r="AB64" s="86"/>
      <c r="AC64" s="121"/>
      <c r="AD64" s="86"/>
      <c r="AE64" s="121"/>
      <c r="AF64" s="86"/>
      <c r="AG64" s="121"/>
      <c r="AH64" s="86"/>
      <c r="AI64" s="121"/>
      <c r="AJ64" s="86"/>
      <c r="AK64" s="121"/>
      <c r="AL64" s="86"/>
      <c r="AM64" s="121"/>
      <c r="AN64" s="86"/>
      <c r="AO64" s="121"/>
      <c r="AP64" s="86"/>
      <c r="AQ64" s="121"/>
      <c r="AR64" s="86"/>
      <c r="AS64" s="121"/>
      <c r="AT64" s="86"/>
      <c r="AU64" s="121"/>
      <c r="AV64" s="86"/>
      <c r="AW64" s="121"/>
      <c r="AX64" s="86"/>
      <c r="AY64" s="121"/>
      <c r="AZ64" s="86"/>
      <c r="BA64" s="121"/>
      <c r="BB64" s="86"/>
      <c r="BC64" s="121"/>
      <c r="BD64" s="86"/>
      <c r="BE64" s="121"/>
      <c r="BF64" s="86"/>
      <c r="BG64" s="121"/>
      <c r="BH64" s="86"/>
      <c r="BI64" s="121"/>
      <c r="BJ64" s="86"/>
      <c r="BK64" s="121"/>
      <c r="BL64" s="86"/>
      <c r="BM64" s="121"/>
      <c r="BN64" s="86"/>
      <c r="BO64" s="121"/>
      <c r="BP64" s="86"/>
      <c r="BQ64" s="121"/>
      <c r="BR64" s="86"/>
      <c r="BS64" s="121"/>
      <c r="BT64" s="86"/>
      <c r="BU64" s="121"/>
      <c r="BV64" s="150"/>
      <c r="BW64" s="151"/>
      <c r="BX64" s="150"/>
      <c r="BY64" s="151"/>
      <c r="BZ64" s="150"/>
      <c r="CA64" s="151"/>
      <c r="CB64" s="150"/>
      <c r="CC64" s="151"/>
      <c r="CD64" s="150"/>
      <c r="CE64" s="151"/>
      <c r="CF64" s="150"/>
      <c r="CG64" s="151"/>
      <c r="CH64" s="150"/>
      <c r="CI64" s="151"/>
      <c r="CJ64" s="150"/>
      <c r="CK64" s="151"/>
      <c r="CL64" s="150"/>
      <c r="CM64" s="151"/>
      <c r="CN64" s="150"/>
      <c r="CO64" s="151"/>
      <c r="CP64" s="150"/>
      <c r="CQ64" s="151"/>
      <c r="CR64" s="150"/>
      <c r="CS64" s="151"/>
      <c r="CT64" s="150"/>
      <c r="CU64" s="151"/>
      <c r="CV64" s="150"/>
      <c r="CW64" s="151"/>
      <c r="CX64" s="150"/>
      <c r="CY64" s="151"/>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row>
    <row r="65" spans="1:133" s="152" customFormat="1" ht="10.199999999999999">
      <c r="A65" s="86"/>
      <c r="B65" s="86"/>
      <c r="C65" s="121"/>
      <c r="D65" s="86"/>
      <c r="E65" s="121"/>
      <c r="F65" s="86"/>
      <c r="G65" s="121"/>
      <c r="H65" s="86"/>
      <c r="I65" s="121"/>
      <c r="J65" s="86"/>
      <c r="K65" s="121"/>
      <c r="L65" s="86"/>
      <c r="M65" s="121"/>
      <c r="N65" s="86"/>
      <c r="O65" s="121"/>
      <c r="P65" s="86"/>
      <c r="Q65" s="121"/>
      <c r="R65" s="86"/>
      <c r="S65" s="121"/>
      <c r="T65" s="86"/>
      <c r="U65" s="121"/>
      <c r="V65" s="86"/>
      <c r="W65" s="121"/>
      <c r="X65" s="86"/>
      <c r="Y65" s="121"/>
      <c r="Z65" s="86"/>
      <c r="AA65" s="121"/>
      <c r="AB65" s="86"/>
      <c r="AC65" s="121"/>
      <c r="AD65" s="86"/>
      <c r="AE65" s="121"/>
      <c r="AF65" s="86"/>
      <c r="AG65" s="121"/>
      <c r="AH65" s="86"/>
      <c r="AI65" s="121"/>
      <c r="AJ65" s="86"/>
      <c r="AK65" s="121"/>
      <c r="AL65" s="86"/>
      <c r="AM65" s="121"/>
      <c r="AN65" s="86"/>
      <c r="AO65" s="121"/>
      <c r="AP65" s="86"/>
      <c r="AQ65" s="121"/>
      <c r="AR65" s="86"/>
      <c r="AS65" s="121"/>
      <c r="AT65" s="86"/>
      <c r="AU65" s="121"/>
      <c r="AV65" s="86"/>
      <c r="AW65" s="121"/>
      <c r="AX65" s="86"/>
      <c r="AY65" s="121"/>
      <c r="AZ65" s="86"/>
      <c r="BA65" s="121"/>
      <c r="BB65" s="86"/>
      <c r="BC65" s="121"/>
      <c r="BD65" s="86"/>
      <c r="BE65" s="121"/>
      <c r="BF65" s="86"/>
      <c r="BG65" s="121"/>
      <c r="BH65" s="86"/>
      <c r="BI65" s="121"/>
      <c r="BJ65" s="86"/>
      <c r="BK65" s="121"/>
      <c r="BL65" s="86"/>
      <c r="BM65" s="121"/>
      <c r="BN65" s="86"/>
      <c r="BO65" s="121"/>
      <c r="BP65" s="86"/>
      <c r="BQ65" s="121"/>
      <c r="BR65" s="86"/>
      <c r="BS65" s="121"/>
      <c r="BT65" s="86"/>
      <c r="BU65" s="121"/>
      <c r="BV65" s="150"/>
      <c r="BW65" s="151"/>
      <c r="BX65" s="150"/>
      <c r="BY65" s="151"/>
      <c r="BZ65" s="150"/>
      <c r="CA65" s="151"/>
      <c r="CB65" s="150"/>
      <c r="CC65" s="151"/>
      <c r="CD65" s="150"/>
      <c r="CE65" s="151"/>
      <c r="CF65" s="150"/>
      <c r="CG65" s="151"/>
      <c r="CH65" s="150"/>
      <c r="CI65" s="151"/>
      <c r="CJ65" s="150"/>
      <c r="CK65" s="151"/>
      <c r="CL65" s="150"/>
      <c r="CM65" s="151"/>
      <c r="CN65" s="150"/>
      <c r="CO65" s="151"/>
      <c r="CP65" s="150"/>
      <c r="CQ65" s="151"/>
      <c r="CR65" s="150"/>
      <c r="CS65" s="151"/>
      <c r="CT65" s="150"/>
      <c r="CU65" s="151"/>
      <c r="CV65" s="150"/>
      <c r="CW65" s="151"/>
      <c r="CX65" s="150"/>
      <c r="CY65" s="151"/>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row>
    <row r="66" spans="1:133" s="152" customFormat="1">
      <c r="A66" s="86"/>
      <c r="B66" s="86"/>
      <c r="C66" s="121"/>
      <c r="D66" s="86"/>
      <c r="E66" s="121"/>
      <c r="F66" s="86"/>
      <c r="G66" s="121"/>
      <c r="H66" s="86"/>
      <c r="I66" s="121"/>
      <c r="J66" s="86"/>
      <c r="K66" s="121"/>
      <c r="L66" s="86"/>
      <c r="M66" s="121"/>
      <c r="N66" s="86"/>
      <c r="O66" s="121"/>
      <c r="P66" s="86"/>
      <c r="Q66" s="121"/>
      <c r="R66" s="86"/>
      <c r="S66" s="121"/>
      <c r="T66" s="86"/>
      <c r="U66" s="121"/>
      <c r="V66" s="86"/>
      <c r="W66" s="121"/>
      <c r="X66" s="86"/>
      <c r="Y66" s="121"/>
      <c r="Z66" s="86"/>
      <c r="AA66" s="121"/>
      <c r="AB66" s="86"/>
      <c r="AC66" s="121"/>
      <c r="AD66" s="86"/>
      <c r="AE66" s="121"/>
      <c r="AF66" s="86"/>
      <c r="AG66" s="121"/>
      <c r="AH66" s="86"/>
      <c r="AI66" s="121"/>
      <c r="AJ66" s="86"/>
      <c r="AK66" s="121"/>
      <c r="AL66" s="86"/>
      <c r="AM66" s="121"/>
      <c r="AN66" s="86"/>
      <c r="AO66" s="121"/>
      <c r="AP66" s="86"/>
      <c r="AQ66" s="121"/>
      <c r="AR66" s="86"/>
      <c r="AS66" s="121"/>
      <c r="AT66" s="86"/>
      <c r="AU66" s="121"/>
      <c r="AV66" s="86"/>
      <c r="AW66" s="121"/>
      <c r="AX66" s="86"/>
      <c r="AY66" s="121"/>
      <c r="AZ66" s="86"/>
      <c r="BA66" s="121"/>
      <c r="BB66" s="86"/>
      <c r="BC66" s="121"/>
      <c r="BD66" s="86"/>
      <c r="BE66" s="121"/>
      <c r="BF66" s="86"/>
      <c r="BG66" s="121"/>
      <c r="BH66" s="86"/>
      <c r="BI66" s="121"/>
      <c r="BJ66" s="86"/>
      <c r="BK66" s="121"/>
      <c r="BL66" s="86"/>
      <c r="BM66" s="121"/>
      <c r="BN66" s="86"/>
      <c r="BO66" s="121"/>
      <c r="BP66" s="86"/>
      <c r="BQ66" s="121"/>
      <c r="BR66" s="86"/>
      <c r="BS66" s="121"/>
      <c r="BT66" s="86"/>
      <c r="BU66" s="121"/>
      <c r="BV66" s="150"/>
      <c r="BW66" s="151"/>
      <c r="BX66" s="150"/>
      <c r="BY66" s="151"/>
      <c r="BZ66" s="150"/>
      <c r="CA66" s="151"/>
      <c r="CB66" s="150"/>
      <c r="CC66" s="151"/>
      <c r="CD66" s="150"/>
      <c r="CE66" s="151"/>
      <c r="CF66" s="150"/>
      <c r="CG66" s="151"/>
      <c r="CH66" s="150"/>
      <c r="CI66" s="151"/>
      <c r="CJ66" s="150"/>
      <c r="CK66" s="151"/>
      <c r="CL66" s="150"/>
      <c r="CM66" s="151"/>
      <c r="CN66" s="150"/>
      <c r="CO66" s="151"/>
      <c r="CP66" s="150"/>
      <c r="CQ66" s="151"/>
      <c r="CR66" s="150"/>
      <c r="CS66" s="151"/>
      <c r="CT66" s="150"/>
      <c r="CU66" s="151"/>
      <c r="CV66" s="150"/>
      <c r="CW66" s="151"/>
      <c r="CX66" s="150"/>
      <c r="CY66" s="151"/>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77"/>
      <c r="EC66" s="77"/>
    </row>
    <row r="67" spans="1:133" s="152" customFormat="1">
      <c r="A67" s="86"/>
      <c r="B67" s="86"/>
      <c r="C67" s="121"/>
      <c r="D67" s="86"/>
      <c r="E67" s="121"/>
      <c r="F67" s="86"/>
      <c r="G67" s="121"/>
      <c r="H67" s="86"/>
      <c r="I67" s="121"/>
      <c r="J67" s="86"/>
      <c r="K67" s="121"/>
      <c r="L67" s="86"/>
      <c r="M67" s="121"/>
      <c r="N67" s="86"/>
      <c r="O67" s="121"/>
      <c r="P67" s="86"/>
      <c r="Q67" s="121"/>
      <c r="R67" s="86"/>
      <c r="S67" s="121"/>
      <c r="T67" s="86"/>
      <c r="U67" s="121"/>
      <c r="V67" s="86"/>
      <c r="W67" s="121"/>
      <c r="X67" s="86"/>
      <c r="Y67" s="121"/>
      <c r="Z67" s="86"/>
      <c r="AA67" s="121"/>
      <c r="AB67" s="86"/>
      <c r="AC67" s="121"/>
      <c r="AD67" s="86"/>
      <c r="AE67" s="121"/>
      <c r="AF67" s="86"/>
      <c r="AG67" s="121"/>
      <c r="AH67" s="86"/>
      <c r="AI67" s="121"/>
      <c r="AJ67" s="86"/>
      <c r="AK67" s="121"/>
      <c r="AL67" s="86"/>
      <c r="AM67" s="121"/>
      <c r="AN67" s="86"/>
      <c r="AO67" s="121"/>
      <c r="AP67" s="86"/>
      <c r="AQ67" s="121"/>
      <c r="AR67" s="86"/>
      <c r="AS67" s="121"/>
      <c r="AT67" s="86"/>
      <c r="AU67" s="121"/>
      <c r="AV67" s="86"/>
      <c r="AW67" s="121"/>
      <c r="AX67" s="86"/>
      <c r="AY67" s="121"/>
      <c r="AZ67" s="86"/>
      <c r="BA67" s="121"/>
      <c r="BB67" s="86"/>
      <c r="BC67" s="121"/>
      <c r="BD67" s="86"/>
      <c r="BE67" s="121"/>
      <c r="BF67" s="86"/>
      <c r="BG67" s="121"/>
      <c r="BH67" s="86"/>
      <c r="BI67" s="121"/>
      <c r="BJ67" s="86"/>
      <c r="BK67" s="121"/>
      <c r="BL67" s="86"/>
      <c r="BM67" s="121"/>
      <c r="BN67" s="86"/>
      <c r="BO67" s="121"/>
      <c r="BP67" s="86"/>
      <c r="BQ67" s="121"/>
      <c r="BR67" s="86"/>
      <c r="BS67" s="121"/>
      <c r="BT67" s="86"/>
      <c r="BU67" s="121"/>
      <c r="BV67" s="150"/>
      <c r="BW67" s="151"/>
      <c r="BX67" s="150"/>
      <c r="BY67" s="151"/>
      <c r="BZ67" s="150"/>
      <c r="CA67" s="151"/>
      <c r="CB67" s="150"/>
      <c r="CC67" s="151"/>
      <c r="CD67" s="150"/>
      <c r="CE67" s="151"/>
      <c r="CF67" s="150"/>
      <c r="CG67" s="151"/>
      <c r="CH67" s="150"/>
      <c r="CI67" s="151"/>
      <c r="CJ67" s="150"/>
      <c r="CK67" s="151"/>
      <c r="CL67" s="150"/>
      <c r="CM67" s="151"/>
      <c r="CN67" s="150"/>
      <c r="CO67" s="151"/>
      <c r="CP67" s="150"/>
      <c r="CQ67" s="151"/>
      <c r="CR67" s="150"/>
      <c r="CS67" s="151"/>
      <c r="CT67" s="150"/>
      <c r="CU67" s="151"/>
      <c r="CV67" s="150"/>
      <c r="CW67" s="151"/>
      <c r="CX67" s="150"/>
      <c r="CY67" s="151"/>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77"/>
      <c r="EC67" s="77"/>
    </row>
    <row r="68" spans="1:133" s="152" customFormat="1">
      <c r="A68" s="86"/>
      <c r="B68" s="86"/>
      <c r="C68" s="121"/>
      <c r="D68" s="86"/>
      <c r="E68" s="121"/>
      <c r="F68" s="86"/>
      <c r="G68" s="121"/>
      <c r="H68" s="86"/>
      <c r="I68" s="121"/>
      <c r="J68" s="86"/>
      <c r="K68" s="121"/>
      <c r="L68" s="86"/>
      <c r="M68" s="121"/>
      <c r="N68" s="86"/>
      <c r="O68" s="121"/>
      <c r="P68" s="86"/>
      <c r="Q68" s="121"/>
      <c r="R68" s="86"/>
      <c r="S68" s="121"/>
      <c r="T68" s="86"/>
      <c r="U68" s="121"/>
      <c r="V68" s="86"/>
      <c r="W68" s="121"/>
      <c r="X68" s="86"/>
      <c r="Y68" s="121"/>
      <c r="Z68" s="86"/>
      <c r="AA68" s="121"/>
      <c r="AB68" s="86"/>
      <c r="AC68" s="121"/>
      <c r="AD68" s="86"/>
      <c r="AE68" s="121"/>
      <c r="AF68" s="86"/>
      <c r="AG68" s="121"/>
      <c r="AH68" s="86"/>
      <c r="AI68" s="121"/>
      <c r="AJ68" s="86"/>
      <c r="AK68" s="121"/>
      <c r="AL68" s="86"/>
      <c r="AM68" s="121"/>
      <c r="AN68" s="86"/>
      <c r="AO68" s="121"/>
      <c r="AP68" s="86"/>
      <c r="AQ68" s="121"/>
      <c r="AR68" s="86"/>
      <c r="AS68" s="121"/>
      <c r="AT68" s="86"/>
      <c r="AU68" s="121"/>
      <c r="AV68" s="86"/>
      <c r="AW68" s="121"/>
      <c r="AX68" s="86"/>
      <c r="AY68" s="121"/>
      <c r="AZ68" s="86"/>
      <c r="BA68" s="121"/>
      <c r="BB68" s="86"/>
      <c r="BC68" s="121"/>
      <c r="BD68" s="86"/>
      <c r="BE68" s="121"/>
      <c r="BF68" s="86"/>
      <c r="BG68" s="121"/>
      <c r="BH68" s="86"/>
      <c r="BI68" s="121"/>
      <c r="BJ68" s="86"/>
      <c r="BK68" s="121"/>
      <c r="BL68" s="86"/>
      <c r="BM68" s="121"/>
      <c r="BN68" s="86"/>
      <c r="BO68" s="121"/>
      <c r="BP68" s="86"/>
      <c r="BQ68" s="121"/>
      <c r="BR68" s="86"/>
      <c r="BS68" s="121"/>
      <c r="BT68" s="86"/>
      <c r="BU68" s="121"/>
      <c r="BV68" s="150"/>
      <c r="BW68" s="151"/>
      <c r="BX68" s="150"/>
      <c r="BY68" s="151"/>
      <c r="BZ68" s="150"/>
      <c r="CA68" s="151"/>
      <c r="CB68" s="150"/>
      <c r="CC68" s="151"/>
      <c r="CD68" s="150"/>
      <c r="CE68" s="151"/>
      <c r="CF68" s="150"/>
      <c r="CG68" s="151"/>
      <c r="CH68" s="150"/>
      <c r="CI68" s="151"/>
      <c r="CJ68" s="150"/>
      <c r="CK68" s="151"/>
      <c r="CL68" s="150"/>
      <c r="CM68" s="151"/>
      <c r="CN68" s="150"/>
      <c r="CO68" s="151"/>
      <c r="CP68" s="150"/>
      <c r="CQ68" s="151"/>
      <c r="CR68" s="150"/>
      <c r="CS68" s="127"/>
      <c r="CT68" s="150"/>
      <c r="CU68" s="127"/>
      <c r="CV68" s="150"/>
      <c r="CW68" s="127"/>
      <c r="CX68" s="150"/>
      <c r="CY68" s="127"/>
      <c r="CZ68" s="150"/>
      <c r="DA68" s="77"/>
      <c r="DB68" s="150"/>
      <c r="DC68" s="77"/>
      <c r="DD68" s="150"/>
      <c r="DE68" s="77"/>
      <c r="DF68" s="150"/>
      <c r="DG68" s="77"/>
      <c r="DH68" s="150"/>
      <c r="DI68" s="77"/>
      <c r="DJ68" s="150"/>
      <c r="DK68" s="77"/>
      <c r="DL68" s="150"/>
      <c r="DM68" s="77"/>
      <c r="DN68" s="150"/>
      <c r="DO68" s="77"/>
      <c r="DP68" s="150"/>
      <c r="DQ68" s="77"/>
      <c r="DR68" s="150"/>
      <c r="DS68" s="77"/>
      <c r="DT68" s="150"/>
      <c r="DU68" s="77"/>
      <c r="DV68" s="150"/>
      <c r="DW68" s="77"/>
      <c r="DX68" s="150"/>
      <c r="DY68" s="77"/>
      <c r="DZ68" s="150"/>
      <c r="EA68" s="77"/>
      <c r="EB68" s="77"/>
      <c r="EC68" s="77"/>
    </row>
    <row r="69" spans="1:133" s="152" customFormat="1">
      <c r="A69" s="86"/>
      <c r="B69" s="86"/>
      <c r="C69" s="121"/>
      <c r="D69" s="86"/>
      <c r="E69" s="121"/>
      <c r="F69" s="86"/>
      <c r="G69" s="121"/>
      <c r="H69" s="86"/>
      <c r="I69" s="121"/>
      <c r="J69" s="86"/>
      <c r="K69" s="121"/>
      <c r="L69" s="86"/>
      <c r="M69" s="121"/>
      <c r="N69" s="86"/>
      <c r="O69" s="121"/>
      <c r="P69" s="86"/>
      <c r="Q69" s="121"/>
      <c r="R69" s="86"/>
      <c r="S69" s="121"/>
      <c r="T69" s="86"/>
      <c r="U69" s="121"/>
      <c r="V69" s="86"/>
      <c r="W69" s="121"/>
      <c r="X69" s="86"/>
      <c r="Y69" s="121"/>
      <c r="Z69" s="86"/>
      <c r="AA69" s="121"/>
      <c r="AB69" s="86"/>
      <c r="AC69" s="121"/>
      <c r="AD69" s="86"/>
      <c r="AE69" s="121"/>
      <c r="AF69" s="86"/>
      <c r="AG69" s="121"/>
      <c r="AH69" s="86"/>
      <c r="AI69" s="121"/>
      <c r="AJ69" s="86"/>
      <c r="AK69" s="121"/>
      <c r="AL69" s="86"/>
      <c r="AM69" s="121"/>
      <c r="AN69" s="86"/>
      <c r="AO69" s="121"/>
      <c r="AP69" s="86"/>
      <c r="AQ69" s="121"/>
      <c r="AR69" s="86"/>
      <c r="AS69" s="121"/>
      <c r="AT69" s="86"/>
      <c r="AU69" s="121"/>
      <c r="AV69" s="86"/>
      <c r="AW69" s="121"/>
      <c r="AX69" s="86"/>
      <c r="AY69" s="121"/>
      <c r="AZ69" s="86"/>
      <c r="BA69" s="121"/>
      <c r="BB69" s="86"/>
      <c r="BC69" s="121"/>
      <c r="BD69" s="86"/>
      <c r="BE69" s="121"/>
      <c r="BF69" s="86"/>
      <c r="BG69" s="121"/>
      <c r="BH69" s="86"/>
      <c r="BI69" s="121"/>
      <c r="BJ69" s="86"/>
      <c r="BK69" s="121"/>
      <c r="BL69" s="86"/>
      <c r="BM69" s="121"/>
      <c r="BN69" s="86"/>
      <c r="BO69" s="121"/>
      <c r="BP69" s="86"/>
      <c r="BQ69" s="121"/>
      <c r="BR69" s="86"/>
      <c r="BS69" s="121"/>
      <c r="BT69" s="86"/>
      <c r="BU69" s="121"/>
      <c r="BV69" s="150"/>
      <c r="BW69" s="151"/>
      <c r="BX69" s="150"/>
      <c r="BY69" s="151"/>
      <c r="BZ69" s="150"/>
      <c r="CA69" s="151"/>
      <c r="CB69" s="150"/>
      <c r="CC69" s="151"/>
      <c r="CD69" s="150"/>
      <c r="CE69" s="151"/>
      <c r="CF69" s="150"/>
      <c r="CG69" s="151"/>
      <c r="CH69" s="150"/>
      <c r="CI69" s="151"/>
      <c r="CJ69" s="150"/>
      <c r="CK69" s="151"/>
      <c r="CL69" s="150"/>
      <c r="CM69" s="151"/>
      <c r="CN69" s="150"/>
      <c r="CO69" s="151"/>
      <c r="CP69" s="150"/>
      <c r="CQ69" s="151"/>
      <c r="CR69" s="150"/>
      <c r="CS69" s="127"/>
      <c r="CT69" s="150"/>
      <c r="CU69" s="127"/>
      <c r="CV69" s="150"/>
      <c r="CW69" s="127"/>
      <c r="CX69" s="150"/>
      <c r="CY69" s="127"/>
      <c r="CZ69" s="150"/>
      <c r="DA69" s="77"/>
      <c r="DB69" s="150"/>
      <c r="DC69" s="77"/>
      <c r="DD69" s="150"/>
      <c r="DE69" s="77"/>
      <c r="DF69" s="150"/>
      <c r="DG69" s="77"/>
      <c r="DH69" s="150"/>
      <c r="DI69" s="77"/>
      <c r="DJ69" s="150"/>
      <c r="DK69" s="77"/>
      <c r="DL69" s="150"/>
      <c r="DM69" s="77"/>
      <c r="DN69" s="150"/>
      <c r="DO69" s="77"/>
      <c r="DP69" s="150"/>
      <c r="DQ69" s="77"/>
      <c r="DR69" s="150"/>
      <c r="DS69" s="77"/>
      <c r="DT69" s="150"/>
      <c r="DU69" s="77"/>
      <c r="DV69" s="150"/>
      <c r="DW69" s="77"/>
      <c r="DX69" s="150"/>
      <c r="DY69" s="77"/>
      <c r="DZ69" s="150"/>
      <c r="EA69" s="77"/>
      <c r="EB69" s="77"/>
      <c r="EC69" s="77"/>
    </row>
    <row r="70" spans="1:133" s="152" customFormat="1">
      <c r="A70" s="86"/>
      <c r="B70" s="86"/>
      <c r="C70" s="121"/>
      <c r="D70" s="86"/>
      <c r="E70" s="121"/>
      <c r="F70" s="86"/>
      <c r="G70" s="121"/>
      <c r="H70" s="86"/>
      <c r="I70" s="121"/>
      <c r="J70" s="86"/>
      <c r="K70" s="121"/>
      <c r="L70" s="86"/>
      <c r="M70" s="121"/>
      <c r="N70" s="86"/>
      <c r="O70" s="121"/>
      <c r="P70" s="86"/>
      <c r="Q70" s="121"/>
      <c r="R70" s="86"/>
      <c r="S70" s="121"/>
      <c r="T70" s="86"/>
      <c r="U70" s="121"/>
      <c r="V70" s="86"/>
      <c r="W70" s="121"/>
      <c r="X70" s="86"/>
      <c r="Y70" s="121"/>
      <c r="Z70" s="86"/>
      <c r="AA70" s="121"/>
      <c r="AB70" s="86"/>
      <c r="AC70" s="121"/>
      <c r="AD70" s="86"/>
      <c r="AE70" s="121"/>
      <c r="AF70" s="86"/>
      <c r="AG70" s="121"/>
      <c r="AH70" s="86"/>
      <c r="AI70" s="121"/>
      <c r="AJ70" s="86"/>
      <c r="AK70" s="121"/>
      <c r="AL70" s="86"/>
      <c r="AM70" s="121"/>
      <c r="AN70" s="86"/>
      <c r="AO70" s="121"/>
      <c r="AP70" s="86"/>
      <c r="AQ70" s="121"/>
      <c r="AR70" s="86"/>
      <c r="AS70" s="121"/>
      <c r="AT70" s="86"/>
      <c r="AU70" s="121"/>
      <c r="AV70" s="86"/>
      <c r="AW70" s="121"/>
      <c r="AX70" s="86"/>
      <c r="AY70" s="121"/>
      <c r="AZ70" s="86"/>
      <c r="BA70" s="121"/>
      <c r="BB70" s="86"/>
      <c r="BC70" s="121"/>
      <c r="BD70" s="86"/>
      <c r="BE70" s="121"/>
      <c r="BF70" s="86"/>
      <c r="BG70" s="121"/>
      <c r="BH70" s="86"/>
      <c r="BI70" s="121"/>
      <c r="BJ70" s="86"/>
      <c r="BK70" s="121"/>
      <c r="BL70" s="86"/>
      <c r="BM70" s="121"/>
      <c r="BN70" s="86"/>
      <c r="BO70" s="121"/>
      <c r="BP70" s="86"/>
      <c r="BQ70" s="121"/>
      <c r="BR70" s="86"/>
      <c r="BS70" s="121"/>
      <c r="BT70" s="86"/>
      <c r="BU70" s="121"/>
      <c r="BV70" s="150"/>
      <c r="BW70" s="151"/>
      <c r="BX70" s="150"/>
      <c r="BY70" s="151"/>
      <c r="BZ70" s="150"/>
      <c r="CA70" s="151"/>
      <c r="CB70" s="150"/>
      <c r="CC70" s="151"/>
      <c r="CD70" s="150"/>
      <c r="CE70" s="151"/>
      <c r="CF70" s="150"/>
      <c r="CG70" s="151"/>
      <c r="CH70" s="150"/>
      <c r="CI70" s="151"/>
      <c r="CJ70" s="150"/>
      <c r="CK70" s="151"/>
      <c r="CL70" s="150"/>
      <c r="CM70" s="151"/>
      <c r="CN70" s="150"/>
      <c r="CO70" s="151"/>
      <c r="CP70" s="150"/>
      <c r="CQ70" s="151"/>
      <c r="CR70" s="150"/>
      <c r="CS70" s="127"/>
      <c r="CT70" s="150"/>
      <c r="CU70" s="127"/>
      <c r="CV70" s="150"/>
      <c r="CW70" s="127"/>
      <c r="CX70" s="150"/>
      <c r="CY70" s="127"/>
      <c r="CZ70" s="150"/>
      <c r="DA70" s="77"/>
      <c r="DB70" s="150"/>
      <c r="DC70" s="77"/>
      <c r="DD70" s="150"/>
      <c r="DE70" s="77"/>
      <c r="DF70" s="150"/>
      <c r="DG70" s="77"/>
      <c r="DH70" s="150"/>
      <c r="DI70" s="77"/>
      <c r="DJ70" s="150"/>
      <c r="DK70" s="77"/>
      <c r="DL70" s="150"/>
      <c r="DM70" s="77"/>
      <c r="DN70" s="150"/>
      <c r="DO70" s="77"/>
      <c r="DP70" s="150"/>
      <c r="DQ70" s="77"/>
      <c r="DR70" s="150"/>
      <c r="DS70" s="77"/>
      <c r="DT70" s="150"/>
      <c r="DU70" s="77"/>
      <c r="DV70" s="150"/>
      <c r="DW70" s="77"/>
      <c r="DX70" s="150"/>
      <c r="DY70" s="77"/>
      <c r="DZ70" s="150"/>
      <c r="EA70" s="77"/>
      <c r="EB70" s="77"/>
      <c r="EC70" s="77"/>
    </row>
    <row r="71" spans="1:133" s="152" customFormat="1">
      <c r="A71" s="86"/>
      <c r="B71" s="86"/>
      <c r="C71" s="121"/>
      <c r="D71" s="86"/>
      <c r="E71" s="121"/>
      <c r="F71" s="86"/>
      <c r="G71" s="121"/>
      <c r="H71" s="86"/>
      <c r="I71" s="121"/>
      <c r="J71" s="86"/>
      <c r="K71" s="121"/>
      <c r="L71" s="86"/>
      <c r="M71" s="121"/>
      <c r="N71" s="86"/>
      <c r="O71" s="121"/>
      <c r="P71" s="86"/>
      <c r="Q71" s="121"/>
      <c r="R71" s="86"/>
      <c r="S71" s="121"/>
      <c r="T71" s="86"/>
      <c r="U71" s="121"/>
      <c r="V71" s="86"/>
      <c r="W71" s="121"/>
      <c r="X71" s="86"/>
      <c r="Y71" s="121"/>
      <c r="Z71" s="86"/>
      <c r="AA71" s="121"/>
      <c r="AB71" s="86"/>
      <c r="AC71" s="121"/>
      <c r="AD71" s="86"/>
      <c r="AE71" s="121"/>
      <c r="AF71" s="86"/>
      <c r="AG71" s="121"/>
      <c r="AH71" s="86"/>
      <c r="AI71" s="121"/>
      <c r="AJ71" s="86"/>
      <c r="AK71" s="121"/>
      <c r="AL71" s="86"/>
      <c r="AM71" s="121"/>
      <c r="AN71" s="86"/>
      <c r="AO71" s="121"/>
      <c r="AP71" s="86"/>
      <c r="AQ71" s="121"/>
      <c r="AR71" s="86"/>
      <c r="AS71" s="121"/>
      <c r="AT71" s="86"/>
      <c r="AU71" s="121"/>
      <c r="AV71" s="86"/>
      <c r="AW71" s="121"/>
      <c r="AX71" s="86"/>
      <c r="AY71" s="121"/>
      <c r="AZ71" s="86"/>
      <c r="BA71" s="121"/>
      <c r="BB71" s="86"/>
      <c r="BC71" s="121"/>
      <c r="BD71" s="86"/>
      <c r="BE71" s="121"/>
      <c r="BF71" s="86"/>
      <c r="BG71" s="121"/>
      <c r="BH71" s="86"/>
      <c r="BI71" s="121"/>
      <c r="BJ71" s="86"/>
      <c r="BK71" s="121"/>
      <c r="BL71" s="86"/>
      <c r="BM71" s="121"/>
      <c r="BN71" s="86"/>
      <c r="BO71" s="121"/>
      <c r="BP71" s="86"/>
      <c r="BQ71" s="121"/>
      <c r="BR71" s="86"/>
      <c r="BS71" s="121"/>
      <c r="BT71" s="86"/>
      <c r="BU71" s="121"/>
      <c r="BV71" s="150"/>
      <c r="BW71" s="151"/>
      <c r="BX71" s="150"/>
      <c r="BY71" s="151"/>
      <c r="BZ71" s="150"/>
      <c r="CA71" s="151"/>
      <c r="CB71" s="150"/>
      <c r="CC71" s="151"/>
      <c r="CD71" s="150"/>
      <c r="CE71" s="151"/>
      <c r="CF71" s="150"/>
      <c r="CG71" s="151"/>
      <c r="CH71" s="150"/>
      <c r="CI71" s="151"/>
      <c r="CJ71" s="150"/>
      <c r="CK71" s="151"/>
      <c r="CL71" s="150"/>
      <c r="CM71" s="151"/>
      <c r="CN71" s="150"/>
      <c r="CO71" s="151"/>
      <c r="CP71" s="150"/>
      <c r="CQ71" s="151"/>
      <c r="CR71" s="150"/>
      <c r="CS71" s="127"/>
      <c r="CT71" s="150"/>
      <c r="CU71" s="127"/>
      <c r="CV71" s="150"/>
      <c r="CW71" s="127"/>
      <c r="CX71" s="150"/>
      <c r="CY71" s="127"/>
      <c r="CZ71" s="150"/>
      <c r="DA71" s="77"/>
      <c r="DB71" s="150"/>
      <c r="DC71" s="77"/>
      <c r="DD71" s="150"/>
      <c r="DE71" s="77"/>
      <c r="DF71" s="150"/>
      <c r="DG71" s="77"/>
      <c r="DH71" s="150"/>
      <c r="DI71" s="77"/>
      <c r="DJ71" s="150"/>
      <c r="DK71" s="77"/>
      <c r="DL71" s="150"/>
      <c r="DM71" s="77"/>
      <c r="DN71" s="150"/>
      <c r="DO71" s="77"/>
      <c r="DP71" s="150"/>
      <c r="DQ71" s="77"/>
      <c r="DR71" s="150"/>
      <c r="DS71" s="77"/>
      <c r="DT71" s="150"/>
      <c r="DU71" s="77"/>
      <c r="DV71" s="150"/>
      <c r="DW71" s="77"/>
      <c r="DX71" s="150"/>
      <c r="DY71" s="77"/>
      <c r="DZ71" s="150"/>
      <c r="EA71" s="77"/>
      <c r="EB71" s="77"/>
      <c r="EC71" s="77"/>
    </row>
    <row r="72" spans="1:133" s="152" customFormat="1">
      <c r="A72" s="86"/>
      <c r="B72" s="86"/>
      <c r="C72" s="121"/>
      <c r="D72" s="86"/>
      <c r="E72" s="121"/>
      <c r="F72" s="86"/>
      <c r="G72" s="121"/>
      <c r="H72" s="86"/>
      <c r="I72" s="121"/>
      <c r="J72" s="86"/>
      <c r="K72" s="121"/>
      <c r="L72" s="86"/>
      <c r="M72" s="121"/>
      <c r="N72" s="86"/>
      <c r="O72" s="121"/>
      <c r="P72" s="86"/>
      <c r="Q72" s="121"/>
      <c r="R72" s="86"/>
      <c r="S72" s="121"/>
      <c r="T72" s="86"/>
      <c r="U72" s="121"/>
      <c r="V72" s="86"/>
      <c r="W72" s="121"/>
      <c r="X72" s="86"/>
      <c r="Y72" s="121"/>
      <c r="Z72" s="86"/>
      <c r="AA72" s="121"/>
      <c r="AB72" s="86"/>
      <c r="AC72" s="121"/>
      <c r="AD72" s="86"/>
      <c r="AE72" s="121"/>
      <c r="AF72" s="86"/>
      <c r="AG72" s="121"/>
      <c r="AH72" s="86"/>
      <c r="AI72" s="121"/>
      <c r="AJ72" s="86"/>
      <c r="AK72" s="121"/>
      <c r="AL72" s="86"/>
      <c r="AM72" s="121"/>
      <c r="AN72" s="86"/>
      <c r="AO72" s="121"/>
      <c r="AP72" s="86"/>
      <c r="AQ72" s="121"/>
      <c r="AR72" s="86"/>
      <c r="AS72" s="121"/>
      <c r="AT72" s="86"/>
      <c r="AU72" s="121"/>
      <c r="AV72" s="86"/>
      <c r="AW72" s="121"/>
      <c r="AX72" s="86"/>
      <c r="AY72" s="121"/>
      <c r="AZ72" s="86"/>
      <c r="BA72" s="121"/>
      <c r="BB72" s="86"/>
      <c r="BC72" s="121"/>
      <c r="BD72" s="86"/>
      <c r="BE72" s="121"/>
      <c r="BF72" s="86"/>
      <c r="BG72" s="121"/>
      <c r="BH72" s="86"/>
      <c r="BI72" s="121"/>
      <c r="BJ72" s="86"/>
      <c r="BK72" s="121"/>
      <c r="BL72" s="86"/>
      <c r="BM72" s="121"/>
      <c r="BN72" s="86"/>
      <c r="BO72" s="121"/>
      <c r="BP72" s="86"/>
      <c r="BQ72" s="121"/>
      <c r="BR72" s="86"/>
      <c r="BS72" s="121"/>
      <c r="BT72" s="86"/>
      <c r="BU72" s="121"/>
      <c r="BV72" s="150"/>
      <c r="BW72" s="151"/>
      <c r="BX72" s="150"/>
      <c r="BY72" s="151"/>
      <c r="BZ72" s="150"/>
      <c r="CA72" s="151"/>
      <c r="CB72" s="150"/>
      <c r="CC72" s="151"/>
      <c r="CD72" s="150"/>
      <c r="CE72" s="151"/>
      <c r="CF72" s="150"/>
      <c r="CG72" s="151"/>
      <c r="CH72" s="150"/>
      <c r="CI72" s="151"/>
      <c r="CJ72" s="150"/>
      <c r="CK72" s="151"/>
      <c r="CL72" s="150"/>
      <c r="CM72" s="151"/>
      <c r="CN72" s="150"/>
      <c r="CO72" s="151"/>
      <c r="CP72" s="150"/>
      <c r="CQ72" s="151"/>
      <c r="CR72" s="150"/>
      <c r="CS72" s="127"/>
      <c r="CT72" s="150"/>
      <c r="CU72" s="127"/>
      <c r="CV72" s="150"/>
      <c r="CW72" s="127"/>
      <c r="CX72" s="150"/>
      <c r="CY72" s="127"/>
      <c r="CZ72" s="150"/>
      <c r="DA72" s="77"/>
      <c r="DB72" s="150"/>
      <c r="DC72" s="77"/>
      <c r="DD72" s="150"/>
      <c r="DE72" s="77"/>
      <c r="DF72" s="150"/>
      <c r="DG72" s="77"/>
      <c r="DH72" s="150"/>
      <c r="DI72" s="77"/>
      <c r="DJ72" s="150"/>
      <c r="DK72" s="77"/>
      <c r="DL72" s="150"/>
      <c r="DM72" s="77"/>
      <c r="DN72" s="150"/>
      <c r="DO72" s="77"/>
      <c r="DP72" s="150"/>
      <c r="DQ72" s="77"/>
      <c r="DR72" s="150"/>
      <c r="DS72" s="77"/>
      <c r="DT72" s="150"/>
      <c r="DU72" s="77"/>
      <c r="DV72" s="150"/>
      <c r="DW72" s="77"/>
      <c r="DX72" s="150"/>
      <c r="DY72" s="77"/>
      <c r="DZ72" s="150"/>
      <c r="EA72" s="77"/>
      <c r="EB72" s="77"/>
      <c r="EC72" s="77"/>
    </row>
    <row r="73" spans="1:133" s="152" customFormat="1">
      <c r="A73" s="86"/>
      <c r="B73" s="86"/>
      <c r="C73" s="121"/>
      <c r="D73" s="86"/>
      <c r="E73" s="121"/>
      <c r="F73" s="86"/>
      <c r="G73" s="121"/>
      <c r="H73" s="86"/>
      <c r="I73" s="121"/>
      <c r="J73" s="86"/>
      <c r="K73" s="121"/>
      <c r="L73" s="86"/>
      <c r="M73" s="121"/>
      <c r="N73" s="86"/>
      <c r="O73" s="121"/>
      <c r="P73" s="86"/>
      <c r="Q73" s="121"/>
      <c r="R73" s="86"/>
      <c r="S73" s="121"/>
      <c r="T73" s="86"/>
      <c r="U73" s="121"/>
      <c r="V73" s="86"/>
      <c r="W73" s="121"/>
      <c r="X73" s="86"/>
      <c r="Y73" s="121"/>
      <c r="Z73" s="86"/>
      <c r="AA73" s="121"/>
      <c r="AB73" s="86"/>
      <c r="AC73" s="121"/>
      <c r="AD73" s="86"/>
      <c r="AE73" s="121"/>
      <c r="AF73" s="86"/>
      <c r="AG73" s="121"/>
      <c r="AH73" s="86"/>
      <c r="AI73" s="121"/>
      <c r="AJ73" s="86"/>
      <c r="AK73" s="121"/>
      <c r="AL73" s="86"/>
      <c r="AM73" s="121"/>
      <c r="AN73" s="86"/>
      <c r="AO73" s="121"/>
      <c r="AP73" s="86"/>
      <c r="AQ73" s="121"/>
      <c r="AR73" s="86"/>
      <c r="AS73" s="121"/>
      <c r="AT73" s="86"/>
      <c r="AU73" s="121"/>
      <c r="AV73" s="86"/>
      <c r="AW73" s="121"/>
      <c r="AX73" s="86"/>
      <c r="AY73" s="121"/>
      <c r="AZ73" s="86"/>
      <c r="BA73" s="121"/>
      <c r="BB73" s="86"/>
      <c r="BC73" s="121"/>
      <c r="BD73" s="86"/>
      <c r="BE73" s="121"/>
      <c r="BF73" s="86"/>
      <c r="BG73" s="121"/>
      <c r="BH73" s="86"/>
      <c r="BI73" s="121"/>
      <c r="BJ73" s="86"/>
      <c r="BK73" s="121"/>
      <c r="BL73" s="86"/>
      <c r="BM73" s="121"/>
      <c r="BN73" s="86"/>
      <c r="BO73" s="121"/>
      <c r="BP73" s="86"/>
      <c r="BQ73" s="121"/>
      <c r="BR73" s="86"/>
      <c r="BS73" s="121"/>
      <c r="BT73" s="86"/>
      <c r="BU73" s="121"/>
      <c r="BV73" s="150"/>
      <c r="BW73" s="151"/>
      <c r="BX73" s="150"/>
      <c r="BY73" s="151"/>
      <c r="BZ73" s="150"/>
      <c r="CA73" s="151"/>
      <c r="CB73" s="150"/>
      <c r="CC73" s="151"/>
      <c r="CD73" s="150"/>
      <c r="CE73" s="151"/>
      <c r="CF73" s="150"/>
      <c r="CG73" s="151"/>
      <c r="CH73" s="150"/>
      <c r="CI73" s="151"/>
      <c r="CJ73" s="150"/>
      <c r="CK73" s="151"/>
      <c r="CL73" s="150"/>
      <c r="CM73" s="151"/>
      <c r="CN73" s="150"/>
      <c r="CO73" s="151"/>
      <c r="CP73" s="150"/>
      <c r="CQ73" s="151"/>
      <c r="CR73" s="150"/>
      <c r="CS73" s="127"/>
      <c r="CT73" s="150"/>
      <c r="CU73" s="127"/>
      <c r="CV73" s="150"/>
      <c r="CW73" s="127"/>
      <c r="CX73" s="150"/>
      <c r="CY73" s="127"/>
      <c r="CZ73" s="150"/>
      <c r="DA73" s="77"/>
      <c r="DB73" s="150"/>
      <c r="DC73" s="77"/>
      <c r="DD73" s="150"/>
      <c r="DE73" s="77"/>
      <c r="DF73" s="150"/>
      <c r="DG73" s="77"/>
      <c r="DH73" s="150"/>
      <c r="DI73" s="77"/>
      <c r="DJ73" s="150"/>
      <c r="DK73" s="77"/>
      <c r="DL73" s="150"/>
      <c r="DM73" s="77"/>
      <c r="DN73" s="150"/>
      <c r="DO73" s="77"/>
      <c r="DP73" s="150"/>
      <c r="DQ73" s="77"/>
      <c r="DR73" s="150"/>
      <c r="DS73" s="77"/>
      <c r="DT73" s="150"/>
      <c r="DU73" s="77"/>
      <c r="DV73" s="150"/>
      <c r="DW73" s="77"/>
      <c r="DX73" s="150"/>
      <c r="DY73" s="77"/>
      <c r="DZ73" s="150"/>
      <c r="EA73" s="77"/>
      <c r="EB73" s="77"/>
      <c r="EC73" s="77"/>
    </row>
    <row r="74" spans="1:133" s="152" customFormat="1">
      <c r="A74" s="86"/>
      <c r="B74" s="86"/>
      <c r="C74" s="121"/>
      <c r="D74" s="86"/>
      <c r="E74" s="121"/>
      <c r="F74" s="86"/>
      <c r="G74" s="121"/>
      <c r="H74" s="86"/>
      <c r="I74" s="121"/>
      <c r="J74" s="86"/>
      <c r="K74" s="121"/>
      <c r="L74" s="86"/>
      <c r="M74" s="121"/>
      <c r="N74" s="86"/>
      <c r="O74" s="121"/>
      <c r="P74" s="86"/>
      <c r="Q74" s="121"/>
      <c r="R74" s="86"/>
      <c r="S74" s="121"/>
      <c r="T74" s="86"/>
      <c r="U74" s="121"/>
      <c r="V74" s="86"/>
      <c r="W74" s="121"/>
      <c r="X74" s="86"/>
      <c r="Y74" s="121"/>
      <c r="Z74" s="86"/>
      <c r="AA74" s="121"/>
      <c r="AB74" s="86"/>
      <c r="AC74" s="121"/>
      <c r="AD74" s="86"/>
      <c r="AE74" s="121"/>
      <c r="AF74" s="86"/>
      <c r="AG74" s="121"/>
      <c r="AH74" s="86"/>
      <c r="AI74" s="121"/>
      <c r="AJ74" s="86"/>
      <c r="AK74" s="121"/>
      <c r="AL74" s="86"/>
      <c r="AM74" s="121"/>
      <c r="AN74" s="86"/>
      <c r="AO74" s="121"/>
      <c r="AP74" s="86"/>
      <c r="AQ74" s="121"/>
      <c r="AR74" s="86"/>
      <c r="AS74" s="121"/>
      <c r="AT74" s="86"/>
      <c r="AU74" s="121"/>
      <c r="AV74" s="86"/>
      <c r="AW74" s="121"/>
      <c r="AX74" s="86"/>
      <c r="AY74" s="121"/>
      <c r="AZ74" s="86"/>
      <c r="BA74" s="121"/>
      <c r="BB74" s="86"/>
      <c r="BC74" s="121"/>
      <c r="BD74" s="86"/>
      <c r="BE74" s="121"/>
      <c r="BF74" s="86"/>
      <c r="BG74" s="121"/>
      <c r="BH74" s="86"/>
      <c r="BI74" s="121"/>
      <c r="BJ74" s="86"/>
      <c r="BK74" s="121"/>
      <c r="BL74" s="86"/>
      <c r="BM74" s="121"/>
      <c r="BN74" s="86"/>
      <c r="BO74" s="121"/>
      <c r="BP74" s="86"/>
      <c r="BQ74" s="121"/>
      <c r="BR74" s="86"/>
      <c r="BS74" s="121"/>
      <c r="BT74" s="86"/>
      <c r="BU74" s="121"/>
      <c r="BV74" s="150"/>
      <c r="BW74" s="151"/>
      <c r="BX74" s="150"/>
      <c r="BY74" s="151"/>
      <c r="BZ74" s="150"/>
      <c r="CA74" s="151"/>
      <c r="CB74" s="150"/>
      <c r="CC74" s="151"/>
      <c r="CD74" s="150"/>
      <c r="CE74" s="151"/>
      <c r="CF74" s="150"/>
      <c r="CG74" s="151"/>
      <c r="CH74" s="150"/>
      <c r="CI74" s="151"/>
      <c r="CJ74" s="150"/>
      <c r="CK74" s="151"/>
      <c r="CL74" s="150"/>
      <c r="CM74" s="151"/>
      <c r="CN74" s="150"/>
      <c r="CO74" s="151"/>
      <c r="CP74" s="150"/>
      <c r="CQ74" s="151"/>
      <c r="CR74" s="150"/>
      <c r="CS74" s="127"/>
      <c r="CT74" s="150"/>
      <c r="CU74" s="127"/>
      <c r="CV74" s="150"/>
      <c r="CW74" s="127"/>
      <c r="CX74" s="150"/>
      <c r="CY74" s="127"/>
      <c r="CZ74" s="150"/>
      <c r="DA74" s="77"/>
      <c r="DB74" s="150"/>
      <c r="DC74" s="77"/>
      <c r="DD74" s="150"/>
      <c r="DE74" s="77"/>
      <c r="DF74" s="150"/>
      <c r="DG74" s="77"/>
      <c r="DH74" s="150"/>
      <c r="DI74" s="77"/>
      <c r="DJ74" s="150"/>
      <c r="DK74" s="77"/>
      <c r="DL74" s="150"/>
      <c r="DM74" s="77"/>
      <c r="DN74" s="150"/>
      <c r="DO74" s="77"/>
      <c r="DP74" s="150"/>
      <c r="DQ74" s="77"/>
      <c r="DR74" s="150"/>
      <c r="DS74" s="77"/>
      <c r="DT74" s="150"/>
      <c r="DU74" s="77"/>
      <c r="DV74" s="150"/>
      <c r="DW74" s="77"/>
      <c r="DX74" s="150"/>
      <c r="DY74" s="77"/>
      <c r="DZ74" s="150"/>
      <c r="EA74" s="77"/>
      <c r="EB74" s="77"/>
      <c r="EC74" s="77"/>
    </row>
    <row r="75" spans="1:133" s="152" customFormat="1">
      <c r="A75" s="86"/>
      <c r="B75" s="86"/>
      <c r="C75" s="121"/>
      <c r="D75" s="86"/>
      <c r="E75" s="121"/>
      <c r="F75" s="86"/>
      <c r="G75" s="121"/>
      <c r="H75" s="86"/>
      <c r="I75" s="121"/>
      <c r="J75" s="86"/>
      <c r="K75" s="121"/>
      <c r="L75" s="86"/>
      <c r="M75" s="121"/>
      <c r="N75" s="86"/>
      <c r="O75" s="121"/>
      <c r="P75" s="86"/>
      <c r="Q75" s="121"/>
      <c r="R75" s="86"/>
      <c r="S75" s="121"/>
      <c r="T75" s="86"/>
      <c r="U75" s="121"/>
      <c r="V75" s="86"/>
      <c r="W75" s="121"/>
      <c r="X75" s="86"/>
      <c r="Y75" s="121"/>
      <c r="Z75" s="86"/>
      <c r="AA75" s="121"/>
      <c r="AB75" s="86"/>
      <c r="AC75" s="121"/>
      <c r="AD75" s="86"/>
      <c r="AE75" s="121"/>
      <c r="AF75" s="86"/>
      <c r="AG75" s="121"/>
      <c r="AH75" s="86"/>
      <c r="AI75" s="121"/>
      <c r="AJ75" s="86"/>
      <c r="AK75" s="121"/>
      <c r="AL75" s="86"/>
      <c r="AM75" s="121"/>
      <c r="AN75" s="86"/>
      <c r="AO75" s="121"/>
      <c r="AP75" s="86"/>
      <c r="AQ75" s="121"/>
      <c r="AR75" s="86"/>
      <c r="AS75" s="121"/>
      <c r="AT75" s="86"/>
      <c r="AU75" s="121"/>
      <c r="AV75" s="86"/>
      <c r="AW75" s="121"/>
      <c r="AX75" s="86"/>
      <c r="AY75" s="121"/>
      <c r="AZ75" s="86"/>
      <c r="BA75" s="121"/>
      <c r="BB75" s="86"/>
      <c r="BC75" s="121"/>
      <c r="BD75" s="86"/>
      <c r="BE75" s="121"/>
      <c r="BF75" s="86"/>
      <c r="BG75" s="121"/>
      <c r="BH75" s="86"/>
      <c r="BI75" s="121"/>
      <c r="BJ75" s="86"/>
      <c r="BK75" s="121"/>
      <c r="BL75" s="86"/>
      <c r="BM75" s="121"/>
      <c r="BN75" s="86"/>
      <c r="BO75" s="121"/>
      <c r="BP75" s="86"/>
      <c r="BQ75" s="121"/>
      <c r="BR75" s="86"/>
      <c r="BS75" s="121"/>
      <c r="BT75" s="86"/>
      <c r="BU75" s="121"/>
      <c r="BV75" s="150"/>
      <c r="BW75" s="151"/>
      <c r="BX75" s="150"/>
      <c r="BY75" s="151"/>
      <c r="BZ75" s="150"/>
      <c r="CA75" s="151"/>
      <c r="CB75" s="150"/>
      <c r="CC75" s="151"/>
      <c r="CD75" s="150"/>
      <c r="CE75" s="151"/>
      <c r="CF75" s="150"/>
      <c r="CG75" s="151"/>
      <c r="CH75" s="150"/>
      <c r="CI75" s="151"/>
      <c r="CJ75" s="150"/>
      <c r="CK75" s="151"/>
      <c r="CL75" s="150"/>
      <c r="CM75" s="151"/>
      <c r="CN75" s="150"/>
      <c r="CO75" s="151"/>
      <c r="CP75" s="150"/>
      <c r="CQ75" s="151"/>
      <c r="CR75" s="150"/>
      <c r="CS75" s="127"/>
      <c r="CT75" s="150"/>
      <c r="CU75" s="127"/>
      <c r="CV75" s="150"/>
      <c r="CW75" s="127"/>
      <c r="CX75" s="150"/>
      <c r="CY75" s="127"/>
      <c r="CZ75" s="150"/>
      <c r="DA75" s="77"/>
      <c r="DB75" s="150"/>
      <c r="DC75" s="77"/>
      <c r="DD75" s="150"/>
      <c r="DE75" s="77"/>
      <c r="DF75" s="150"/>
      <c r="DG75" s="77"/>
      <c r="DH75" s="150"/>
      <c r="DI75" s="77"/>
      <c r="DJ75" s="150"/>
      <c r="DK75" s="77"/>
      <c r="DL75" s="150"/>
      <c r="DM75" s="77"/>
      <c r="DN75" s="150"/>
      <c r="DO75" s="77"/>
      <c r="DP75" s="150"/>
      <c r="DQ75" s="77"/>
      <c r="DR75" s="150"/>
      <c r="DS75" s="77"/>
      <c r="DT75" s="150"/>
      <c r="DU75" s="77"/>
      <c r="DV75" s="150"/>
      <c r="DW75" s="77"/>
      <c r="DX75" s="150"/>
      <c r="DY75" s="77"/>
      <c r="DZ75" s="150"/>
      <c r="EA75" s="77"/>
      <c r="EB75" s="77"/>
      <c r="EC75" s="77"/>
    </row>
    <row r="76" spans="1:133" s="152" customFormat="1">
      <c r="A76" s="86"/>
      <c r="B76" s="86"/>
      <c r="C76" s="121"/>
      <c r="D76" s="86"/>
      <c r="E76" s="121"/>
      <c r="F76" s="86"/>
      <c r="G76" s="121"/>
      <c r="H76" s="86"/>
      <c r="I76" s="121"/>
      <c r="J76" s="86"/>
      <c r="K76" s="121"/>
      <c r="L76" s="86"/>
      <c r="M76" s="121"/>
      <c r="N76" s="86"/>
      <c r="O76" s="121"/>
      <c r="P76" s="86"/>
      <c r="Q76" s="121"/>
      <c r="R76" s="86"/>
      <c r="S76" s="121"/>
      <c r="T76" s="86"/>
      <c r="U76" s="121"/>
      <c r="V76" s="86"/>
      <c r="W76" s="121"/>
      <c r="X76" s="86"/>
      <c r="Y76" s="121"/>
      <c r="Z76" s="86"/>
      <c r="AA76" s="121"/>
      <c r="AB76" s="86"/>
      <c r="AC76" s="121"/>
      <c r="AD76" s="86"/>
      <c r="AE76" s="121"/>
      <c r="AF76" s="86"/>
      <c r="AG76" s="121"/>
      <c r="AH76" s="86"/>
      <c r="AI76" s="121"/>
      <c r="AJ76" s="86"/>
      <c r="AK76" s="121"/>
      <c r="AL76" s="86"/>
      <c r="AM76" s="121"/>
      <c r="AN76" s="86"/>
      <c r="AO76" s="121"/>
      <c r="AP76" s="86"/>
      <c r="AQ76" s="121"/>
      <c r="AR76" s="86"/>
      <c r="AS76" s="121"/>
      <c r="AT76" s="86"/>
      <c r="AU76" s="121"/>
      <c r="AV76" s="86"/>
      <c r="AW76" s="121"/>
      <c r="AX76" s="86"/>
      <c r="AY76" s="121"/>
      <c r="AZ76" s="86"/>
      <c r="BA76" s="121"/>
      <c r="BB76" s="86"/>
      <c r="BC76" s="121"/>
      <c r="BD76" s="86"/>
      <c r="BE76" s="121"/>
      <c r="BF76" s="86"/>
      <c r="BG76" s="121"/>
      <c r="BH76" s="86"/>
      <c r="BI76" s="121"/>
      <c r="BJ76" s="86"/>
      <c r="BK76" s="121"/>
      <c r="BL76" s="86"/>
      <c r="BM76" s="121"/>
      <c r="BN76" s="86"/>
      <c r="BO76" s="121"/>
      <c r="BP76" s="86"/>
      <c r="BQ76" s="121"/>
      <c r="BR76" s="86"/>
      <c r="BS76" s="121"/>
      <c r="BT76" s="86"/>
      <c r="BU76" s="121"/>
      <c r="BV76" s="150"/>
      <c r="BW76" s="151"/>
      <c r="BX76" s="150"/>
      <c r="BY76" s="151"/>
      <c r="BZ76" s="150"/>
      <c r="CA76" s="151"/>
      <c r="CB76" s="150"/>
      <c r="CC76" s="151"/>
      <c r="CD76" s="150"/>
      <c r="CE76" s="151"/>
      <c r="CF76" s="150"/>
      <c r="CG76" s="151"/>
      <c r="CH76" s="150"/>
      <c r="CI76" s="151"/>
      <c r="CJ76" s="150"/>
      <c r="CK76" s="151"/>
      <c r="CL76" s="150"/>
      <c r="CM76" s="151"/>
      <c r="CN76" s="150"/>
      <c r="CO76" s="151"/>
      <c r="CP76" s="150"/>
      <c r="CQ76" s="151"/>
      <c r="CR76" s="150"/>
      <c r="CS76" s="127"/>
      <c r="CT76" s="150"/>
      <c r="CU76" s="127"/>
      <c r="CV76" s="150"/>
      <c r="CW76" s="127"/>
      <c r="CX76" s="150"/>
      <c r="CY76" s="127"/>
      <c r="CZ76" s="150"/>
      <c r="DA76" s="77"/>
      <c r="DB76" s="150"/>
      <c r="DC76" s="77"/>
      <c r="DD76" s="150"/>
      <c r="DE76" s="77"/>
      <c r="DF76" s="150"/>
      <c r="DG76" s="77"/>
      <c r="DH76" s="150"/>
      <c r="DI76" s="77"/>
      <c r="DJ76" s="150"/>
      <c r="DK76" s="77"/>
      <c r="DL76" s="150"/>
      <c r="DM76" s="77"/>
      <c r="DN76" s="150"/>
      <c r="DO76" s="77"/>
      <c r="DP76" s="150"/>
      <c r="DQ76" s="77"/>
      <c r="DR76" s="150"/>
      <c r="DS76" s="77"/>
      <c r="DT76" s="150"/>
      <c r="DU76" s="77"/>
      <c r="DV76" s="150"/>
      <c r="DW76" s="77"/>
      <c r="DX76" s="150"/>
      <c r="DY76" s="77"/>
      <c r="DZ76" s="150"/>
      <c r="EA76" s="77"/>
      <c r="EB76" s="77"/>
      <c r="EC76" s="77"/>
    </row>
    <row r="77" spans="1:133" s="152" customFormat="1">
      <c r="A77" s="86"/>
      <c r="B77" s="86"/>
      <c r="C77" s="121"/>
      <c r="D77" s="86"/>
      <c r="E77" s="121"/>
      <c r="F77" s="86"/>
      <c r="G77" s="121"/>
      <c r="H77" s="86"/>
      <c r="I77" s="121"/>
      <c r="J77" s="86"/>
      <c r="K77" s="121"/>
      <c r="L77" s="86"/>
      <c r="M77" s="121"/>
      <c r="N77" s="86"/>
      <c r="O77" s="121"/>
      <c r="P77" s="86"/>
      <c r="Q77" s="121"/>
      <c r="R77" s="86"/>
      <c r="S77" s="121"/>
      <c r="T77" s="86"/>
      <c r="U77" s="121"/>
      <c r="V77" s="86"/>
      <c r="W77" s="121"/>
      <c r="X77" s="86"/>
      <c r="Y77" s="121"/>
      <c r="Z77" s="86"/>
      <c r="AA77" s="121"/>
      <c r="AB77" s="86"/>
      <c r="AC77" s="121"/>
      <c r="AD77" s="86"/>
      <c r="AE77" s="121"/>
      <c r="AF77" s="86"/>
      <c r="AG77" s="121"/>
      <c r="AH77" s="86"/>
      <c r="AI77" s="121"/>
      <c r="AJ77" s="86"/>
      <c r="AK77" s="121"/>
      <c r="AL77" s="86"/>
      <c r="AM77" s="121"/>
      <c r="AN77" s="86"/>
      <c r="AO77" s="121"/>
      <c r="AP77" s="86"/>
      <c r="AQ77" s="121"/>
      <c r="AR77" s="86"/>
      <c r="AS77" s="121"/>
      <c r="AT77" s="86"/>
      <c r="AU77" s="121"/>
      <c r="AV77" s="86"/>
      <c r="AW77" s="121"/>
      <c r="AX77" s="86"/>
      <c r="AY77" s="121"/>
      <c r="AZ77" s="86"/>
      <c r="BA77" s="121"/>
      <c r="BB77" s="86"/>
      <c r="BC77" s="121"/>
      <c r="BD77" s="86"/>
      <c r="BE77" s="121"/>
      <c r="BF77" s="86"/>
      <c r="BG77" s="121"/>
      <c r="BH77" s="86"/>
      <c r="BI77" s="121"/>
      <c r="BJ77" s="86"/>
      <c r="BK77" s="121"/>
      <c r="BL77" s="86"/>
      <c r="BM77" s="121"/>
      <c r="BN77" s="86"/>
      <c r="BO77" s="121"/>
      <c r="BP77" s="86"/>
      <c r="BQ77" s="121"/>
      <c r="BR77" s="86"/>
      <c r="BS77" s="121"/>
      <c r="BT77" s="86"/>
      <c r="BU77" s="121"/>
      <c r="BV77" s="150"/>
      <c r="BW77" s="151"/>
      <c r="BX77" s="150"/>
      <c r="BY77" s="151"/>
      <c r="BZ77" s="150"/>
      <c r="CA77" s="151"/>
      <c r="CB77" s="150"/>
      <c r="CC77" s="151"/>
      <c r="CD77" s="150"/>
      <c r="CE77" s="151"/>
      <c r="CF77" s="150"/>
      <c r="CG77" s="151"/>
      <c r="CH77" s="150"/>
      <c r="CI77" s="151"/>
      <c r="CJ77" s="150"/>
      <c r="CK77" s="151"/>
      <c r="CL77" s="150"/>
      <c r="CM77" s="151"/>
      <c r="CN77" s="150"/>
      <c r="CO77" s="151"/>
      <c r="CP77" s="150"/>
      <c r="CQ77" s="151"/>
      <c r="CR77" s="150"/>
      <c r="CS77" s="127"/>
      <c r="CT77" s="150"/>
      <c r="CU77" s="127"/>
      <c r="CV77" s="150"/>
      <c r="CW77" s="127"/>
      <c r="CX77" s="150"/>
      <c r="CY77" s="127"/>
      <c r="CZ77" s="150"/>
      <c r="DA77" s="77"/>
      <c r="DB77" s="150"/>
      <c r="DC77" s="77"/>
      <c r="DD77" s="150"/>
      <c r="DE77" s="77"/>
      <c r="DF77" s="150"/>
      <c r="DG77" s="77"/>
      <c r="DH77" s="150"/>
      <c r="DI77" s="77"/>
      <c r="DJ77" s="150"/>
      <c r="DK77" s="77"/>
      <c r="DL77" s="150"/>
      <c r="DM77" s="77"/>
      <c r="DN77" s="150"/>
      <c r="DO77" s="77"/>
      <c r="DP77" s="150"/>
      <c r="DQ77" s="77"/>
      <c r="DR77" s="150"/>
      <c r="DS77" s="77"/>
      <c r="DT77" s="150"/>
      <c r="DU77" s="77"/>
      <c r="DV77" s="150"/>
      <c r="DW77" s="77"/>
      <c r="DX77" s="150"/>
      <c r="DY77" s="77"/>
      <c r="DZ77" s="150"/>
      <c r="EA77" s="77"/>
      <c r="EB77" s="77"/>
      <c r="EC77" s="77"/>
    </row>
  </sheetData>
  <mergeCells count="66">
    <mergeCell ref="L7:M7"/>
    <mergeCell ref="B7:C7"/>
    <mergeCell ref="D7:E7"/>
    <mergeCell ref="F7:G7"/>
    <mergeCell ref="H7:I7"/>
    <mergeCell ref="J7:K7"/>
    <mergeCell ref="AJ7:AK7"/>
    <mergeCell ref="N7:O7"/>
    <mergeCell ref="P7:Q7"/>
    <mergeCell ref="R7:S7"/>
    <mergeCell ref="T7:U7"/>
    <mergeCell ref="V7:W7"/>
    <mergeCell ref="X7:Y7"/>
    <mergeCell ref="Z7:AA7"/>
    <mergeCell ref="AB7:AC7"/>
    <mergeCell ref="AD7:AE7"/>
    <mergeCell ref="AF7:AG7"/>
    <mergeCell ref="AH7:AI7"/>
    <mergeCell ref="BH7:BI7"/>
    <mergeCell ref="AL7:AM7"/>
    <mergeCell ref="AN7:AO7"/>
    <mergeCell ref="AP7:AQ7"/>
    <mergeCell ref="AR7:AS7"/>
    <mergeCell ref="AT7:AU7"/>
    <mergeCell ref="AV7:AW7"/>
    <mergeCell ref="AX7:AY7"/>
    <mergeCell ref="AZ7:BA7"/>
    <mergeCell ref="BB7:BC7"/>
    <mergeCell ref="BD7:BE7"/>
    <mergeCell ref="BF7:BG7"/>
    <mergeCell ref="CF7:CG7"/>
    <mergeCell ref="BJ7:BK7"/>
    <mergeCell ref="BL7:BM7"/>
    <mergeCell ref="BN7:BO7"/>
    <mergeCell ref="BP7:BQ7"/>
    <mergeCell ref="BR7:BS7"/>
    <mergeCell ref="BT7:BU7"/>
    <mergeCell ref="BV7:BW7"/>
    <mergeCell ref="BX7:BY7"/>
    <mergeCell ref="BZ7:CA7"/>
    <mergeCell ref="CB7:CC7"/>
    <mergeCell ref="CD7:CE7"/>
    <mergeCell ref="DD7:DE7"/>
    <mergeCell ref="CH7:CI7"/>
    <mergeCell ref="CJ7:CK7"/>
    <mergeCell ref="CL7:CM7"/>
    <mergeCell ref="CN7:CO7"/>
    <mergeCell ref="CP7:CQ7"/>
    <mergeCell ref="CR7:CS7"/>
    <mergeCell ref="CT7:CU7"/>
    <mergeCell ref="CV7:CW7"/>
    <mergeCell ref="CX7:CY7"/>
    <mergeCell ref="CZ7:DA7"/>
    <mergeCell ref="DB7:DC7"/>
    <mergeCell ref="EB7:EC7"/>
    <mergeCell ref="DF7:DG7"/>
    <mergeCell ref="DH7:DI7"/>
    <mergeCell ref="DJ7:DK7"/>
    <mergeCell ref="DL7:DM7"/>
    <mergeCell ref="DN7:DO7"/>
    <mergeCell ref="DP7:DQ7"/>
    <mergeCell ref="DR7:DS7"/>
    <mergeCell ref="DT7:DU7"/>
    <mergeCell ref="DV7:DW7"/>
    <mergeCell ref="DX7:DY7"/>
    <mergeCell ref="DZ7:EA7"/>
  </mergeCells>
  <hyperlinks>
    <hyperlink ref="EC6" location="Índex!D9" display="Index" xr:uid="{CD48C93D-5197-401A-8AA2-A73529935B8B}"/>
  </hyperlinks>
  <printOptions horizontalCentered="1" gridLinesSet="0"/>
  <pageMargins left="0" right="0" top="0.39370078740157483" bottom="0" header="0" footer="0"/>
  <pageSetup paperSize="9" scale="84" orientation="landscape" r:id="rId1"/>
  <headerFooter alignWithMargins="0">
    <oddHeader>&amp;R&amp;P/&amp;N</oddHeader>
  </headerFooter>
  <colBreaks count="6" manualBreakCount="6">
    <brk id="17" max="22" man="1"/>
    <brk id="33" max="22" man="1"/>
    <brk id="49" max="22" man="1"/>
    <brk id="65" max="22" man="1"/>
    <brk id="81" max="22" man="1"/>
    <brk id="112" max="23"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6753C-AAB5-4AE6-9751-B4D8859FA666}">
  <sheetPr>
    <tabColor rgb="FFFF0000"/>
  </sheetPr>
  <dimension ref="A1:HR93"/>
  <sheetViews>
    <sheetView showGridLines="0" zoomScaleNormal="100" workbookViewId="0">
      <pane xSplit="1" ySplit="9" topLeftCell="M10" activePane="bottomRight" state="frozen"/>
      <selection activeCell="CO6" sqref="CO6"/>
      <selection pane="topRight" activeCell="CO6" sqref="CO6"/>
      <selection pane="bottomLeft" activeCell="CO6" sqref="CO6"/>
      <selection pane="bottomRight" activeCell="S26" sqref="S26"/>
    </sheetView>
  </sheetViews>
  <sheetFormatPr defaultColWidth="11" defaultRowHeight="13.2"/>
  <cols>
    <col min="1" max="1" width="36.453125" style="86" customWidth="1"/>
    <col min="2" max="19" width="11" style="77"/>
    <col min="20" max="20" width="12" style="70" bestFit="1" customWidth="1"/>
    <col min="21" max="16384" width="11" style="70"/>
  </cols>
  <sheetData>
    <row r="1" spans="1:226" s="44" customFormat="1" ht="15" customHeight="1">
      <c r="A1" s="37"/>
      <c r="B1" s="87"/>
      <c r="C1" s="87"/>
      <c r="D1" s="87"/>
      <c r="E1" s="87"/>
      <c r="F1" s="87"/>
      <c r="G1" s="87"/>
      <c r="H1" s="87"/>
      <c r="I1" s="87"/>
      <c r="J1" s="87"/>
      <c r="K1" s="87"/>
      <c r="L1" s="87"/>
      <c r="M1" s="87"/>
      <c r="N1" s="87"/>
      <c r="O1" s="87"/>
      <c r="P1" s="87"/>
      <c r="Q1" s="87"/>
      <c r="R1" s="87"/>
      <c r="S1" s="87"/>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40"/>
      <c r="BB1" s="39"/>
      <c r="BC1" s="40"/>
      <c r="BD1" s="39"/>
      <c r="BE1" s="40"/>
      <c r="BF1" s="39"/>
      <c r="BG1" s="40"/>
      <c r="BH1" s="39"/>
      <c r="BI1" s="40"/>
      <c r="BJ1" s="39"/>
      <c r="BK1" s="40"/>
      <c r="BL1" s="39"/>
      <c r="BM1" s="40"/>
      <c r="BN1" s="39"/>
      <c r="BO1" s="40"/>
      <c r="BP1" s="39"/>
      <c r="BQ1" s="40"/>
      <c r="BR1" s="39"/>
      <c r="BS1" s="40"/>
      <c r="BT1" s="39"/>
      <c r="BU1" s="40"/>
      <c r="BV1" s="39"/>
      <c r="BW1" s="40"/>
      <c r="BX1" s="39"/>
      <c r="BY1" s="40"/>
      <c r="BZ1" s="39"/>
      <c r="CA1" s="40"/>
      <c r="CB1" s="39"/>
      <c r="CC1" s="40"/>
      <c r="CD1" s="39"/>
      <c r="CE1" s="40"/>
      <c r="CF1" s="39"/>
      <c r="CG1" s="40"/>
      <c r="CH1" s="41"/>
      <c r="CI1" s="41"/>
      <c r="CJ1" s="39"/>
      <c r="CK1" s="40"/>
      <c r="CL1" s="42"/>
      <c r="CM1" s="42"/>
      <c r="CN1" s="42"/>
      <c r="CO1" s="42"/>
      <c r="CP1" s="42"/>
      <c r="CQ1" s="40"/>
      <c r="CR1" s="42"/>
      <c r="CS1" s="40"/>
      <c r="CT1" s="42"/>
      <c r="CU1" s="42"/>
      <c r="CV1" s="42"/>
      <c r="CW1" s="43"/>
      <c r="CX1" s="43"/>
      <c r="CY1" s="39"/>
      <c r="CZ1" s="40"/>
      <c r="DA1" s="39"/>
      <c r="DB1" s="40"/>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41"/>
      <c r="EN1" s="41"/>
      <c r="EO1" s="39"/>
      <c r="EP1" s="40"/>
      <c r="EQ1" s="42"/>
      <c r="ER1" s="42"/>
      <c r="ES1" s="42"/>
      <c r="ET1" s="42"/>
      <c r="EU1" s="42"/>
      <c r="EV1" s="40"/>
      <c r="EW1" s="42"/>
      <c r="EX1" s="40"/>
      <c r="EY1" s="42"/>
      <c r="EZ1" s="42"/>
      <c r="FA1" s="42"/>
      <c r="FB1" s="43"/>
      <c r="FC1" s="43"/>
      <c r="FD1" s="39"/>
      <c r="FE1" s="40"/>
      <c r="FF1" s="39"/>
      <c r="FG1" s="40"/>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41"/>
      <c r="GS1" s="41"/>
      <c r="GT1" s="39"/>
      <c r="GU1" s="40"/>
      <c r="GV1" s="42"/>
      <c r="GW1" s="42"/>
      <c r="GX1" s="42"/>
      <c r="GY1" s="42"/>
      <c r="GZ1" s="42"/>
      <c r="HA1" s="40"/>
      <c r="HB1" s="42"/>
      <c r="HC1" s="40"/>
      <c r="HD1" s="42"/>
      <c r="HE1" s="42"/>
      <c r="HF1" s="42"/>
      <c r="HG1" s="43"/>
      <c r="HH1" s="43"/>
      <c r="HI1" s="39"/>
      <c r="HJ1" s="40"/>
      <c r="HK1" s="39"/>
      <c r="HL1" s="40"/>
      <c r="HM1" s="39"/>
      <c r="HN1" s="40"/>
      <c r="HO1" s="39"/>
      <c r="HP1" s="40"/>
      <c r="HQ1" s="39"/>
      <c r="HR1" s="40"/>
    </row>
    <row r="2" spans="1:226" s="44" customFormat="1" ht="15" customHeight="1">
      <c r="A2" s="37"/>
      <c r="B2" s="87"/>
      <c r="C2" s="87"/>
      <c r="D2" s="87"/>
      <c r="E2" s="87"/>
      <c r="F2" s="87"/>
      <c r="G2" s="87"/>
      <c r="H2" s="87"/>
      <c r="I2" s="87"/>
      <c r="J2" s="87"/>
      <c r="K2" s="87"/>
      <c r="L2" s="87"/>
      <c r="M2" s="87"/>
      <c r="N2" s="87"/>
      <c r="O2" s="87"/>
      <c r="P2" s="87"/>
      <c r="Q2" s="87"/>
      <c r="R2" s="87"/>
      <c r="S2" s="87"/>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40"/>
      <c r="BB2" s="39"/>
      <c r="BC2" s="40"/>
      <c r="BD2" s="39"/>
      <c r="BE2" s="40"/>
      <c r="BF2" s="39"/>
      <c r="BG2" s="40"/>
      <c r="BH2" s="39"/>
      <c r="BI2" s="40"/>
      <c r="BJ2" s="39"/>
      <c r="BK2" s="40"/>
      <c r="BL2" s="39"/>
      <c r="BM2" s="40"/>
      <c r="BN2" s="39"/>
      <c r="BO2" s="40"/>
      <c r="BP2" s="39"/>
      <c r="BQ2" s="40"/>
      <c r="BR2" s="39"/>
      <c r="BS2" s="40"/>
      <c r="BT2" s="39"/>
      <c r="BU2" s="40"/>
      <c r="BV2" s="39"/>
      <c r="BW2" s="40"/>
      <c r="BX2" s="39"/>
      <c r="BY2" s="40"/>
      <c r="BZ2" s="39"/>
      <c r="CA2" s="40"/>
      <c r="CB2" s="39"/>
      <c r="CC2" s="40"/>
      <c r="CD2" s="39"/>
      <c r="CE2" s="40"/>
      <c r="CF2" s="39"/>
      <c r="CG2" s="40"/>
      <c r="CH2" s="41"/>
      <c r="CI2" s="41"/>
      <c r="CJ2" s="39"/>
      <c r="CK2" s="40"/>
      <c r="CL2" s="42"/>
      <c r="CM2" s="42"/>
      <c r="CN2" s="42"/>
      <c r="CO2" s="42"/>
      <c r="CP2" s="42"/>
      <c r="CQ2" s="40"/>
      <c r="CR2" s="42"/>
      <c r="CS2" s="40"/>
      <c r="CT2" s="42"/>
      <c r="CU2" s="42"/>
      <c r="CV2" s="42"/>
      <c r="CW2" s="43"/>
      <c r="CX2" s="43"/>
      <c r="CY2" s="39"/>
      <c r="CZ2" s="40"/>
      <c r="DA2" s="39"/>
      <c r="DB2" s="40"/>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41"/>
      <c r="EN2" s="41"/>
      <c r="EO2" s="39"/>
      <c r="EP2" s="40"/>
      <c r="EQ2" s="42"/>
      <c r="ER2" s="42"/>
      <c r="ES2" s="42"/>
      <c r="ET2" s="42"/>
      <c r="EU2" s="42"/>
      <c r="EV2" s="40"/>
      <c r="EW2" s="42"/>
      <c r="EX2" s="40"/>
      <c r="EY2" s="42"/>
      <c r="EZ2" s="42"/>
      <c r="FA2" s="42"/>
      <c r="FB2" s="43"/>
      <c r="FC2" s="43"/>
      <c r="FD2" s="39"/>
      <c r="FE2" s="40"/>
      <c r="FF2" s="39"/>
      <c r="FG2" s="40"/>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41"/>
      <c r="GS2" s="41"/>
      <c r="GT2" s="39"/>
      <c r="GU2" s="40"/>
      <c r="GV2" s="42"/>
      <c r="GW2" s="42"/>
      <c r="GX2" s="42"/>
      <c r="GY2" s="42"/>
      <c r="GZ2" s="42"/>
      <c r="HA2" s="40"/>
      <c r="HB2" s="42"/>
      <c r="HC2" s="40"/>
      <c r="HD2" s="42"/>
      <c r="HE2" s="42"/>
      <c r="HF2" s="42"/>
      <c r="HG2" s="43"/>
      <c r="HH2" s="43"/>
      <c r="HI2" s="39"/>
      <c r="HJ2" s="40"/>
      <c r="HK2" s="39"/>
      <c r="HL2" s="40"/>
      <c r="HM2" s="39"/>
      <c r="HN2" s="40"/>
      <c r="HO2" s="39"/>
      <c r="HP2" s="40"/>
      <c r="HQ2" s="39"/>
      <c r="HR2" s="40"/>
    </row>
    <row r="3" spans="1:226" s="44" customFormat="1" ht="15" customHeight="1">
      <c r="A3" s="37"/>
      <c r="B3" s="87"/>
      <c r="C3" s="87"/>
      <c r="D3" s="87"/>
      <c r="E3" s="87"/>
      <c r="F3" s="87"/>
      <c r="G3" s="87"/>
      <c r="H3" s="87"/>
      <c r="I3" s="87"/>
      <c r="J3" s="87"/>
      <c r="K3" s="87"/>
      <c r="L3" s="87"/>
      <c r="M3" s="87"/>
      <c r="N3" s="87"/>
      <c r="O3" s="87"/>
      <c r="P3" s="87"/>
      <c r="Q3" s="87"/>
      <c r="R3" s="87"/>
      <c r="S3" s="87"/>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40"/>
      <c r="BB3" s="39"/>
      <c r="BC3" s="40"/>
      <c r="BD3" s="39"/>
      <c r="BE3" s="40"/>
      <c r="BF3" s="39"/>
      <c r="BG3" s="40"/>
      <c r="BH3" s="39"/>
      <c r="BI3" s="40"/>
      <c r="BJ3" s="39"/>
      <c r="BK3" s="40"/>
      <c r="BL3" s="39"/>
      <c r="BM3" s="40"/>
      <c r="BN3" s="39"/>
      <c r="BO3" s="40"/>
      <c r="BP3" s="39"/>
      <c r="BQ3" s="40"/>
      <c r="BR3" s="39"/>
      <c r="BS3" s="40"/>
      <c r="BT3" s="39"/>
      <c r="BU3" s="40"/>
      <c r="BV3" s="39"/>
      <c r="BW3" s="40"/>
      <c r="BX3" s="39"/>
      <c r="BY3" s="40"/>
      <c r="BZ3" s="39"/>
      <c r="CA3" s="40"/>
      <c r="CB3" s="39"/>
      <c r="CC3" s="40"/>
      <c r="CD3" s="39"/>
      <c r="CE3" s="40"/>
      <c r="CF3" s="39"/>
      <c r="CG3" s="40"/>
      <c r="CH3" s="41"/>
      <c r="CI3" s="41"/>
      <c r="CJ3" s="39"/>
      <c r="CK3" s="40"/>
      <c r="CL3" s="42"/>
      <c r="CM3" s="42"/>
      <c r="CN3" s="42"/>
      <c r="CO3" s="42"/>
      <c r="CP3" s="42"/>
      <c r="CQ3" s="40"/>
      <c r="CR3" s="42"/>
      <c r="CS3" s="40"/>
      <c r="CT3" s="42"/>
      <c r="CU3" s="42"/>
      <c r="CV3" s="42"/>
      <c r="CW3" s="43"/>
      <c r="CX3" s="43"/>
      <c r="CY3" s="39"/>
      <c r="CZ3" s="40"/>
      <c r="DA3" s="39"/>
      <c r="DB3" s="40"/>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41"/>
      <c r="EN3" s="41"/>
      <c r="EO3" s="39"/>
      <c r="EP3" s="40"/>
      <c r="EQ3" s="42"/>
      <c r="ER3" s="42"/>
      <c r="ES3" s="42"/>
      <c r="ET3" s="42"/>
      <c r="EU3" s="42"/>
      <c r="EV3" s="40"/>
      <c r="EW3" s="42"/>
      <c r="EX3" s="40"/>
      <c r="EY3" s="42"/>
      <c r="EZ3" s="42"/>
      <c r="FA3" s="42"/>
      <c r="FB3" s="43"/>
      <c r="FC3" s="43"/>
      <c r="FD3" s="39"/>
      <c r="FE3" s="40"/>
      <c r="FF3" s="39"/>
      <c r="FG3" s="40"/>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41"/>
      <c r="GS3" s="41"/>
      <c r="GT3" s="39"/>
      <c r="GU3" s="40"/>
      <c r="GV3" s="42"/>
      <c r="GW3" s="42"/>
      <c r="GX3" s="42"/>
      <c r="GY3" s="42"/>
      <c r="GZ3" s="42"/>
      <c r="HA3" s="40"/>
      <c r="HB3" s="42"/>
      <c r="HC3" s="40"/>
      <c r="HD3" s="42"/>
      <c r="HE3" s="42"/>
      <c r="HF3" s="42"/>
      <c r="HG3" s="43"/>
      <c r="HH3" s="43"/>
      <c r="HI3" s="39"/>
      <c r="HJ3" s="40"/>
      <c r="HK3" s="39"/>
      <c r="HL3" s="40"/>
      <c r="HM3" s="39"/>
      <c r="HN3" s="40"/>
      <c r="HO3" s="39"/>
      <c r="HP3" s="40"/>
      <c r="HQ3" s="39"/>
      <c r="HR3" s="40"/>
    </row>
    <row r="4" spans="1:226" s="44" customFormat="1" ht="15" customHeight="1">
      <c r="A4" s="45"/>
      <c r="B4" s="87"/>
      <c r="C4" s="87"/>
      <c r="D4" s="87"/>
      <c r="E4" s="87"/>
      <c r="F4" s="87"/>
      <c r="G4" s="87"/>
      <c r="H4" s="87"/>
      <c r="I4" s="87"/>
      <c r="J4" s="87"/>
      <c r="K4" s="87"/>
      <c r="L4" s="87"/>
      <c r="M4" s="87"/>
      <c r="N4" s="87"/>
      <c r="O4" s="87"/>
      <c r="P4" s="87"/>
      <c r="Q4" s="87"/>
      <c r="R4" s="87"/>
      <c r="S4" s="87"/>
      <c r="T4" s="156"/>
      <c r="U4" s="156"/>
      <c r="V4" s="156"/>
      <c r="W4" s="156"/>
      <c r="X4" s="156"/>
      <c r="Y4" s="156"/>
      <c r="Z4" s="156"/>
      <c r="AA4" s="156"/>
      <c r="AB4" s="156"/>
      <c r="AC4" s="156"/>
      <c r="AD4" s="156"/>
      <c r="AE4" s="156"/>
      <c r="AF4" s="156"/>
      <c r="AG4" s="156"/>
      <c r="AH4" s="156"/>
      <c r="AI4" s="156"/>
      <c r="AJ4" s="156"/>
      <c r="AK4" s="156"/>
      <c r="AL4" s="156"/>
      <c r="AM4" s="156"/>
      <c r="AN4" s="156"/>
      <c r="AO4" s="156"/>
      <c r="AS4" s="157"/>
      <c r="AT4" s="157"/>
      <c r="AU4" s="157"/>
      <c r="AV4" s="157"/>
      <c r="AW4" s="157"/>
      <c r="AX4" s="157"/>
      <c r="AY4" s="157"/>
      <c r="AZ4" s="157"/>
    </row>
    <row r="5" spans="1:226" s="99" customFormat="1" ht="15" customHeight="1" thickBot="1">
      <c r="A5" s="47" t="s">
        <v>184</v>
      </c>
      <c r="B5" s="121"/>
      <c r="C5" s="121"/>
      <c r="D5" s="121"/>
      <c r="E5" s="121"/>
      <c r="F5" s="121"/>
      <c r="G5" s="121"/>
      <c r="H5" s="121"/>
      <c r="I5" s="121"/>
      <c r="J5" s="121"/>
      <c r="K5" s="121"/>
      <c r="L5" s="121"/>
      <c r="M5" s="121"/>
      <c r="N5" s="121"/>
      <c r="O5" s="121"/>
      <c r="P5" s="121"/>
      <c r="Q5" s="121"/>
      <c r="R5" s="121"/>
      <c r="S5" s="121"/>
      <c r="T5" s="158"/>
      <c r="U5" s="158"/>
      <c r="V5" s="158"/>
      <c r="W5" s="158"/>
      <c r="X5" s="158"/>
      <c r="Y5" s="158"/>
      <c r="Z5" s="158"/>
      <c r="AA5" s="158"/>
      <c r="AB5" s="158"/>
      <c r="AC5" s="158"/>
      <c r="AD5" s="158"/>
      <c r="AE5" s="158"/>
      <c r="AF5" s="158"/>
      <c r="AG5" s="158"/>
      <c r="AH5" s="158"/>
      <c r="AI5" s="158"/>
      <c r="AJ5" s="158"/>
      <c r="AK5" s="159"/>
      <c r="AL5" s="159"/>
      <c r="AM5" s="159"/>
      <c r="AN5" s="159"/>
      <c r="AO5" s="159"/>
      <c r="AQ5" s="160"/>
      <c r="AU5" s="160"/>
      <c r="AW5" s="161"/>
      <c r="AZ5" s="162"/>
      <c r="BA5" s="158"/>
      <c r="BB5" s="158"/>
      <c r="BC5" s="158"/>
      <c r="BD5" s="163"/>
      <c r="BE5" s="158"/>
      <c r="BF5" s="158"/>
      <c r="BG5" s="158"/>
      <c r="BH5" s="164"/>
    </row>
    <row r="6" spans="1:226" s="99" customFormat="1" ht="15" customHeight="1" thickTop="1">
      <c r="A6" s="165"/>
      <c r="B6" s="51"/>
      <c r="C6" s="51"/>
      <c r="D6" s="51"/>
      <c r="E6" s="51"/>
      <c r="F6" s="51"/>
      <c r="G6" s="51"/>
      <c r="H6" s="51"/>
      <c r="I6" s="51"/>
      <c r="J6" s="51"/>
      <c r="K6" s="51"/>
      <c r="L6" s="51"/>
      <c r="M6" s="51"/>
      <c r="N6" s="51"/>
      <c r="O6" s="51"/>
      <c r="P6" s="51"/>
      <c r="Q6" s="51"/>
      <c r="R6" s="51"/>
      <c r="S6" s="51" t="s">
        <v>61</v>
      </c>
    </row>
    <row r="7" spans="1:226" s="56" customFormat="1" ht="15" customHeight="1">
      <c r="A7" s="54"/>
      <c r="B7" s="55" t="s">
        <v>62</v>
      </c>
      <c r="C7" s="55" t="s">
        <v>63</v>
      </c>
      <c r="D7" s="55" t="s">
        <v>148</v>
      </c>
      <c r="E7" s="55" t="s">
        <v>65</v>
      </c>
      <c r="F7" s="55" t="s">
        <v>66</v>
      </c>
      <c r="G7" s="55" t="s">
        <v>67</v>
      </c>
      <c r="H7" s="55" t="s">
        <v>149</v>
      </c>
      <c r="I7" s="55" t="s">
        <v>69</v>
      </c>
      <c r="J7" s="55" t="s">
        <v>70</v>
      </c>
      <c r="K7" s="55" t="s">
        <v>71</v>
      </c>
      <c r="L7" s="55" t="s">
        <v>72</v>
      </c>
      <c r="M7" s="55" t="s">
        <v>73</v>
      </c>
      <c r="N7" s="55" t="s">
        <v>74</v>
      </c>
      <c r="O7" s="55" t="s">
        <v>75</v>
      </c>
      <c r="P7" s="55" t="s">
        <v>76</v>
      </c>
      <c r="Q7" s="55" t="s">
        <v>77</v>
      </c>
      <c r="R7" s="55" t="s">
        <v>78</v>
      </c>
      <c r="S7" s="55" t="s">
        <v>79</v>
      </c>
    </row>
    <row r="8" spans="1:226" s="44" customFormat="1" ht="10.199999999999999" customHeight="1">
      <c r="A8" s="57"/>
      <c r="B8" s="58"/>
      <c r="C8" s="58"/>
      <c r="D8" s="58"/>
      <c r="E8" s="58"/>
      <c r="F8" s="58"/>
      <c r="G8" s="58"/>
      <c r="H8" s="58"/>
      <c r="I8" s="58"/>
      <c r="J8" s="58"/>
      <c r="K8" s="58"/>
      <c r="L8" s="58"/>
      <c r="M8" s="58"/>
      <c r="N8" s="58"/>
      <c r="O8" s="58"/>
      <c r="P8" s="58"/>
      <c r="Q8" s="58"/>
      <c r="R8" s="58"/>
      <c r="S8" s="58"/>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row>
    <row r="9" spans="1:226" s="61" customFormat="1" ht="5.0999999999999996" customHeight="1">
      <c r="A9" s="59"/>
      <c r="B9" s="59"/>
      <c r="C9" s="59"/>
      <c r="D9" s="59"/>
      <c r="E9" s="59"/>
      <c r="F9" s="59"/>
      <c r="G9" s="59"/>
      <c r="H9" s="59"/>
      <c r="I9" s="59"/>
      <c r="J9" s="59"/>
      <c r="K9" s="59"/>
      <c r="L9" s="59"/>
      <c r="M9" s="59"/>
      <c r="N9" s="59"/>
      <c r="O9" s="59"/>
      <c r="P9" s="59"/>
      <c r="Q9" s="59"/>
      <c r="R9" s="59"/>
      <c r="S9" s="59"/>
    </row>
    <row r="10" spans="1:226" s="99" customFormat="1" ht="15" customHeight="1">
      <c r="A10" s="45" t="s">
        <v>185</v>
      </c>
      <c r="B10" s="62">
        <v>16837</v>
      </c>
      <c r="C10" s="62">
        <v>16778.146000000001</v>
      </c>
      <c r="D10" s="62">
        <v>15981.989</v>
      </c>
      <c r="E10" s="62">
        <v>15867</v>
      </c>
      <c r="F10" s="62">
        <v>16635</v>
      </c>
      <c r="G10" s="62">
        <v>18012</v>
      </c>
      <c r="H10" s="62">
        <v>16037.285000000002</v>
      </c>
      <c r="I10" s="62">
        <v>15772</v>
      </c>
      <c r="J10" s="62">
        <v>15108</v>
      </c>
      <c r="K10" s="62">
        <v>9138</v>
      </c>
      <c r="L10" s="62">
        <v>10666</v>
      </c>
      <c r="M10" s="62">
        <v>10649</v>
      </c>
      <c r="N10" s="62">
        <f t="shared" ref="N10:P10" si="0">SUM(N11:N13)</f>
        <v>13654</v>
      </c>
      <c r="O10" s="62">
        <f t="shared" si="0"/>
        <v>13275</v>
      </c>
      <c r="P10" s="62">
        <f t="shared" si="0"/>
        <v>13910</v>
      </c>
      <c r="Q10" s="62">
        <v>12922</v>
      </c>
      <c r="R10" s="62">
        <f t="shared" ref="R10:S10" si="1">SUM(R11:R13)</f>
        <v>13436</v>
      </c>
      <c r="S10" s="63">
        <f t="shared" si="1"/>
        <v>12061</v>
      </c>
      <c r="T10" s="167"/>
    </row>
    <row r="11" spans="1:226" ht="15" customHeight="1">
      <c r="A11" s="65" t="s">
        <v>186</v>
      </c>
      <c r="B11" s="168">
        <v>10683</v>
      </c>
      <c r="C11" s="168">
        <v>10774.436</v>
      </c>
      <c r="D11" s="168">
        <v>10599.901</v>
      </c>
      <c r="E11" s="168">
        <v>10318</v>
      </c>
      <c r="F11" s="168">
        <v>12134</v>
      </c>
      <c r="G11" s="168">
        <v>12346</v>
      </c>
      <c r="H11" s="168">
        <v>11957.415000000001</v>
      </c>
      <c r="I11" s="168">
        <v>11312</v>
      </c>
      <c r="J11" s="168">
        <v>10961</v>
      </c>
      <c r="K11" s="168">
        <v>5032</v>
      </c>
      <c r="L11" s="168">
        <v>5859</v>
      </c>
      <c r="M11" s="168">
        <v>5895</v>
      </c>
      <c r="N11" s="168">
        <v>8455</v>
      </c>
      <c r="O11" s="168">
        <v>8544</v>
      </c>
      <c r="P11" s="168">
        <v>8665</v>
      </c>
      <c r="Q11" s="168">
        <v>7976</v>
      </c>
      <c r="R11" s="168">
        <v>7250</v>
      </c>
      <c r="S11" s="169">
        <v>6795</v>
      </c>
      <c r="T11" s="167"/>
    </row>
    <row r="12" spans="1:226" s="61" customFormat="1" ht="15" customHeight="1">
      <c r="A12" s="65" t="s">
        <v>187</v>
      </c>
      <c r="B12" s="168">
        <v>5141</v>
      </c>
      <c r="C12" s="168">
        <v>5104.1559999999999</v>
      </c>
      <c r="D12" s="168">
        <v>4474.8090000000002</v>
      </c>
      <c r="E12" s="168">
        <v>4714</v>
      </c>
      <c r="F12" s="168">
        <v>3682</v>
      </c>
      <c r="G12" s="168">
        <v>4506</v>
      </c>
      <c r="H12" s="168">
        <v>3179.9479999999999</v>
      </c>
      <c r="I12" s="168">
        <v>3504</v>
      </c>
      <c r="J12" s="168">
        <v>3256</v>
      </c>
      <c r="K12" s="168">
        <v>3228</v>
      </c>
      <c r="L12" s="168">
        <v>4047</v>
      </c>
      <c r="M12" s="168">
        <v>4008</v>
      </c>
      <c r="N12" s="168">
        <v>5003</v>
      </c>
      <c r="O12" s="168">
        <v>4541</v>
      </c>
      <c r="P12" s="168">
        <v>4279</v>
      </c>
      <c r="Q12" s="168">
        <v>4794</v>
      </c>
      <c r="R12" s="168">
        <v>5443</v>
      </c>
      <c r="S12" s="169">
        <v>5152</v>
      </c>
      <c r="T12" s="167"/>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row>
    <row r="13" spans="1:226" s="61" customFormat="1" ht="15" customHeight="1">
      <c r="A13" s="65" t="s">
        <v>188</v>
      </c>
      <c r="B13" s="168">
        <v>1013</v>
      </c>
      <c r="C13" s="168">
        <v>899.55399999999997</v>
      </c>
      <c r="D13" s="168">
        <v>907.279</v>
      </c>
      <c r="E13" s="168">
        <v>835</v>
      </c>
      <c r="F13" s="168">
        <v>819</v>
      </c>
      <c r="G13" s="168">
        <v>1160</v>
      </c>
      <c r="H13" s="168">
        <v>899.92200000000003</v>
      </c>
      <c r="I13" s="168">
        <v>956</v>
      </c>
      <c r="J13" s="168">
        <v>891</v>
      </c>
      <c r="K13" s="168">
        <v>878</v>
      </c>
      <c r="L13" s="168">
        <v>760</v>
      </c>
      <c r="M13" s="168">
        <v>746</v>
      </c>
      <c r="N13" s="168">
        <v>196</v>
      </c>
      <c r="O13" s="168">
        <v>190</v>
      </c>
      <c r="P13" s="168">
        <v>966</v>
      </c>
      <c r="Q13" s="168">
        <v>152</v>
      </c>
      <c r="R13" s="168">
        <v>743</v>
      </c>
      <c r="S13" s="169">
        <v>114</v>
      </c>
      <c r="T13" s="167"/>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row>
    <row r="14" spans="1:226" s="44" customFormat="1" ht="15" customHeight="1">
      <c r="A14" s="170" t="s">
        <v>189</v>
      </c>
      <c r="B14" s="171">
        <v>542983</v>
      </c>
      <c r="C14" s="171">
        <v>558523.61699999997</v>
      </c>
      <c r="D14" s="171">
        <v>578835.40100000007</v>
      </c>
      <c r="E14" s="171">
        <v>607178</v>
      </c>
      <c r="F14" s="171">
        <v>638459</v>
      </c>
      <c r="G14" s="171">
        <v>643103</v>
      </c>
      <c r="H14" s="171">
        <v>648376</v>
      </c>
      <c r="I14" s="171">
        <v>671196</v>
      </c>
      <c r="J14" s="171">
        <v>690052</v>
      </c>
      <c r="K14" s="171">
        <v>717315</v>
      </c>
      <c r="L14" s="171">
        <v>762657</v>
      </c>
      <c r="M14" s="171">
        <v>802008</v>
      </c>
      <c r="N14" s="171">
        <f t="shared" ref="N14:P14" si="2">+N15+N24</f>
        <v>820797</v>
      </c>
      <c r="O14" s="171">
        <f t="shared" si="2"/>
        <v>842106</v>
      </c>
      <c r="P14" s="171">
        <f t="shared" si="2"/>
        <v>864661</v>
      </c>
      <c r="Q14" s="171">
        <v>879011</v>
      </c>
      <c r="R14" s="171">
        <f>+R15+R24</f>
        <v>865847</v>
      </c>
      <c r="S14" s="172">
        <f t="shared" ref="S14" si="3">+S15+S24</f>
        <v>856626</v>
      </c>
      <c r="T14" s="167"/>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3"/>
    </row>
    <row r="15" spans="1:226" s="44" customFormat="1" ht="15" customHeight="1">
      <c r="A15" s="45" t="s">
        <v>190</v>
      </c>
      <c r="B15" s="171">
        <v>342785</v>
      </c>
      <c r="C15" s="171">
        <v>348420.15099999995</v>
      </c>
      <c r="D15" s="171">
        <v>356799.49600000004</v>
      </c>
      <c r="E15" s="171">
        <v>374099</v>
      </c>
      <c r="F15" s="171">
        <v>399245</v>
      </c>
      <c r="G15" s="171">
        <v>407099</v>
      </c>
      <c r="H15" s="171">
        <v>404973</v>
      </c>
      <c r="I15" s="171">
        <v>410938</v>
      </c>
      <c r="J15" s="171">
        <v>419832</v>
      </c>
      <c r="K15" s="171">
        <v>431695</v>
      </c>
      <c r="L15" s="171">
        <v>459178</v>
      </c>
      <c r="M15" s="171">
        <v>481248</v>
      </c>
      <c r="N15" s="171">
        <f t="shared" ref="N15:P15" si="4">SUM(N16:N23)</f>
        <v>489393</v>
      </c>
      <c r="O15" s="171">
        <f t="shared" si="4"/>
        <v>500549</v>
      </c>
      <c r="P15" s="171">
        <f t="shared" si="4"/>
        <v>511989</v>
      </c>
      <c r="Q15" s="171">
        <v>517910</v>
      </c>
      <c r="R15" s="171">
        <f>SUM(R16:R23)</f>
        <v>500535</v>
      </c>
      <c r="S15" s="172">
        <f t="shared" ref="S15" si="5">SUM(S16:S23)</f>
        <v>495549</v>
      </c>
      <c r="T15" s="167"/>
      <c r="U15" s="173"/>
      <c r="V15" s="173"/>
      <c r="W15" s="173"/>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c r="CE15" s="173"/>
      <c r="CF15" s="173"/>
      <c r="CG15" s="173"/>
      <c r="CH15" s="173"/>
      <c r="CI15" s="173"/>
      <c r="CJ15" s="173"/>
      <c r="CK15" s="173"/>
    </row>
    <row r="16" spans="1:226" s="61" customFormat="1" ht="15" customHeight="1">
      <c r="A16" s="65" t="s">
        <v>191</v>
      </c>
      <c r="B16" s="174">
        <v>35342</v>
      </c>
      <c r="C16" s="174">
        <v>35362.071000000004</v>
      </c>
      <c r="D16" s="174">
        <v>34756.195</v>
      </c>
      <c r="E16" s="174">
        <v>33443</v>
      </c>
      <c r="F16" s="174">
        <v>34466</v>
      </c>
      <c r="G16" s="174">
        <v>34547</v>
      </c>
      <c r="H16" s="174">
        <v>33643.732000000004</v>
      </c>
      <c r="I16" s="174">
        <v>31107</v>
      </c>
      <c r="J16" s="174">
        <v>30203</v>
      </c>
      <c r="K16" s="174">
        <v>30248</v>
      </c>
      <c r="L16" s="174">
        <v>31548</v>
      </c>
      <c r="M16" s="174">
        <v>35191</v>
      </c>
      <c r="N16" s="174">
        <v>37059</v>
      </c>
      <c r="O16" s="174">
        <v>39004</v>
      </c>
      <c r="P16" s="174">
        <v>38951</v>
      </c>
      <c r="Q16" s="174">
        <v>37542</v>
      </c>
      <c r="R16" s="174">
        <v>32662</v>
      </c>
      <c r="S16" s="169">
        <v>31841</v>
      </c>
      <c r="T16" s="167"/>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row>
    <row r="17" spans="1:89" s="61" customFormat="1" ht="15" customHeight="1">
      <c r="A17" s="65" t="s">
        <v>192</v>
      </c>
      <c r="B17" s="174">
        <v>35473</v>
      </c>
      <c r="C17" s="174">
        <v>36074.894</v>
      </c>
      <c r="D17" s="174">
        <v>36922.722999999998</v>
      </c>
      <c r="E17" s="174">
        <v>40498</v>
      </c>
      <c r="F17" s="174">
        <v>41077</v>
      </c>
      <c r="G17" s="174">
        <v>41256</v>
      </c>
      <c r="H17" s="174">
        <v>40613.578000000001</v>
      </c>
      <c r="I17" s="174">
        <v>43994</v>
      </c>
      <c r="J17" s="174">
        <v>43959</v>
      </c>
      <c r="K17" s="174">
        <v>44532</v>
      </c>
      <c r="L17" s="174">
        <v>48457</v>
      </c>
      <c r="M17" s="174">
        <v>48881</v>
      </c>
      <c r="N17" s="174">
        <v>48198</v>
      </c>
      <c r="O17" s="174">
        <v>50192</v>
      </c>
      <c r="P17" s="174">
        <v>51926</v>
      </c>
      <c r="Q17" s="174">
        <v>52991</v>
      </c>
      <c r="R17" s="174">
        <v>52725</v>
      </c>
      <c r="S17" s="169">
        <v>51117</v>
      </c>
      <c r="T17" s="167"/>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row>
    <row r="18" spans="1:89" s="61" customFormat="1" ht="15" customHeight="1">
      <c r="A18" s="65" t="s">
        <v>193</v>
      </c>
      <c r="B18" s="174">
        <v>30891</v>
      </c>
      <c r="C18" s="174">
        <v>29921.444</v>
      </c>
      <c r="D18" s="174">
        <v>30284.07</v>
      </c>
      <c r="E18" s="174">
        <v>36329</v>
      </c>
      <c r="F18" s="174">
        <v>40023</v>
      </c>
      <c r="G18" s="174">
        <v>37618</v>
      </c>
      <c r="H18" s="174">
        <v>37349</v>
      </c>
      <c r="I18" s="174">
        <v>43569</v>
      </c>
      <c r="J18" s="174">
        <v>47762</v>
      </c>
      <c r="K18" s="174">
        <v>53428</v>
      </c>
      <c r="L18" s="174">
        <v>64797</v>
      </c>
      <c r="M18" s="174">
        <v>72576</v>
      </c>
      <c r="N18" s="174">
        <v>76095</v>
      </c>
      <c r="O18" s="174">
        <v>84017</v>
      </c>
      <c r="P18" s="174">
        <v>93691</v>
      </c>
      <c r="Q18" s="174">
        <v>98473</v>
      </c>
      <c r="R18" s="174">
        <v>99325</v>
      </c>
      <c r="S18" s="169">
        <v>97623</v>
      </c>
      <c r="T18" s="167"/>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row>
    <row r="19" spans="1:89" ht="15" customHeight="1">
      <c r="A19" s="65" t="s">
        <v>194</v>
      </c>
      <c r="B19" s="174">
        <v>26851</v>
      </c>
      <c r="C19" s="174">
        <v>27748.518</v>
      </c>
      <c r="D19" s="174">
        <v>28324.510999999999</v>
      </c>
      <c r="E19" s="174">
        <v>32118</v>
      </c>
      <c r="F19" s="174">
        <v>32774</v>
      </c>
      <c r="G19" s="174">
        <v>33843</v>
      </c>
      <c r="H19" s="174">
        <v>34531.228000000003</v>
      </c>
      <c r="I19" s="174">
        <v>35032</v>
      </c>
      <c r="J19" s="174">
        <v>34489</v>
      </c>
      <c r="K19" s="174">
        <v>34999</v>
      </c>
      <c r="L19" s="174">
        <v>35949</v>
      </c>
      <c r="M19" s="174">
        <v>38172</v>
      </c>
      <c r="N19" s="174">
        <v>37828</v>
      </c>
      <c r="O19" s="174">
        <v>37764</v>
      </c>
      <c r="P19" s="174">
        <v>39477</v>
      </c>
      <c r="Q19" s="174">
        <v>39043</v>
      </c>
      <c r="R19" s="174">
        <v>38071</v>
      </c>
      <c r="S19" s="169">
        <v>38537</v>
      </c>
      <c r="T19" s="167"/>
    </row>
    <row r="20" spans="1:89" ht="15" customHeight="1">
      <c r="A20" s="65" t="s">
        <v>195</v>
      </c>
      <c r="B20" s="174">
        <v>18180</v>
      </c>
      <c r="C20" s="174">
        <v>18272.446</v>
      </c>
      <c r="D20" s="174">
        <v>17967.282999999999</v>
      </c>
      <c r="E20" s="174">
        <v>17568</v>
      </c>
      <c r="F20" s="174">
        <v>20989</v>
      </c>
      <c r="G20" s="174">
        <v>27330</v>
      </c>
      <c r="H20" s="174">
        <v>24430.401999999998</v>
      </c>
      <c r="I20" s="174">
        <v>19917</v>
      </c>
      <c r="J20" s="174">
        <v>19021</v>
      </c>
      <c r="K20" s="174">
        <v>15892</v>
      </c>
      <c r="L20" s="174">
        <v>16347</v>
      </c>
      <c r="M20" s="174">
        <v>15959</v>
      </c>
      <c r="N20" s="174">
        <v>15778</v>
      </c>
      <c r="O20" s="174">
        <v>16681</v>
      </c>
      <c r="P20" s="174">
        <v>16231</v>
      </c>
      <c r="Q20" s="174">
        <v>14526</v>
      </c>
      <c r="R20" s="174">
        <v>12327</v>
      </c>
      <c r="S20" s="169">
        <v>10882</v>
      </c>
      <c r="T20" s="167"/>
    </row>
    <row r="21" spans="1:89" ht="15" customHeight="1">
      <c r="A21" s="65" t="s">
        <v>196</v>
      </c>
      <c r="B21" s="174">
        <v>13862</v>
      </c>
      <c r="C21" s="174">
        <v>13158.407999999999</v>
      </c>
      <c r="D21" s="174">
        <v>12346.227000000001</v>
      </c>
      <c r="E21" s="174">
        <v>13497</v>
      </c>
      <c r="F21" s="174">
        <v>15518</v>
      </c>
      <c r="G21" s="174">
        <v>16032</v>
      </c>
      <c r="H21" s="174">
        <v>16105.758</v>
      </c>
      <c r="I21" s="174">
        <v>17970</v>
      </c>
      <c r="J21" s="174">
        <v>19040</v>
      </c>
      <c r="K21" s="174">
        <v>24115</v>
      </c>
      <c r="L21" s="174">
        <v>24560</v>
      </c>
      <c r="M21" s="174">
        <v>24665</v>
      </c>
      <c r="N21" s="174">
        <v>23797</v>
      </c>
      <c r="O21" s="174">
        <v>23248</v>
      </c>
      <c r="P21" s="174">
        <v>21979</v>
      </c>
      <c r="Q21" s="174">
        <v>22051</v>
      </c>
      <c r="R21" s="174">
        <v>23213</v>
      </c>
      <c r="S21" s="169">
        <v>23871</v>
      </c>
      <c r="T21" s="167"/>
    </row>
    <row r="22" spans="1:89" ht="15" customHeight="1">
      <c r="A22" s="65" t="s">
        <v>197</v>
      </c>
      <c r="B22" s="174">
        <v>14755</v>
      </c>
      <c r="C22" s="174">
        <v>15059.549000000001</v>
      </c>
      <c r="D22" s="174">
        <v>17763.487000000001</v>
      </c>
      <c r="E22" s="174">
        <v>19897</v>
      </c>
      <c r="F22" s="174">
        <v>20308</v>
      </c>
      <c r="G22" s="174">
        <v>21138</v>
      </c>
      <c r="H22" s="174">
        <v>21695</v>
      </c>
      <c r="I22" s="174">
        <v>23759</v>
      </c>
      <c r="J22" s="174">
        <v>23083</v>
      </c>
      <c r="K22" s="174">
        <v>25688</v>
      </c>
      <c r="L22" s="174">
        <v>28303</v>
      </c>
      <c r="M22" s="174">
        <v>30054</v>
      </c>
      <c r="N22" s="174">
        <v>27602</v>
      </c>
      <c r="O22" s="174">
        <v>28280</v>
      </c>
      <c r="P22" s="174">
        <v>26100</v>
      </c>
      <c r="Q22" s="174">
        <v>31074</v>
      </c>
      <c r="R22" s="174">
        <v>26923</v>
      </c>
      <c r="S22" s="169">
        <v>26589</v>
      </c>
      <c r="T22" s="167"/>
    </row>
    <row r="23" spans="1:89" ht="15" customHeight="1">
      <c r="A23" s="65" t="s">
        <v>188</v>
      </c>
      <c r="B23" s="174">
        <v>167431</v>
      </c>
      <c r="C23" s="174">
        <v>172822.821</v>
      </c>
      <c r="D23" s="174">
        <v>178435</v>
      </c>
      <c r="E23" s="174">
        <v>180749</v>
      </c>
      <c r="F23" s="174">
        <v>194090</v>
      </c>
      <c r="G23" s="174">
        <v>195335</v>
      </c>
      <c r="H23" s="174">
        <v>196604</v>
      </c>
      <c r="I23" s="174">
        <v>195590</v>
      </c>
      <c r="J23" s="174">
        <v>202275</v>
      </c>
      <c r="K23" s="174">
        <v>202793</v>
      </c>
      <c r="L23" s="174">
        <v>209217</v>
      </c>
      <c r="M23" s="174">
        <v>215750</v>
      </c>
      <c r="N23" s="174">
        <v>223036</v>
      </c>
      <c r="O23" s="174">
        <v>221363</v>
      </c>
      <c r="P23" s="174">
        <v>223634</v>
      </c>
      <c r="Q23" s="174">
        <v>222210</v>
      </c>
      <c r="R23" s="174">
        <v>215289</v>
      </c>
      <c r="S23" s="169">
        <v>215089</v>
      </c>
      <c r="T23" s="167"/>
    </row>
    <row r="24" spans="1:89" s="99" customFormat="1" ht="15" customHeight="1">
      <c r="A24" s="45" t="s">
        <v>198</v>
      </c>
      <c r="B24" s="171">
        <v>200198</v>
      </c>
      <c r="C24" s="171">
        <v>210103.46599999999</v>
      </c>
      <c r="D24" s="171">
        <v>222035.905</v>
      </c>
      <c r="E24" s="171">
        <v>233079</v>
      </c>
      <c r="F24" s="171">
        <v>239214</v>
      </c>
      <c r="G24" s="171">
        <v>236004</v>
      </c>
      <c r="H24" s="171">
        <v>243403.70800000001</v>
      </c>
      <c r="I24" s="171">
        <v>260258</v>
      </c>
      <c r="J24" s="171">
        <v>270220</v>
      </c>
      <c r="K24" s="171">
        <v>285620</v>
      </c>
      <c r="L24" s="171">
        <v>303479</v>
      </c>
      <c r="M24" s="171">
        <v>320760</v>
      </c>
      <c r="N24" s="171">
        <v>331404</v>
      </c>
      <c r="O24" s="171">
        <v>341557</v>
      </c>
      <c r="P24" s="171">
        <v>352672</v>
      </c>
      <c r="Q24" s="171">
        <v>361101</v>
      </c>
      <c r="R24" s="171">
        <v>365312</v>
      </c>
      <c r="S24" s="172">
        <v>361077</v>
      </c>
      <c r="T24" s="167"/>
    </row>
    <row r="25" spans="1:89" s="127" customFormat="1" ht="5.0999999999999996" customHeight="1">
      <c r="A25" s="145"/>
      <c r="B25" s="98"/>
      <c r="C25" s="98"/>
      <c r="D25" s="98"/>
      <c r="E25" s="98"/>
      <c r="F25" s="98"/>
      <c r="G25" s="98"/>
      <c r="H25" s="98"/>
      <c r="I25" s="98"/>
      <c r="J25" s="98"/>
      <c r="K25" s="98"/>
      <c r="L25" s="98"/>
      <c r="M25" s="98"/>
      <c r="N25" s="98"/>
      <c r="O25" s="98"/>
      <c r="P25" s="98"/>
      <c r="Q25" s="98"/>
      <c r="R25" s="98"/>
      <c r="S25" s="98"/>
      <c r="T25" s="167"/>
    </row>
    <row r="26" spans="1:89" s="44" customFormat="1" ht="15" customHeight="1" thickBot="1">
      <c r="A26" s="106" t="s">
        <v>199</v>
      </c>
      <c r="B26" s="175">
        <v>559820</v>
      </c>
      <c r="C26" s="175">
        <v>575301.76299999992</v>
      </c>
      <c r="D26" s="175">
        <v>594817.39</v>
      </c>
      <c r="E26" s="175">
        <v>623045</v>
      </c>
      <c r="F26" s="175">
        <v>655094</v>
      </c>
      <c r="G26" s="175">
        <v>661115</v>
      </c>
      <c r="H26" s="175">
        <v>664414.06499999994</v>
      </c>
      <c r="I26" s="175">
        <v>686968</v>
      </c>
      <c r="J26" s="175">
        <v>705160</v>
      </c>
      <c r="K26" s="175">
        <v>726453</v>
      </c>
      <c r="L26" s="175">
        <v>773323</v>
      </c>
      <c r="M26" s="175">
        <v>812657</v>
      </c>
      <c r="N26" s="175">
        <f t="shared" ref="N26:P26" si="6">+N14+N10</f>
        <v>834451</v>
      </c>
      <c r="O26" s="175">
        <f t="shared" si="6"/>
        <v>855381</v>
      </c>
      <c r="P26" s="175">
        <f t="shared" si="6"/>
        <v>878571</v>
      </c>
      <c r="Q26" s="175">
        <v>891933</v>
      </c>
      <c r="R26" s="175">
        <f>+R14+R10</f>
        <v>879283</v>
      </c>
      <c r="S26" s="175">
        <f t="shared" ref="S26" si="7">+S14+S10</f>
        <v>868687</v>
      </c>
      <c r="T26" s="16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row>
    <row r="27" spans="1:89" ht="12.75" customHeight="1" thickTop="1">
      <c r="A27" s="103"/>
      <c r="B27" s="150"/>
      <c r="C27" s="150"/>
      <c r="D27" s="150"/>
      <c r="E27" s="150"/>
      <c r="F27" s="150"/>
      <c r="G27" s="150"/>
      <c r="H27" s="150"/>
      <c r="I27" s="150"/>
      <c r="J27" s="150"/>
      <c r="K27" s="150"/>
      <c r="L27" s="150"/>
      <c r="M27" s="150"/>
      <c r="N27" s="150"/>
      <c r="O27" s="150"/>
      <c r="P27" s="150"/>
      <c r="Q27" s="150"/>
      <c r="R27" s="150"/>
      <c r="S27" s="150"/>
    </row>
    <row r="28" spans="1:89" s="152" customFormat="1" ht="36">
      <c r="A28" s="176" t="s">
        <v>200</v>
      </c>
      <c r="B28" s="150"/>
      <c r="C28" s="150"/>
      <c r="D28" s="150"/>
      <c r="E28" s="150"/>
      <c r="F28" s="150"/>
      <c r="G28" s="150"/>
      <c r="H28" s="150"/>
      <c r="I28" s="150"/>
      <c r="J28" s="150"/>
      <c r="K28" s="150"/>
      <c r="L28" s="150"/>
      <c r="M28" s="150"/>
      <c r="N28" s="150"/>
      <c r="O28" s="150"/>
      <c r="P28" s="150"/>
      <c r="Q28" s="150"/>
      <c r="R28" s="150"/>
      <c r="S28" s="150"/>
    </row>
    <row r="29" spans="1:89" s="152" customFormat="1" ht="13.2" customHeight="1">
      <c r="A29" s="86"/>
      <c r="B29" s="150"/>
      <c r="C29" s="150"/>
      <c r="D29" s="150"/>
      <c r="E29" s="150"/>
      <c r="F29" s="150"/>
      <c r="G29" s="150"/>
      <c r="H29" s="150"/>
      <c r="I29" s="150"/>
      <c r="J29" s="150"/>
      <c r="K29" s="150"/>
      <c r="L29" s="150"/>
      <c r="M29" s="150"/>
      <c r="N29" s="150"/>
      <c r="O29" s="150"/>
      <c r="P29" s="150"/>
      <c r="Q29" s="150"/>
      <c r="R29" s="150"/>
      <c r="S29" s="150"/>
    </row>
    <row r="30" spans="1:89" s="152" customFormat="1" ht="10.199999999999999">
      <c r="A30" s="86"/>
      <c r="B30" s="150"/>
      <c r="C30" s="150"/>
      <c r="D30" s="150"/>
      <c r="E30" s="150"/>
      <c r="F30" s="150"/>
      <c r="G30" s="150"/>
      <c r="H30" s="150"/>
      <c r="I30" s="150"/>
      <c r="J30" s="150"/>
      <c r="K30" s="150"/>
      <c r="L30" s="150"/>
      <c r="M30" s="150"/>
      <c r="N30" s="150"/>
      <c r="O30" s="150"/>
      <c r="P30" s="150"/>
      <c r="Q30" s="150"/>
      <c r="R30" s="150"/>
      <c r="S30" s="150"/>
    </row>
    <row r="31" spans="1:89" s="152" customFormat="1" ht="10.199999999999999">
      <c r="A31" s="86"/>
      <c r="B31" s="150"/>
      <c r="C31" s="150"/>
      <c r="D31" s="150"/>
      <c r="E31" s="150"/>
      <c r="F31" s="150"/>
      <c r="G31" s="150"/>
      <c r="H31" s="150"/>
      <c r="I31" s="150"/>
      <c r="J31" s="150"/>
      <c r="K31" s="150"/>
      <c r="L31" s="150"/>
      <c r="M31" s="150"/>
      <c r="N31" s="150"/>
      <c r="O31" s="150"/>
      <c r="P31" s="150"/>
      <c r="Q31" s="150"/>
      <c r="R31" s="150"/>
      <c r="S31" s="150"/>
    </row>
    <row r="32" spans="1:89" s="152" customFormat="1" ht="10.199999999999999">
      <c r="A32" s="86"/>
      <c r="B32" s="150"/>
      <c r="C32" s="150"/>
      <c r="D32" s="150"/>
      <c r="E32" s="150"/>
      <c r="F32" s="150"/>
      <c r="G32" s="150"/>
      <c r="H32" s="150"/>
      <c r="I32" s="150"/>
      <c r="J32" s="150"/>
      <c r="K32" s="150"/>
      <c r="L32" s="150"/>
      <c r="M32" s="150"/>
      <c r="N32" s="150"/>
      <c r="O32" s="150"/>
      <c r="P32" s="150"/>
      <c r="Q32" s="150"/>
      <c r="R32" s="150"/>
      <c r="S32" s="150"/>
    </row>
    <row r="33" spans="1:19" s="152" customFormat="1" ht="10.199999999999999">
      <c r="A33" s="86"/>
      <c r="B33" s="150"/>
      <c r="C33" s="150"/>
      <c r="D33" s="150"/>
      <c r="E33" s="150"/>
      <c r="F33" s="150"/>
      <c r="G33" s="150"/>
      <c r="H33" s="150"/>
      <c r="I33" s="150"/>
      <c r="J33" s="150"/>
      <c r="K33" s="150"/>
      <c r="L33" s="150"/>
      <c r="M33" s="150"/>
      <c r="N33" s="150"/>
      <c r="O33" s="150"/>
      <c r="P33" s="150"/>
      <c r="Q33" s="150"/>
      <c r="R33" s="150"/>
      <c r="S33" s="150"/>
    </row>
    <row r="34" spans="1:19" s="152" customFormat="1" ht="10.199999999999999">
      <c r="A34" s="86"/>
      <c r="B34" s="150"/>
      <c r="C34" s="150"/>
      <c r="D34" s="150"/>
      <c r="E34" s="150"/>
      <c r="F34" s="150"/>
      <c r="G34" s="150"/>
      <c r="H34" s="150"/>
      <c r="I34" s="150"/>
      <c r="J34" s="150"/>
      <c r="K34" s="150"/>
      <c r="L34" s="150"/>
      <c r="M34" s="150"/>
      <c r="N34" s="150"/>
      <c r="O34" s="150"/>
      <c r="P34" s="150"/>
      <c r="Q34" s="150"/>
      <c r="R34" s="150"/>
      <c r="S34" s="150"/>
    </row>
    <row r="35" spans="1:19" s="152" customFormat="1" ht="10.199999999999999">
      <c r="A35" s="86"/>
      <c r="B35" s="150"/>
      <c r="C35" s="150"/>
      <c r="D35" s="150"/>
      <c r="E35" s="150"/>
      <c r="F35" s="150"/>
      <c r="G35" s="150"/>
      <c r="H35" s="150"/>
      <c r="I35" s="150"/>
      <c r="J35" s="150"/>
      <c r="K35" s="150"/>
      <c r="L35" s="150"/>
      <c r="M35" s="150"/>
      <c r="N35" s="150"/>
      <c r="O35" s="150"/>
      <c r="P35" s="150"/>
      <c r="Q35" s="150"/>
      <c r="R35" s="150"/>
      <c r="S35" s="150"/>
    </row>
    <row r="36" spans="1:19" s="152" customFormat="1" ht="10.199999999999999">
      <c r="A36" s="86"/>
      <c r="B36" s="150"/>
      <c r="C36" s="150"/>
      <c r="D36" s="150"/>
      <c r="E36" s="150"/>
      <c r="F36" s="150"/>
      <c r="G36" s="150"/>
      <c r="H36" s="150"/>
      <c r="I36" s="150"/>
      <c r="J36" s="150"/>
      <c r="K36" s="150"/>
      <c r="L36" s="150"/>
      <c r="M36" s="150"/>
      <c r="N36" s="150"/>
      <c r="O36" s="150"/>
      <c r="P36" s="150"/>
      <c r="Q36" s="150"/>
      <c r="R36" s="150"/>
      <c r="S36" s="150"/>
    </row>
    <row r="37" spans="1:19" s="152" customFormat="1" ht="10.199999999999999">
      <c r="A37" s="86"/>
      <c r="B37" s="150"/>
      <c r="C37" s="150"/>
      <c r="D37" s="150"/>
      <c r="E37" s="150"/>
      <c r="F37" s="150"/>
      <c r="G37" s="150"/>
      <c r="H37" s="150"/>
      <c r="I37" s="150"/>
      <c r="J37" s="150"/>
      <c r="K37" s="150"/>
      <c r="L37" s="150"/>
      <c r="M37" s="150"/>
      <c r="N37" s="150"/>
      <c r="O37" s="150"/>
      <c r="P37" s="150"/>
      <c r="Q37" s="150"/>
      <c r="R37" s="150"/>
      <c r="S37" s="150"/>
    </row>
    <row r="38" spans="1:19" s="152" customFormat="1" ht="10.199999999999999">
      <c r="A38" s="86"/>
      <c r="B38" s="150"/>
      <c r="C38" s="150"/>
      <c r="D38" s="150"/>
      <c r="E38" s="150"/>
      <c r="F38" s="150"/>
      <c r="G38" s="150"/>
      <c r="H38" s="150"/>
      <c r="I38" s="150"/>
      <c r="J38" s="150"/>
      <c r="K38" s="150"/>
      <c r="L38" s="150"/>
      <c r="M38" s="150"/>
      <c r="N38" s="150"/>
      <c r="O38" s="150"/>
      <c r="P38" s="150"/>
      <c r="Q38" s="150"/>
      <c r="R38" s="150"/>
      <c r="S38" s="150"/>
    </row>
    <row r="39" spans="1:19" s="152" customFormat="1" ht="10.199999999999999">
      <c r="A39" s="86"/>
      <c r="B39" s="150"/>
      <c r="C39" s="150"/>
      <c r="D39" s="150"/>
      <c r="E39" s="150"/>
      <c r="F39" s="150"/>
      <c r="G39" s="150"/>
      <c r="H39" s="150"/>
      <c r="I39" s="150"/>
      <c r="J39" s="150"/>
      <c r="K39" s="150"/>
      <c r="L39" s="150"/>
      <c r="M39" s="150"/>
      <c r="N39" s="150"/>
      <c r="O39" s="150"/>
      <c r="P39" s="150"/>
      <c r="Q39" s="150"/>
      <c r="R39" s="150"/>
      <c r="S39" s="150"/>
    </row>
    <row r="40" spans="1:19" s="152" customFormat="1" ht="10.199999999999999">
      <c r="A40" s="86"/>
      <c r="B40" s="150"/>
      <c r="C40" s="150"/>
      <c r="D40" s="150"/>
      <c r="E40" s="150"/>
      <c r="F40" s="150"/>
      <c r="G40" s="150"/>
      <c r="H40" s="150"/>
      <c r="I40" s="150"/>
      <c r="J40" s="150"/>
      <c r="K40" s="150"/>
      <c r="L40" s="150"/>
      <c r="M40" s="150"/>
      <c r="N40" s="150"/>
      <c r="O40" s="150"/>
      <c r="P40" s="150"/>
      <c r="Q40" s="150"/>
      <c r="R40" s="150"/>
      <c r="S40" s="150"/>
    </row>
    <row r="41" spans="1:19" s="152" customFormat="1" ht="10.199999999999999">
      <c r="A41" s="86"/>
      <c r="B41" s="150"/>
      <c r="C41" s="150"/>
      <c r="D41" s="150"/>
      <c r="E41" s="150"/>
      <c r="F41" s="150"/>
      <c r="G41" s="150"/>
      <c r="H41" s="150"/>
      <c r="I41" s="150"/>
      <c r="J41" s="150"/>
      <c r="K41" s="150"/>
      <c r="L41" s="150"/>
      <c r="M41" s="150"/>
      <c r="N41" s="150"/>
      <c r="O41" s="150"/>
      <c r="P41" s="150"/>
      <c r="Q41" s="150"/>
      <c r="R41" s="150"/>
      <c r="S41" s="150"/>
    </row>
    <row r="42" spans="1:19" s="152" customFormat="1" ht="10.199999999999999">
      <c r="A42" s="86"/>
      <c r="B42" s="150"/>
      <c r="C42" s="150"/>
      <c r="D42" s="150"/>
      <c r="E42" s="150"/>
      <c r="F42" s="150"/>
      <c r="G42" s="150"/>
      <c r="H42" s="150"/>
      <c r="I42" s="150"/>
      <c r="J42" s="150"/>
      <c r="K42" s="150"/>
      <c r="L42" s="150"/>
      <c r="M42" s="150"/>
      <c r="N42" s="150"/>
      <c r="O42" s="150"/>
      <c r="P42" s="150"/>
      <c r="Q42" s="150"/>
      <c r="R42" s="150"/>
      <c r="S42" s="150"/>
    </row>
    <row r="43" spans="1:19" s="152" customFormat="1" ht="10.199999999999999">
      <c r="A43" s="86"/>
      <c r="B43" s="150"/>
      <c r="C43" s="150"/>
      <c r="D43" s="150"/>
      <c r="E43" s="150"/>
      <c r="F43" s="150"/>
      <c r="G43" s="150"/>
      <c r="H43" s="150"/>
      <c r="I43" s="150"/>
      <c r="J43" s="150"/>
      <c r="K43" s="150"/>
      <c r="L43" s="150"/>
      <c r="M43" s="150"/>
      <c r="N43" s="150"/>
      <c r="O43" s="150"/>
      <c r="P43" s="150"/>
      <c r="Q43" s="150"/>
      <c r="R43" s="150"/>
      <c r="S43" s="150"/>
    </row>
    <row r="44" spans="1:19" s="152" customFormat="1" ht="10.199999999999999">
      <c r="A44" s="86"/>
      <c r="B44" s="150"/>
      <c r="C44" s="150"/>
      <c r="D44" s="150"/>
      <c r="E44" s="150"/>
      <c r="F44" s="150"/>
      <c r="G44" s="150"/>
      <c r="H44" s="150"/>
      <c r="I44" s="150"/>
      <c r="J44" s="150"/>
      <c r="K44" s="150"/>
      <c r="L44" s="150"/>
      <c r="M44" s="150"/>
      <c r="N44" s="150"/>
      <c r="O44" s="150"/>
      <c r="P44" s="150"/>
      <c r="Q44" s="150"/>
      <c r="R44" s="150"/>
      <c r="S44" s="150"/>
    </row>
    <row r="45" spans="1:19" s="152" customFormat="1" ht="10.199999999999999">
      <c r="A45" s="86"/>
      <c r="B45" s="150"/>
      <c r="C45" s="150"/>
      <c r="D45" s="150"/>
      <c r="E45" s="150"/>
      <c r="F45" s="150"/>
      <c r="G45" s="150"/>
      <c r="H45" s="150"/>
      <c r="I45" s="150"/>
      <c r="J45" s="150"/>
      <c r="K45" s="150"/>
      <c r="L45" s="150"/>
      <c r="M45" s="150"/>
      <c r="N45" s="150"/>
      <c r="O45" s="150"/>
      <c r="P45" s="150"/>
      <c r="Q45" s="150"/>
      <c r="R45" s="150"/>
      <c r="S45" s="150"/>
    </row>
    <row r="46" spans="1:19" s="152" customFormat="1" ht="10.199999999999999">
      <c r="A46" s="86"/>
      <c r="B46" s="150"/>
      <c r="C46" s="150"/>
      <c r="D46" s="150"/>
      <c r="E46" s="150"/>
      <c r="F46" s="150"/>
      <c r="G46" s="150"/>
      <c r="H46" s="150"/>
      <c r="I46" s="150"/>
      <c r="J46" s="150"/>
      <c r="K46" s="150"/>
      <c r="L46" s="150"/>
      <c r="M46" s="150"/>
      <c r="N46" s="150"/>
      <c r="O46" s="150"/>
      <c r="P46" s="150"/>
      <c r="Q46" s="150"/>
      <c r="R46" s="150"/>
      <c r="S46" s="150"/>
    </row>
    <row r="47" spans="1:19" s="152" customFormat="1" ht="10.199999999999999">
      <c r="A47" s="86"/>
      <c r="B47" s="150"/>
      <c r="C47" s="150"/>
      <c r="D47" s="150"/>
      <c r="E47" s="150"/>
      <c r="F47" s="150"/>
      <c r="G47" s="150"/>
      <c r="H47" s="150"/>
      <c r="I47" s="150"/>
      <c r="J47" s="150"/>
      <c r="K47" s="150"/>
      <c r="L47" s="150"/>
      <c r="M47" s="150"/>
      <c r="N47" s="150"/>
      <c r="O47" s="150"/>
      <c r="P47" s="150"/>
      <c r="Q47" s="150"/>
      <c r="R47" s="150"/>
      <c r="S47" s="150"/>
    </row>
    <row r="48" spans="1:19" s="152" customFormat="1" ht="10.199999999999999">
      <c r="A48" s="86"/>
      <c r="B48" s="150"/>
      <c r="C48" s="150"/>
      <c r="D48" s="150"/>
      <c r="E48" s="150"/>
      <c r="F48" s="150"/>
      <c r="G48" s="150"/>
      <c r="H48" s="150"/>
      <c r="I48" s="150"/>
      <c r="J48" s="150"/>
      <c r="K48" s="150"/>
      <c r="L48" s="150"/>
      <c r="M48" s="150"/>
      <c r="N48" s="150"/>
      <c r="O48" s="150"/>
      <c r="P48" s="150"/>
      <c r="Q48" s="150"/>
      <c r="R48" s="150"/>
      <c r="S48" s="150"/>
    </row>
    <row r="49" spans="1:19" s="152" customFormat="1" ht="10.199999999999999">
      <c r="A49" s="86"/>
      <c r="B49" s="150"/>
      <c r="C49" s="150"/>
      <c r="D49" s="150"/>
      <c r="E49" s="150"/>
      <c r="F49" s="150"/>
      <c r="G49" s="150"/>
      <c r="H49" s="150"/>
      <c r="I49" s="150"/>
      <c r="J49" s="150"/>
      <c r="K49" s="150"/>
      <c r="L49" s="150"/>
      <c r="M49" s="150"/>
      <c r="N49" s="150"/>
      <c r="O49" s="150"/>
      <c r="P49" s="150"/>
      <c r="Q49" s="150"/>
      <c r="R49" s="150"/>
      <c r="S49" s="150"/>
    </row>
    <row r="50" spans="1:19" s="152" customFormat="1" ht="10.199999999999999">
      <c r="A50" s="86"/>
      <c r="B50" s="150"/>
      <c r="C50" s="150"/>
      <c r="D50" s="150"/>
      <c r="E50" s="150"/>
      <c r="F50" s="150"/>
      <c r="G50" s="150"/>
      <c r="H50" s="150"/>
      <c r="I50" s="150"/>
      <c r="J50" s="150"/>
      <c r="K50" s="150"/>
      <c r="L50" s="150"/>
      <c r="M50" s="150"/>
      <c r="N50" s="150"/>
      <c r="O50" s="150"/>
      <c r="P50" s="150"/>
      <c r="Q50" s="150"/>
      <c r="R50" s="150"/>
      <c r="S50" s="150"/>
    </row>
    <row r="51" spans="1:19" s="152" customFormat="1" ht="10.199999999999999">
      <c r="A51" s="86"/>
      <c r="B51" s="150"/>
      <c r="C51" s="150"/>
      <c r="D51" s="150"/>
      <c r="E51" s="150"/>
      <c r="F51" s="150"/>
      <c r="G51" s="150"/>
      <c r="H51" s="150"/>
      <c r="I51" s="150"/>
      <c r="J51" s="150"/>
      <c r="K51" s="150"/>
      <c r="L51" s="150"/>
      <c r="M51" s="150"/>
      <c r="N51" s="150"/>
      <c r="O51" s="150"/>
      <c r="P51" s="150"/>
      <c r="Q51" s="150"/>
      <c r="R51" s="150"/>
      <c r="S51" s="150"/>
    </row>
    <row r="52" spans="1:19" s="152" customFormat="1" ht="10.199999999999999">
      <c r="A52" s="86"/>
      <c r="B52" s="150"/>
      <c r="C52" s="150"/>
      <c r="D52" s="150"/>
      <c r="E52" s="150"/>
      <c r="F52" s="150"/>
      <c r="G52" s="150"/>
      <c r="H52" s="150"/>
      <c r="I52" s="150"/>
      <c r="J52" s="150"/>
      <c r="K52" s="150"/>
      <c r="L52" s="150"/>
      <c r="M52" s="150"/>
      <c r="N52" s="150"/>
      <c r="O52" s="150"/>
      <c r="P52" s="150"/>
      <c r="Q52" s="150"/>
      <c r="R52" s="150"/>
      <c r="S52" s="150"/>
    </row>
    <row r="53" spans="1:19" s="152" customFormat="1" ht="10.199999999999999">
      <c r="A53" s="86"/>
      <c r="B53" s="150"/>
      <c r="C53" s="150"/>
      <c r="D53" s="150"/>
      <c r="E53" s="150"/>
      <c r="F53" s="150"/>
      <c r="G53" s="150"/>
      <c r="H53" s="150"/>
      <c r="I53" s="150"/>
      <c r="J53" s="150"/>
      <c r="K53" s="150"/>
      <c r="L53" s="150"/>
      <c r="M53" s="150"/>
      <c r="N53" s="150"/>
      <c r="O53" s="150"/>
      <c r="P53" s="150"/>
      <c r="Q53" s="150"/>
      <c r="R53" s="150"/>
      <c r="S53" s="150"/>
    </row>
    <row r="54" spans="1:19" s="152" customFormat="1" ht="10.199999999999999">
      <c r="A54" s="86"/>
      <c r="B54" s="150"/>
      <c r="C54" s="150"/>
      <c r="D54" s="150"/>
      <c r="E54" s="150"/>
      <c r="F54" s="150"/>
      <c r="G54" s="150"/>
      <c r="H54" s="150"/>
      <c r="I54" s="150"/>
      <c r="J54" s="150"/>
      <c r="K54" s="150"/>
      <c r="L54" s="150"/>
      <c r="M54" s="150"/>
      <c r="N54" s="150"/>
      <c r="O54" s="150"/>
      <c r="P54" s="150"/>
      <c r="Q54" s="150"/>
      <c r="R54" s="150"/>
      <c r="S54" s="150"/>
    </row>
    <row r="55" spans="1:19" s="152" customFormat="1" ht="10.199999999999999">
      <c r="A55" s="86"/>
      <c r="B55" s="150"/>
      <c r="C55" s="150"/>
      <c r="D55" s="150"/>
      <c r="E55" s="150"/>
      <c r="F55" s="150"/>
      <c r="G55" s="150"/>
      <c r="H55" s="150"/>
      <c r="I55" s="150"/>
      <c r="J55" s="150"/>
      <c r="K55" s="150"/>
      <c r="L55" s="150"/>
      <c r="M55" s="150"/>
      <c r="N55" s="150"/>
      <c r="O55" s="150"/>
      <c r="P55" s="150"/>
      <c r="Q55" s="150"/>
      <c r="R55" s="150"/>
      <c r="S55" s="150"/>
    </row>
    <row r="56" spans="1:19" s="152" customFormat="1" ht="10.199999999999999">
      <c r="A56" s="86"/>
      <c r="B56" s="150"/>
      <c r="C56" s="150"/>
      <c r="D56" s="150"/>
      <c r="E56" s="150"/>
      <c r="F56" s="150"/>
      <c r="G56" s="150"/>
      <c r="H56" s="150"/>
      <c r="I56" s="150"/>
      <c r="J56" s="150"/>
      <c r="K56" s="150"/>
      <c r="L56" s="150"/>
      <c r="M56" s="150"/>
      <c r="N56" s="150"/>
      <c r="O56" s="150"/>
      <c r="P56" s="150"/>
      <c r="Q56" s="150"/>
      <c r="R56" s="150"/>
      <c r="S56" s="150"/>
    </row>
    <row r="57" spans="1:19" s="152" customFormat="1" ht="10.199999999999999">
      <c r="A57" s="86"/>
      <c r="B57" s="150"/>
      <c r="C57" s="150"/>
      <c r="D57" s="150"/>
      <c r="E57" s="150"/>
      <c r="F57" s="150"/>
      <c r="G57" s="150"/>
      <c r="H57" s="150"/>
      <c r="I57" s="150"/>
      <c r="J57" s="150"/>
      <c r="K57" s="150"/>
      <c r="L57" s="150"/>
      <c r="M57" s="150"/>
      <c r="N57" s="150"/>
      <c r="O57" s="150"/>
      <c r="P57" s="150"/>
      <c r="Q57" s="150"/>
      <c r="R57" s="150"/>
      <c r="S57" s="150"/>
    </row>
    <row r="58" spans="1:19" s="152" customFormat="1" ht="10.199999999999999">
      <c r="A58" s="86"/>
      <c r="B58" s="150"/>
      <c r="C58" s="150"/>
      <c r="D58" s="150"/>
      <c r="E58" s="150"/>
      <c r="F58" s="150"/>
      <c r="G58" s="150"/>
      <c r="H58" s="150"/>
      <c r="I58" s="150"/>
      <c r="J58" s="150"/>
      <c r="K58" s="150"/>
      <c r="L58" s="150"/>
      <c r="M58" s="150"/>
      <c r="N58" s="150"/>
      <c r="O58" s="150"/>
      <c r="P58" s="150"/>
      <c r="Q58" s="150"/>
      <c r="R58" s="150"/>
      <c r="S58" s="150"/>
    </row>
    <row r="59" spans="1:19" s="152" customFormat="1" ht="10.199999999999999">
      <c r="A59" s="86"/>
      <c r="B59" s="150"/>
      <c r="C59" s="150"/>
      <c r="D59" s="150"/>
      <c r="E59" s="150"/>
      <c r="F59" s="150"/>
      <c r="G59" s="150"/>
      <c r="H59" s="150"/>
      <c r="I59" s="150"/>
      <c r="J59" s="150"/>
      <c r="K59" s="150"/>
      <c r="L59" s="150"/>
      <c r="M59" s="150"/>
      <c r="N59" s="150"/>
      <c r="O59" s="150"/>
      <c r="P59" s="150"/>
      <c r="Q59" s="150"/>
      <c r="R59" s="150"/>
      <c r="S59" s="150"/>
    </row>
    <row r="60" spans="1:19" s="152" customFormat="1" ht="10.199999999999999">
      <c r="A60" s="86"/>
      <c r="B60" s="150"/>
      <c r="C60" s="150"/>
      <c r="D60" s="150"/>
      <c r="E60" s="150"/>
      <c r="F60" s="150"/>
      <c r="G60" s="150"/>
      <c r="H60" s="150"/>
      <c r="I60" s="150"/>
      <c r="J60" s="150"/>
      <c r="K60" s="150"/>
      <c r="L60" s="150"/>
      <c r="M60" s="150"/>
      <c r="N60" s="150"/>
      <c r="O60" s="150"/>
      <c r="P60" s="150"/>
      <c r="Q60" s="150"/>
      <c r="R60" s="150"/>
      <c r="S60" s="150"/>
    </row>
    <row r="61" spans="1:19" s="152" customFormat="1" ht="10.199999999999999">
      <c r="A61" s="86"/>
      <c r="B61" s="150"/>
      <c r="C61" s="150"/>
      <c r="D61" s="150"/>
      <c r="E61" s="150"/>
      <c r="F61" s="150"/>
      <c r="G61" s="150"/>
      <c r="H61" s="150"/>
      <c r="I61" s="150"/>
      <c r="J61" s="150"/>
      <c r="K61" s="150"/>
      <c r="L61" s="150"/>
      <c r="M61" s="150"/>
      <c r="N61" s="150"/>
      <c r="O61" s="150"/>
      <c r="P61" s="150"/>
      <c r="Q61" s="150"/>
      <c r="R61" s="150"/>
      <c r="S61" s="150"/>
    </row>
    <row r="62" spans="1:19" s="152" customFormat="1" ht="10.199999999999999">
      <c r="A62" s="86"/>
      <c r="B62" s="150"/>
      <c r="C62" s="150"/>
      <c r="D62" s="150"/>
      <c r="E62" s="150"/>
      <c r="F62" s="150"/>
      <c r="G62" s="150"/>
      <c r="H62" s="150"/>
      <c r="I62" s="150"/>
      <c r="J62" s="150"/>
      <c r="K62" s="150"/>
      <c r="L62" s="150"/>
      <c r="M62" s="150"/>
      <c r="N62" s="150"/>
      <c r="O62" s="150"/>
      <c r="P62" s="150"/>
      <c r="Q62" s="150"/>
      <c r="R62" s="150"/>
      <c r="S62" s="150"/>
    </row>
    <row r="63" spans="1:19" s="152" customFormat="1" ht="10.199999999999999">
      <c r="A63" s="86"/>
      <c r="B63" s="150"/>
      <c r="C63" s="150"/>
      <c r="D63" s="150"/>
      <c r="E63" s="150"/>
      <c r="F63" s="150"/>
      <c r="G63" s="150"/>
      <c r="H63" s="150"/>
      <c r="I63" s="150"/>
      <c r="J63" s="150"/>
      <c r="K63" s="150"/>
      <c r="L63" s="150"/>
      <c r="M63" s="150"/>
      <c r="N63" s="150"/>
      <c r="O63" s="150"/>
      <c r="P63" s="150"/>
      <c r="Q63" s="150"/>
      <c r="R63" s="150"/>
      <c r="S63" s="150"/>
    </row>
    <row r="64" spans="1:19" s="152" customFormat="1" ht="10.199999999999999">
      <c r="A64" s="86"/>
      <c r="B64" s="150"/>
      <c r="C64" s="150"/>
      <c r="D64" s="150"/>
      <c r="E64" s="150"/>
      <c r="F64" s="150"/>
      <c r="G64" s="150"/>
      <c r="H64" s="150"/>
      <c r="I64" s="150"/>
      <c r="J64" s="150"/>
      <c r="K64" s="150"/>
      <c r="L64" s="150"/>
      <c r="M64" s="150"/>
      <c r="N64" s="150"/>
      <c r="O64" s="150"/>
      <c r="P64" s="150"/>
      <c r="Q64" s="150"/>
      <c r="R64" s="150"/>
      <c r="S64" s="150"/>
    </row>
    <row r="65" spans="1:19" s="152" customFormat="1" ht="10.199999999999999">
      <c r="A65" s="86"/>
      <c r="B65" s="150"/>
      <c r="C65" s="150"/>
      <c r="D65" s="150"/>
      <c r="E65" s="150"/>
      <c r="F65" s="150"/>
      <c r="G65" s="150"/>
      <c r="H65" s="150"/>
      <c r="I65" s="150"/>
      <c r="J65" s="150"/>
      <c r="K65" s="150"/>
      <c r="L65" s="150"/>
      <c r="M65" s="150"/>
      <c r="N65" s="150"/>
      <c r="O65" s="150"/>
      <c r="P65" s="150"/>
      <c r="Q65" s="150"/>
      <c r="R65" s="150"/>
      <c r="S65" s="150"/>
    </row>
    <row r="66" spans="1:19" s="152" customFormat="1" ht="10.199999999999999">
      <c r="A66" s="86"/>
      <c r="B66" s="150"/>
      <c r="C66" s="150"/>
      <c r="D66" s="150"/>
      <c r="E66" s="150"/>
      <c r="F66" s="150"/>
      <c r="G66" s="150"/>
      <c r="H66" s="150"/>
      <c r="I66" s="150"/>
      <c r="J66" s="150"/>
      <c r="K66" s="150"/>
      <c r="L66" s="150"/>
      <c r="M66" s="150"/>
      <c r="N66" s="150"/>
      <c r="O66" s="150"/>
      <c r="P66" s="150"/>
      <c r="Q66" s="150"/>
      <c r="R66" s="150"/>
      <c r="S66" s="150"/>
    </row>
    <row r="67" spans="1:19" s="152" customFormat="1" ht="10.199999999999999">
      <c r="A67" s="86"/>
      <c r="B67" s="150"/>
      <c r="C67" s="150"/>
      <c r="D67" s="150"/>
      <c r="E67" s="150"/>
      <c r="F67" s="150"/>
      <c r="G67" s="150"/>
      <c r="H67" s="150"/>
      <c r="I67" s="150"/>
      <c r="J67" s="150"/>
      <c r="K67" s="150"/>
      <c r="L67" s="150"/>
      <c r="M67" s="150"/>
      <c r="N67" s="150"/>
      <c r="O67" s="150"/>
      <c r="P67" s="150"/>
      <c r="Q67" s="150"/>
      <c r="R67" s="150"/>
      <c r="S67" s="150"/>
    </row>
    <row r="68" spans="1:19" s="152" customFormat="1" ht="10.199999999999999">
      <c r="A68" s="86"/>
      <c r="B68" s="150"/>
      <c r="C68" s="150"/>
      <c r="D68" s="150"/>
      <c r="E68" s="150"/>
      <c r="F68" s="150"/>
      <c r="G68" s="150"/>
      <c r="H68" s="150"/>
      <c r="I68" s="150"/>
      <c r="J68" s="150"/>
      <c r="K68" s="150"/>
      <c r="L68" s="150"/>
      <c r="M68" s="150"/>
      <c r="N68" s="150"/>
      <c r="O68" s="150"/>
      <c r="P68" s="150"/>
      <c r="Q68" s="150"/>
      <c r="R68" s="150"/>
      <c r="S68" s="150"/>
    </row>
    <row r="69" spans="1:19" s="152" customFormat="1" ht="10.199999999999999">
      <c r="A69" s="86"/>
      <c r="B69" s="150"/>
      <c r="C69" s="150"/>
      <c r="D69" s="150"/>
      <c r="E69" s="150"/>
      <c r="F69" s="150"/>
      <c r="G69" s="150"/>
      <c r="H69" s="150"/>
      <c r="I69" s="150"/>
      <c r="J69" s="150"/>
      <c r="K69" s="150"/>
      <c r="L69" s="150"/>
      <c r="M69" s="150"/>
      <c r="N69" s="150"/>
      <c r="O69" s="150"/>
      <c r="P69" s="150"/>
      <c r="Q69" s="150"/>
      <c r="R69" s="150"/>
      <c r="S69" s="150"/>
    </row>
    <row r="70" spans="1:19" s="152" customFormat="1" ht="10.199999999999999">
      <c r="A70" s="86"/>
      <c r="B70" s="150"/>
      <c r="C70" s="150"/>
      <c r="D70" s="150"/>
      <c r="E70" s="150"/>
      <c r="F70" s="150"/>
      <c r="G70" s="150"/>
      <c r="H70" s="150"/>
      <c r="I70" s="150"/>
      <c r="J70" s="150"/>
      <c r="K70" s="150"/>
      <c r="L70" s="150"/>
      <c r="M70" s="150"/>
      <c r="N70" s="150"/>
      <c r="O70" s="150"/>
      <c r="P70" s="150"/>
      <c r="Q70" s="150"/>
      <c r="R70" s="150"/>
      <c r="S70" s="150"/>
    </row>
    <row r="71" spans="1:19" s="152" customFormat="1" ht="10.199999999999999">
      <c r="A71" s="86"/>
      <c r="B71" s="150"/>
      <c r="C71" s="150"/>
      <c r="D71" s="150"/>
      <c r="E71" s="150"/>
      <c r="F71" s="150"/>
      <c r="G71" s="150"/>
      <c r="H71" s="150"/>
      <c r="I71" s="150"/>
      <c r="J71" s="150"/>
      <c r="K71" s="150"/>
      <c r="L71" s="150"/>
      <c r="M71" s="150"/>
      <c r="N71" s="150"/>
      <c r="O71" s="150"/>
      <c r="P71" s="150"/>
      <c r="Q71" s="150"/>
      <c r="R71" s="150"/>
      <c r="S71" s="150"/>
    </row>
    <row r="72" spans="1:19" s="152" customFormat="1" ht="10.199999999999999">
      <c r="A72" s="86"/>
      <c r="B72" s="150"/>
      <c r="C72" s="150"/>
      <c r="D72" s="150"/>
      <c r="E72" s="150"/>
      <c r="F72" s="150"/>
      <c r="G72" s="150"/>
      <c r="H72" s="150"/>
      <c r="I72" s="150"/>
      <c r="J72" s="150"/>
      <c r="K72" s="150"/>
      <c r="L72" s="150"/>
      <c r="M72" s="150"/>
      <c r="N72" s="150"/>
      <c r="O72" s="150"/>
      <c r="P72" s="150"/>
      <c r="Q72" s="150"/>
      <c r="R72" s="150"/>
      <c r="S72" s="150"/>
    </row>
    <row r="73" spans="1:19" s="152" customFormat="1" ht="10.199999999999999">
      <c r="A73" s="86"/>
      <c r="B73" s="150"/>
      <c r="C73" s="150"/>
      <c r="D73" s="150"/>
      <c r="E73" s="150"/>
      <c r="F73" s="150"/>
      <c r="G73" s="150"/>
      <c r="H73" s="150"/>
      <c r="I73" s="150"/>
      <c r="J73" s="150"/>
      <c r="K73" s="150"/>
      <c r="L73" s="150"/>
      <c r="M73" s="150"/>
      <c r="N73" s="150"/>
      <c r="O73" s="150"/>
      <c r="P73" s="150"/>
      <c r="Q73" s="150"/>
      <c r="R73" s="150"/>
      <c r="S73" s="150"/>
    </row>
    <row r="74" spans="1:19" s="152" customFormat="1" ht="10.199999999999999">
      <c r="A74" s="86"/>
      <c r="B74" s="150"/>
      <c r="C74" s="150"/>
      <c r="D74" s="150"/>
      <c r="E74" s="150"/>
      <c r="F74" s="150"/>
      <c r="G74" s="150"/>
      <c r="H74" s="150"/>
      <c r="I74" s="150"/>
      <c r="J74" s="150"/>
      <c r="K74" s="150"/>
      <c r="L74" s="150"/>
      <c r="M74" s="150"/>
      <c r="N74" s="150"/>
      <c r="O74" s="150"/>
      <c r="P74" s="150"/>
      <c r="Q74" s="150"/>
      <c r="R74" s="150"/>
      <c r="S74" s="150"/>
    </row>
    <row r="75" spans="1:19" s="152" customFormat="1" ht="10.199999999999999">
      <c r="A75" s="86"/>
      <c r="B75" s="150"/>
      <c r="C75" s="150"/>
      <c r="D75" s="150"/>
      <c r="E75" s="150"/>
      <c r="F75" s="150"/>
      <c r="G75" s="150"/>
      <c r="H75" s="150"/>
      <c r="I75" s="150"/>
      <c r="J75" s="150"/>
      <c r="K75" s="150"/>
      <c r="L75" s="150"/>
      <c r="M75" s="150"/>
      <c r="N75" s="150"/>
      <c r="O75" s="150"/>
      <c r="P75" s="150"/>
      <c r="Q75" s="150"/>
      <c r="R75" s="150"/>
      <c r="S75" s="150"/>
    </row>
    <row r="76" spans="1:19" s="152" customFormat="1" ht="10.199999999999999">
      <c r="A76" s="86"/>
      <c r="B76" s="150"/>
      <c r="C76" s="150"/>
      <c r="D76" s="150"/>
      <c r="E76" s="150"/>
      <c r="F76" s="150"/>
      <c r="G76" s="150"/>
      <c r="H76" s="150"/>
      <c r="I76" s="150"/>
      <c r="J76" s="150"/>
      <c r="K76" s="150"/>
      <c r="L76" s="150"/>
      <c r="M76" s="150"/>
      <c r="N76" s="150"/>
      <c r="O76" s="150"/>
      <c r="P76" s="150"/>
      <c r="Q76" s="150"/>
      <c r="R76" s="150"/>
      <c r="S76" s="150"/>
    </row>
    <row r="77" spans="1:19" s="152" customFormat="1" ht="10.199999999999999">
      <c r="A77" s="86"/>
      <c r="B77" s="150"/>
      <c r="C77" s="150"/>
      <c r="D77" s="150"/>
      <c r="E77" s="150"/>
      <c r="F77" s="150"/>
      <c r="G77" s="150"/>
      <c r="H77" s="150"/>
      <c r="I77" s="150"/>
      <c r="J77" s="150"/>
      <c r="K77" s="150"/>
      <c r="L77" s="150"/>
      <c r="M77" s="150"/>
      <c r="N77" s="150"/>
      <c r="O77" s="150"/>
      <c r="P77" s="150"/>
      <c r="Q77" s="150"/>
      <c r="R77" s="150"/>
      <c r="S77" s="150"/>
    </row>
    <row r="78" spans="1:19" s="152" customFormat="1" ht="10.199999999999999">
      <c r="A78" s="86"/>
      <c r="B78" s="150"/>
      <c r="C78" s="150"/>
      <c r="D78" s="150"/>
      <c r="E78" s="150"/>
      <c r="F78" s="150"/>
      <c r="G78" s="150"/>
      <c r="H78" s="150"/>
      <c r="I78" s="150"/>
      <c r="J78" s="150"/>
      <c r="K78" s="150"/>
      <c r="L78" s="150"/>
      <c r="M78" s="150"/>
      <c r="N78" s="150"/>
      <c r="O78" s="150"/>
      <c r="P78" s="150"/>
      <c r="Q78" s="150"/>
      <c r="R78" s="150"/>
      <c r="S78" s="150"/>
    </row>
    <row r="79" spans="1:19" s="152" customFormat="1" ht="10.199999999999999">
      <c r="A79" s="86"/>
      <c r="B79" s="150"/>
      <c r="C79" s="150"/>
      <c r="D79" s="150"/>
      <c r="E79" s="150"/>
      <c r="F79" s="150"/>
      <c r="G79" s="150"/>
      <c r="H79" s="150"/>
      <c r="I79" s="150"/>
      <c r="J79" s="150"/>
      <c r="K79" s="150"/>
      <c r="L79" s="150"/>
      <c r="M79" s="150"/>
      <c r="N79" s="150"/>
      <c r="O79" s="150"/>
      <c r="P79" s="150"/>
      <c r="Q79" s="150"/>
      <c r="R79" s="150"/>
      <c r="S79" s="150"/>
    </row>
    <row r="80" spans="1:19" s="152" customFormat="1" ht="10.199999999999999">
      <c r="A80" s="86"/>
      <c r="B80" s="150"/>
      <c r="C80" s="150"/>
      <c r="D80" s="150"/>
      <c r="E80" s="150"/>
      <c r="F80" s="150"/>
      <c r="G80" s="150"/>
      <c r="H80" s="150"/>
      <c r="I80" s="150"/>
      <c r="J80" s="150"/>
      <c r="K80" s="150"/>
      <c r="L80" s="150"/>
      <c r="M80" s="150"/>
      <c r="N80" s="150"/>
      <c r="O80" s="150"/>
      <c r="P80" s="150"/>
      <c r="Q80" s="150"/>
      <c r="R80" s="150"/>
      <c r="S80" s="150"/>
    </row>
    <row r="81" spans="1:19" s="152" customFormat="1" ht="10.199999999999999">
      <c r="A81" s="86"/>
      <c r="B81" s="150"/>
      <c r="C81" s="150"/>
      <c r="D81" s="150"/>
      <c r="E81" s="150"/>
      <c r="F81" s="150"/>
      <c r="G81" s="150"/>
      <c r="H81" s="150"/>
      <c r="I81" s="150"/>
      <c r="J81" s="150"/>
      <c r="K81" s="150"/>
      <c r="L81" s="150"/>
      <c r="M81" s="150"/>
      <c r="N81" s="150"/>
      <c r="O81" s="150"/>
      <c r="P81" s="150"/>
      <c r="Q81" s="150"/>
      <c r="R81" s="150"/>
      <c r="S81" s="150"/>
    </row>
    <row r="82" spans="1:19" s="152" customFormat="1" ht="10.199999999999999">
      <c r="A82" s="86"/>
      <c r="B82" s="150"/>
      <c r="C82" s="150"/>
      <c r="D82" s="150"/>
      <c r="E82" s="150"/>
      <c r="F82" s="150"/>
      <c r="G82" s="150"/>
      <c r="H82" s="150"/>
      <c r="I82" s="150"/>
      <c r="J82" s="150"/>
      <c r="K82" s="150"/>
      <c r="L82" s="150"/>
      <c r="M82" s="150"/>
      <c r="N82" s="150"/>
      <c r="O82" s="150"/>
      <c r="P82" s="150"/>
      <c r="Q82" s="150"/>
      <c r="R82" s="150"/>
      <c r="S82" s="150"/>
    </row>
    <row r="83" spans="1:19" s="152" customFormat="1" ht="10.199999999999999">
      <c r="A83" s="86"/>
      <c r="B83" s="150"/>
      <c r="C83" s="150"/>
      <c r="D83" s="150"/>
      <c r="E83" s="150"/>
      <c r="F83" s="150"/>
      <c r="G83" s="150"/>
      <c r="H83" s="150"/>
      <c r="I83" s="150"/>
      <c r="J83" s="150"/>
      <c r="K83" s="150"/>
      <c r="L83" s="150"/>
      <c r="M83" s="150"/>
      <c r="N83" s="150"/>
      <c r="O83" s="150"/>
      <c r="P83" s="150"/>
      <c r="Q83" s="150"/>
      <c r="R83" s="150"/>
      <c r="S83" s="150"/>
    </row>
    <row r="84" spans="1:19" s="152" customFormat="1" ht="10.199999999999999">
      <c r="A84" s="86"/>
      <c r="B84" s="150"/>
      <c r="C84" s="150"/>
      <c r="D84" s="150"/>
      <c r="E84" s="150"/>
      <c r="F84" s="150"/>
      <c r="G84" s="150"/>
      <c r="H84" s="150"/>
      <c r="I84" s="150"/>
      <c r="J84" s="150"/>
      <c r="K84" s="150"/>
      <c r="L84" s="150"/>
      <c r="M84" s="150"/>
      <c r="N84" s="150"/>
      <c r="O84" s="150"/>
      <c r="P84" s="150"/>
      <c r="Q84" s="150"/>
      <c r="R84" s="150"/>
      <c r="S84" s="150"/>
    </row>
    <row r="85" spans="1:19" s="152" customFormat="1" ht="10.199999999999999">
      <c r="A85" s="86"/>
      <c r="B85" s="150"/>
      <c r="C85" s="150"/>
      <c r="D85" s="150"/>
      <c r="E85" s="150"/>
      <c r="F85" s="150"/>
      <c r="G85" s="150"/>
      <c r="H85" s="150"/>
      <c r="I85" s="150"/>
      <c r="J85" s="150"/>
      <c r="K85" s="150"/>
      <c r="L85" s="150"/>
      <c r="M85" s="150"/>
      <c r="N85" s="150"/>
      <c r="O85" s="150"/>
      <c r="P85" s="150"/>
      <c r="Q85" s="150"/>
      <c r="R85" s="150"/>
      <c r="S85" s="150"/>
    </row>
    <row r="86" spans="1:19" s="152" customFormat="1" ht="10.199999999999999">
      <c r="A86" s="86"/>
      <c r="B86" s="150"/>
      <c r="C86" s="150"/>
      <c r="D86" s="150"/>
      <c r="E86" s="150"/>
      <c r="F86" s="150"/>
      <c r="G86" s="150"/>
      <c r="H86" s="150"/>
      <c r="I86" s="150"/>
      <c r="J86" s="150"/>
      <c r="K86" s="150"/>
      <c r="L86" s="150"/>
      <c r="M86" s="150"/>
      <c r="N86" s="150"/>
      <c r="O86" s="150"/>
      <c r="P86" s="150"/>
      <c r="Q86" s="150"/>
      <c r="R86" s="150"/>
      <c r="S86" s="150"/>
    </row>
    <row r="87" spans="1:19" s="152" customFormat="1" ht="10.199999999999999">
      <c r="A87" s="86"/>
      <c r="B87" s="150"/>
      <c r="C87" s="150"/>
      <c r="D87" s="150"/>
      <c r="E87" s="150"/>
      <c r="F87" s="150"/>
      <c r="G87" s="150"/>
      <c r="H87" s="150"/>
      <c r="I87" s="150"/>
      <c r="J87" s="150"/>
      <c r="K87" s="150"/>
      <c r="L87" s="150"/>
      <c r="M87" s="150"/>
      <c r="N87" s="150"/>
      <c r="O87" s="150"/>
      <c r="P87" s="150"/>
      <c r="Q87" s="150"/>
      <c r="R87" s="150"/>
      <c r="S87" s="150"/>
    </row>
    <row r="88" spans="1:19" s="152" customFormat="1" ht="10.199999999999999">
      <c r="A88" s="86"/>
      <c r="B88" s="150"/>
      <c r="C88" s="150"/>
      <c r="D88" s="150"/>
      <c r="E88" s="150"/>
      <c r="F88" s="150"/>
      <c r="G88" s="150"/>
      <c r="H88" s="150"/>
      <c r="I88" s="150"/>
      <c r="J88" s="150"/>
      <c r="K88" s="150"/>
      <c r="L88" s="150"/>
      <c r="M88" s="150"/>
      <c r="N88" s="150"/>
      <c r="O88" s="150"/>
      <c r="P88" s="150"/>
      <c r="Q88" s="150"/>
      <c r="R88" s="150"/>
      <c r="S88" s="150"/>
    </row>
    <row r="89" spans="1:19" s="152" customFormat="1" ht="10.199999999999999">
      <c r="A89" s="86"/>
      <c r="B89" s="150"/>
      <c r="C89" s="150"/>
      <c r="D89" s="150"/>
      <c r="E89" s="150"/>
      <c r="F89" s="150"/>
      <c r="G89" s="150"/>
      <c r="H89" s="150"/>
      <c r="I89" s="150"/>
      <c r="J89" s="150"/>
      <c r="K89" s="150"/>
      <c r="L89" s="150"/>
      <c r="M89" s="150"/>
      <c r="N89" s="150"/>
      <c r="O89" s="150"/>
      <c r="P89" s="150"/>
      <c r="Q89" s="150"/>
      <c r="R89" s="150"/>
      <c r="S89" s="150"/>
    </row>
    <row r="90" spans="1:19" s="152" customFormat="1" ht="10.199999999999999">
      <c r="A90" s="86"/>
      <c r="B90" s="150"/>
      <c r="C90" s="150"/>
      <c r="D90" s="150"/>
      <c r="E90" s="150"/>
      <c r="F90" s="150"/>
      <c r="G90" s="150"/>
      <c r="H90" s="150"/>
      <c r="I90" s="150"/>
      <c r="J90" s="150"/>
      <c r="K90" s="150"/>
      <c r="L90" s="150"/>
      <c r="M90" s="150"/>
      <c r="N90" s="150"/>
      <c r="O90" s="150"/>
      <c r="P90" s="150"/>
      <c r="Q90" s="150"/>
      <c r="R90" s="150"/>
      <c r="S90" s="150"/>
    </row>
    <row r="91" spans="1:19" s="152" customFormat="1" ht="10.199999999999999">
      <c r="A91" s="86"/>
      <c r="B91" s="150"/>
      <c r="C91" s="150"/>
      <c r="D91" s="150"/>
      <c r="E91" s="150"/>
      <c r="F91" s="150"/>
      <c r="G91" s="150"/>
      <c r="H91" s="150"/>
      <c r="I91" s="150"/>
      <c r="J91" s="150"/>
      <c r="K91" s="150"/>
      <c r="L91" s="150"/>
      <c r="M91" s="150"/>
      <c r="N91" s="150"/>
      <c r="O91" s="150"/>
      <c r="P91" s="150"/>
      <c r="Q91" s="150"/>
      <c r="R91" s="150"/>
      <c r="S91" s="150"/>
    </row>
    <row r="92" spans="1:19" s="152" customFormat="1" ht="10.199999999999999">
      <c r="A92" s="86"/>
      <c r="B92" s="150"/>
      <c r="C92" s="150"/>
      <c r="D92" s="150"/>
      <c r="E92" s="150"/>
      <c r="F92" s="150"/>
      <c r="G92" s="150"/>
      <c r="H92" s="150"/>
      <c r="I92" s="150"/>
      <c r="J92" s="150"/>
      <c r="K92" s="150"/>
      <c r="L92" s="150"/>
      <c r="M92" s="150"/>
      <c r="N92" s="150"/>
      <c r="O92" s="150"/>
      <c r="P92" s="150"/>
      <c r="Q92" s="150"/>
      <c r="R92" s="150"/>
      <c r="S92" s="150"/>
    </row>
    <row r="93" spans="1:19" s="152" customFormat="1" ht="10.199999999999999">
      <c r="A93" s="86"/>
      <c r="B93" s="150"/>
      <c r="C93" s="150"/>
      <c r="D93" s="150"/>
      <c r="E93" s="150"/>
      <c r="F93" s="150"/>
      <c r="G93" s="150"/>
      <c r="H93" s="150"/>
      <c r="I93" s="150"/>
      <c r="J93" s="150"/>
      <c r="K93" s="150"/>
      <c r="L93" s="150"/>
      <c r="M93" s="150"/>
      <c r="N93" s="150"/>
      <c r="O93" s="150"/>
      <c r="P93" s="150"/>
      <c r="Q93" s="150"/>
      <c r="R93" s="150"/>
      <c r="S93" s="150"/>
    </row>
  </sheetData>
  <hyperlinks>
    <hyperlink ref="S6" location="Índex!D9" display="Index" xr:uid="{FD5495D6-7BE2-4D75-8C29-618D3971EBE4}"/>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9D4BE-76B3-4358-9D16-89915DE51CC9}">
  <sheetPr>
    <tabColor rgb="FFFF0000"/>
  </sheetPr>
  <dimension ref="A1:HZ18"/>
  <sheetViews>
    <sheetView showGridLines="0" zoomScaleNormal="100" workbookViewId="0">
      <pane xSplit="1" ySplit="9" topLeftCell="BH10" activePane="bottomRight" state="frozen"/>
      <selection activeCell="CO6" sqref="CO6"/>
      <selection pane="topRight" activeCell="CO6" sqref="CO6"/>
      <selection pane="bottomLeft" activeCell="CO6" sqref="CO6"/>
      <selection pane="bottomRight" activeCell="BP10" sqref="BP10"/>
    </sheetView>
  </sheetViews>
  <sheetFormatPr defaultColWidth="11" defaultRowHeight="13.2" customHeight="1"/>
  <cols>
    <col min="1" max="1" width="32.7265625" style="197" bestFit="1" customWidth="1"/>
    <col min="2" max="2" width="7.81640625" style="197" bestFit="1" customWidth="1"/>
    <col min="3" max="4" width="7.453125" style="197" bestFit="1" customWidth="1"/>
    <col min="5" max="5" width="7.26953125" style="197" bestFit="1" customWidth="1"/>
    <col min="6" max="6" width="7.7265625" style="197" bestFit="1" customWidth="1"/>
    <col min="7" max="7" width="7.6328125" style="197" bestFit="1" customWidth="1"/>
    <col min="8" max="8" width="7.81640625" style="197" bestFit="1" customWidth="1"/>
    <col min="9" max="9" width="7.7265625" style="197" bestFit="1" customWidth="1"/>
    <col min="10" max="10" width="7.90625" style="197" bestFit="1" customWidth="1"/>
    <col min="11" max="11" width="7.7265625" style="197" bestFit="1" customWidth="1"/>
    <col min="12" max="13" width="7.81640625" style="197" bestFit="1" customWidth="1"/>
    <col min="14" max="14" width="7.6328125" style="197" bestFit="1" customWidth="1"/>
    <col min="15" max="15" width="8.1796875" style="197" bestFit="1" customWidth="1"/>
    <col min="16" max="16" width="7.7265625" style="197" bestFit="1" customWidth="1"/>
    <col min="17" max="17" width="7.81640625" style="197" bestFit="1" customWidth="1"/>
    <col min="18" max="18" width="7.7265625" style="197" bestFit="1" customWidth="1"/>
    <col min="19" max="19" width="8.1796875" style="197" bestFit="1" customWidth="1"/>
    <col min="20" max="20" width="7.81640625" style="197" bestFit="1" customWidth="1"/>
    <col min="21" max="22" width="7.90625" style="197" bestFit="1" customWidth="1"/>
    <col min="23" max="23" width="7.7265625" style="197" bestFit="1" customWidth="1"/>
    <col min="24" max="24" width="7.90625" style="197" bestFit="1" customWidth="1"/>
    <col min="25" max="25" width="8.26953125" style="197" bestFit="1" customWidth="1"/>
    <col min="26" max="26" width="7.90625" style="197" bestFit="1" customWidth="1"/>
    <col min="27" max="27" width="8.1796875" style="197" bestFit="1" customWidth="1"/>
    <col min="28" max="28" width="7.453125" style="197" bestFit="1" customWidth="1"/>
    <col min="29" max="29" width="7.81640625" style="197" bestFit="1" customWidth="1"/>
    <col min="30" max="31" width="7.90625" style="197" bestFit="1" customWidth="1"/>
    <col min="32" max="32" width="8.1796875" style="197" bestFit="1" customWidth="1"/>
    <col min="33" max="34" width="7.90625" style="197" bestFit="1" customWidth="1"/>
    <col min="35" max="36" width="8.1796875" style="197" bestFit="1" customWidth="1"/>
    <col min="37" max="37" width="7.90625" style="197" bestFit="1" customWidth="1"/>
    <col min="38" max="38" width="7.90625" style="192" bestFit="1" customWidth="1"/>
    <col min="39" max="39" width="7.453125" style="192" bestFit="1" customWidth="1"/>
    <col min="40" max="40" width="8.1796875" style="192" bestFit="1" customWidth="1"/>
    <col min="41" max="41" width="7.453125" style="192" bestFit="1" customWidth="1"/>
    <col min="42" max="42" width="7.81640625" style="192" bestFit="1" customWidth="1"/>
    <col min="43" max="44" width="7.90625" style="192" bestFit="1" customWidth="1"/>
    <col min="45" max="45" width="8.26953125" style="192" bestFit="1" customWidth="1"/>
    <col min="46" max="46" width="7.7265625" style="192" bestFit="1" customWidth="1"/>
    <col min="47" max="48" width="8.26953125" style="192" bestFit="1" customWidth="1"/>
    <col min="49" max="49" width="8.1796875" style="192" bestFit="1" customWidth="1"/>
    <col min="50" max="50" width="7.81640625" style="192" bestFit="1" customWidth="1"/>
    <col min="51" max="51" width="7.90625" style="192" bestFit="1" customWidth="1"/>
    <col min="52" max="52" width="7.81640625" style="192" bestFit="1" customWidth="1"/>
    <col min="53" max="55" width="7.90625" style="192" bestFit="1" customWidth="1"/>
    <col min="56" max="66" width="8.26953125" style="192" bestFit="1" customWidth="1"/>
    <col min="67" max="67" width="8.1796875" style="192" bestFit="1" customWidth="1"/>
    <col min="68" max="272" width="11" style="185"/>
    <col min="273" max="273" width="31.36328125" style="185" customWidth="1"/>
    <col min="274" max="309" width="9.36328125" style="185" customWidth="1"/>
    <col min="310" max="528" width="11" style="185"/>
    <col min="529" max="529" width="31.36328125" style="185" customWidth="1"/>
    <col min="530" max="565" width="9.36328125" style="185" customWidth="1"/>
    <col min="566" max="784" width="11" style="185"/>
    <col min="785" max="785" width="31.36328125" style="185" customWidth="1"/>
    <col min="786" max="821" width="9.36328125" style="185" customWidth="1"/>
    <col min="822" max="1040" width="11" style="185"/>
    <col min="1041" max="1041" width="31.36328125" style="185" customWidth="1"/>
    <col min="1042" max="1077" width="9.36328125" style="185" customWidth="1"/>
    <col min="1078" max="1296" width="11" style="185"/>
    <col min="1297" max="1297" width="31.36328125" style="185" customWidth="1"/>
    <col min="1298" max="1333" width="9.36328125" style="185" customWidth="1"/>
    <col min="1334" max="1552" width="11" style="185"/>
    <col min="1553" max="1553" width="31.36328125" style="185" customWidth="1"/>
    <col min="1554" max="1589" width="9.36328125" style="185" customWidth="1"/>
    <col min="1590" max="1808" width="11" style="185"/>
    <col min="1809" max="1809" width="31.36328125" style="185" customWidth="1"/>
    <col min="1810" max="1845" width="9.36328125" style="185" customWidth="1"/>
    <col min="1846" max="2064" width="11" style="185"/>
    <col min="2065" max="2065" width="31.36328125" style="185" customWidth="1"/>
    <col min="2066" max="2101" width="9.36328125" style="185" customWidth="1"/>
    <col min="2102" max="2320" width="11" style="185"/>
    <col min="2321" max="2321" width="31.36328125" style="185" customWidth="1"/>
    <col min="2322" max="2357" width="9.36328125" style="185" customWidth="1"/>
    <col min="2358" max="2576" width="11" style="185"/>
    <col min="2577" max="2577" width="31.36328125" style="185" customWidth="1"/>
    <col min="2578" max="2613" width="9.36328125" style="185" customWidth="1"/>
    <col min="2614" max="2832" width="11" style="185"/>
    <col min="2833" max="2833" width="31.36328125" style="185" customWidth="1"/>
    <col min="2834" max="2869" width="9.36328125" style="185" customWidth="1"/>
    <col min="2870" max="3088" width="11" style="185"/>
    <col min="3089" max="3089" width="31.36328125" style="185" customWidth="1"/>
    <col min="3090" max="3125" width="9.36328125" style="185" customWidth="1"/>
    <col min="3126" max="3344" width="11" style="185"/>
    <col min="3345" max="3345" width="31.36328125" style="185" customWidth="1"/>
    <col min="3346" max="3381" width="9.36328125" style="185" customWidth="1"/>
    <col min="3382" max="3600" width="11" style="185"/>
    <col min="3601" max="3601" width="31.36328125" style="185" customWidth="1"/>
    <col min="3602" max="3637" width="9.36328125" style="185" customWidth="1"/>
    <col min="3638" max="3856" width="11" style="185"/>
    <col min="3857" max="3857" width="31.36328125" style="185" customWidth="1"/>
    <col min="3858" max="3893" width="9.36328125" style="185" customWidth="1"/>
    <col min="3894" max="4112" width="11" style="185"/>
    <col min="4113" max="4113" width="31.36328125" style="185" customWidth="1"/>
    <col min="4114" max="4149" width="9.36328125" style="185" customWidth="1"/>
    <col min="4150" max="4368" width="11" style="185"/>
    <col min="4369" max="4369" width="31.36328125" style="185" customWidth="1"/>
    <col min="4370" max="4405" width="9.36328125" style="185" customWidth="1"/>
    <col min="4406" max="4624" width="11" style="185"/>
    <col min="4625" max="4625" width="31.36328125" style="185" customWidth="1"/>
    <col min="4626" max="4661" width="9.36328125" style="185" customWidth="1"/>
    <col min="4662" max="4880" width="11" style="185"/>
    <col min="4881" max="4881" width="31.36328125" style="185" customWidth="1"/>
    <col min="4882" max="4917" width="9.36328125" style="185" customWidth="1"/>
    <col min="4918" max="5136" width="11" style="185"/>
    <col min="5137" max="5137" width="31.36328125" style="185" customWidth="1"/>
    <col min="5138" max="5173" width="9.36328125" style="185" customWidth="1"/>
    <col min="5174" max="5392" width="11" style="185"/>
    <col min="5393" max="5393" width="31.36328125" style="185" customWidth="1"/>
    <col min="5394" max="5429" width="9.36328125" style="185" customWidth="1"/>
    <col min="5430" max="5648" width="11" style="185"/>
    <col min="5649" max="5649" width="31.36328125" style="185" customWidth="1"/>
    <col min="5650" max="5685" width="9.36328125" style="185" customWidth="1"/>
    <col min="5686" max="5904" width="11" style="185"/>
    <col min="5905" max="5905" width="31.36328125" style="185" customWidth="1"/>
    <col min="5906" max="5941" width="9.36328125" style="185" customWidth="1"/>
    <col min="5942" max="6160" width="11" style="185"/>
    <col min="6161" max="6161" width="31.36328125" style="185" customWidth="1"/>
    <col min="6162" max="6197" width="9.36328125" style="185" customWidth="1"/>
    <col min="6198" max="6416" width="11" style="185"/>
    <col min="6417" max="6417" width="31.36328125" style="185" customWidth="1"/>
    <col min="6418" max="6453" width="9.36328125" style="185" customWidth="1"/>
    <col min="6454" max="6672" width="11" style="185"/>
    <col min="6673" max="6673" width="31.36328125" style="185" customWidth="1"/>
    <col min="6674" max="6709" width="9.36328125" style="185" customWidth="1"/>
    <col min="6710" max="6928" width="11" style="185"/>
    <col min="6929" max="6929" width="31.36328125" style="185" customWidth="1"/>
    <col min="6930" max="6965" width="9.36328125" style="185" customWidth="1"/>
    <col min="6966" max="7184" width="11" style="185"/>
    <col min="7185" max="7185" width="31.36328125" style="185" customWidth="1"/>
    <col min="7186" max="7221" width="9.36328125" style="185" customWidth="1"/>
    <col min="7222" max="7440" width="11" style="185"/>
    <col min="7441" max="7441" width="31.36328125" style="185" customWidth="1"/>
    <col min="7442" max="7477" width="9.36328125" style="185" customWidth="1"/>
    <col min="7478" max="7696" width="11" style="185"/>
    <col min="7697" max="7697" width="31.36328125" style="185" customWidth="1"/>
    <col min="7698" max="7733" width="9.36328125" style="185" customWidth="1"/>
    <col min="7734" max="7952" width="11" style="185"/>
    <col min="7953" max="7953" width="31.36328125" style="185" customWidth="1"/>
    <col min="7954" max="7989" width="9.36328125" style="185" customWidth="1"/>
    <col min="7990" max="8208" width="11" style="185"/>
    <col min="8209" max="8209" width="31.36328125" style="185" customWidth="1"/>
    <col min="8210" max="8245" width="9.36328125" style="185" customWidth="1"/>
    <col min="8246" max="8464" width="11" style="185"/>
    <col min="8465" max="8465" width="31.36328125" style="185" customWidth="1"/>
    <col min="8466" max="8501" width="9.36328125" style="185" customWidth="1"/>
    <col min="8502" max="8720" width="11" style="185"/>
    <col min="8721" max="8721" width="31.36328125" style="185" customWidth="1"/>
    <col min="8722" max="8757" width="9.36328125" style="185" customWidth="1"/>
    <col min="8758" max="8976" width="11" style="185"/>
    <col min="8977" max="8977" width="31.36328125" style="185" customWidth="1"/>
    <col min="8978" max="9013" width="9.36328125" style="185" customWidth="1"/>
    <col min="9014" max="9232" width="11" style="185"/>
    <col min="9233" max="9233" width="31.36328125" style="185" customWidth="1"/>
    <col min="9234" max="9269" width="9.36328125" style="185" customWidth="1"/>
    <col min="9270" max="9488" width="11" style="185"/>
    <col min="9489" max="9489" width="31.36328125" style="185" customWidth="1"/>
    <col min="9490" max="9525" width="9.36328125" style="185" customWidth="1"/>
    <col min="9526" max="9744" width="11" style="185"/>
    <col min="9745" max="9745" width="31.36328125" style="185" customWidth="1"/>
    <col min="9746" max="9781" width="9.36328125" style="185" customWidth="1"/>
    <col min="9782" max="10000" width="11" style="185"/>
    <col min="10001" max="10001" width="31.36328125" style="185" customWidth="1"/>
    <col min="10002" max="10037" width="9.36328125" style="185" customWidth="1"/>
    <col min="10038" max="10256" width="11" style="185"/>
    <col min="10257" max="10257" width="31.36328125" style="185" customWidth="1"/>
    <col min="10258" max="10293" width="9.36328125" style="185" customWidth="1"/>
    <col min="10294" max="10512" width="11" style="185"/>
    <col min="10513" max="10513" width="31.36328125" style="185" customWidth="1"/>
    <col min="10514" max="10549" width="9.36328125" style="185" customWidth="1"/>
    <col min="10550" max="10768" width="11" style="185"/>
    <col min="10769" max="10769" width="31.36328125" style="185" customWidth="1"/>
    <col min="10770" max="10805" width="9.36328125" style="185" customWidth="1"/>
    <col min="10806" max="11024" width="11" style="185"/>
    <col min="11025" max="11025" width="31.36328125" style="185" customWidth="1"/>
    <col min="11026" max="11061" width="9.36328125" style="185" customWidth="1"/>
    <col min="11062" max="11280" width="11" style="185"/>
    <col min="11281" max="11281" width="31.36328125" style="185" customWidth="1"/>
    <col min="11282" max="11317" width="9.36328125" style="185" customWidth="1"/>
    <col min="11318" max="11536" width="11" style="185"/>
    <col min="11537" max="11537" width="31.36328125" style="185" customWidth="1"/>
    <col min="11538" max="11573" width="9.36328125" style="185" customWidth="1"/>
    <col min="11574" max="11792" width="11" style="185"/>
    <col min="11793" max="11793" width="31.36328125" style="185" customWidth="1"/>
    <col min="11794" max="11829" width="9.36328125" style="185" customWidth="1"/>
    <col min="11830" max="12048" width="11" style="185"/>
    <col min="12049" max="12049" width="31.36328125" style="185" customWidth="1"/>
    <col min="12050" max="12085" width="9.36328125" style="185" customWidth="1"/>
    <col min="12086" max="12304" width="11" style="185"/>
    <col min="12305" max="12305" width="31.36328125" style="185" customWidth="1"/>
    <col min="12306" max="12341" width="9.36328125" style="185" customWidth="1"/>
    <col min="12342" max="12560" width="11" style="185"/>
    <col min="12561" max="12561" width="31.36328125" style="185" customWidth="1"/>
    <col min="12562" max="12597" width="9.36328125" style="185" customWidth="1"/>
    <col min="12598" max="12816" width="11" style="185"/>
    <col min="12817" max="12817" width="31.36328125" style="185" customWidth="1"/>
    <col min="12818" max="12853" width="9.36328125" style="185" customWidth="1"/>
    <col min="12854" max="13072" width="11" style="185"/>
    <col min="13073" max="13073" width="31.36328125" style="185" customWidth="1"/>
    <col min="13074" max="13109" width="9.36328125" style="185" customWidth="1"/>
    <col min="13110" max="13328" width="11" style="185"/>
    <col min="13329" max="13329" width="31.36328125" style="185" customWidth="1"/>
    <col min="13330" max="13365" width="9.36328125" style="185" customWidth="1"/>
    <col min="13366" max="13584" width="11" style="185"/>
    <col min="13585" max="13585" width="31.36328125" style="185" customWidth="1"/>
    <col min="13586" max="13621" width="9.36328125" style="185" customWidth="1"/>
    <col min="13622" max="13840" width="11" style="185"/>
    <col min="13841" max="13841" width="31.36328125" style="185" customWidth="1"/>
    <col min="13842" max="13877" width="9.36328125" style="185" customWidth="1"/>
    <col min="13878" max="14096" width="11" style="185"/>
    <col min="14097" max="14097" width="31.36328125" style="185" customWidth="1"/>
    <col min="14098" max="14133" width="9.36328125" style="185" customWidth="1"/>
    <col min="14134" max="14352" width="11" style="185"/>
    <col min="14353" max="14353" width="31.36328125" style="185" customWidth="1"/>
    <col min="14354" max="14389" width="9.36328125" style="185" customWidth="1"/>
    <col min="14390" max="14608" width="11" style="185"/>
    <col min="14609" max="14609" width="31.36328125" style="185" customWidth="1"/>
    <col min="14610" max="14645" width="9.36328125" style="185" customWidth="1"/>
    <col min="14646" max="14864" width="11" style="185"/>
    <col min="14865" max="14865" width="31.36328125" style="185" customWidth="1"/>
    <col min="14866" max="14901" width="9.36328125" style="185" customWidth="1"/>
    <col min="14902" max="15120" width="11" style="185"/>
    <col min="15121" max="15121" width="31.36328125" style="185" customWidth="1"/>
    <col min="15122" max="15157" width="9.36328125" style="185" customWidth="1"/>
    <col min="15158" max="15376" width="11" style="185"/>
    <col min="15377" max="15377" width="31.36328125" style="185" customWidth="1"/>
    <col min="15378" max="15413" width="9.36328125" style="185" customWidth="1"/>
    <col min="15414" max="15632" width="11" style="185"/>
    <col min="15633" max="15633" width="31.36328125" style="185" customWidth="1"/>
    <col min="15634" max="15669" width="9.36328125" style="185" customWidth="1"/>
    <col min="15670" max="15888" width="11" style="185"/>
    <col min="15889" max="15889" width="31.36328125" style="185" customWidth="1"/>
    <col min="15890" max="15925" width="9.36328125" style="185" customWidth="1"/>
    <col min="15926" max="16144" width="11" style="185"/>
    <col min="16145" max="16145" width="31.36328125" style="185" customWidth="1"/>
    <col min="16146" max="16181" width="9.36328125" style="185" customWidth="1"/>
    <col min="16182" max="16384" width="11" style="185"/>
  </cols>
  <sheetData>
    <row r="1" spans="1:234"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41"/>
      <c r="CQ1" s="41"/>
      <c r="CR1" s="39"/>
      <c r="CS1" s="40"/>
      <c r="CT1" s="42"/>
      <c r="CU1" s="42"/>
      <c r="CV1" s="42"/>
      <c r="CW1" s="42"/>
      <c r="CX1" s="42"/>
      <c r="CY1" s="40"/>
      <c r="CZ1" s="42"/>
      <c r="DA1" s="40"/>
      <c r="DB1" s="42"/>
      <c r="DC1" s="42"/>
      <c r="DD1" s="42"/>
      <c r="DE1" s="43"/>
      <c r="DF1" s="43"/>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41"/>
      <c r="EV1" s="41"/>
      <c r="EW1" s="39"/>
      <c r="EX1" s="40"/>
      <c r="EY1" s="42"/>
      <c r="EZ1" s="42"/>
      <c r="FA1" s="42"/>
      <c r="FB1" s="42"/>
      <c r="FC1" s="42"/>
      <c r="FD1" s="40"/>
      <c r="FE1" s="42"/>
      <c r="FF1" s="40"/>
      <c r="FG1" s="42"/>
      <c r="FH1" s="42"/>
      <c r="FI1" s="42"/>
      <c r="FJ1" s="43"/>
      <c r="FK1" s="43"/>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41"/>
      <c r="HA1" s="41"/>
      <c r="HB1" s="39"/>
      <c r="HC1" s="40"/>
      <c r="HD1" s="42"/>
      <c r="HE1" s="42"/>
      <c r="HF1" s="42"/>
      <c r="HG1" s="42"/>
      <c r="HH1" s="42"/>
      <c r="HI1" s="40"/>
      <c r="HJ1" s="42"/>
      <c r="HK1" s="40"/>
      <c r="HL1" s="42"/>
      <c r="HM1" s="42"/>
      <c r="HN1" s="42"/>
      <c r="HO1" s="43"/>
      <c r="HP1" s="43"/>
      <c r="HQ1" s="39"/>
      <c r="HR1" s="40"/>
      <c r="HS1" s="39"/>
      <c r="HT1" s="40"/>
      <c r="HU1" s="39"/>
      <c r="HV1" s="40"/>
      <c r="HW1" s="39"/>
      <c r="HX1" s="40"/>
      <c r="HY1" s="39"/>
      <c r="HZ1" s="40"/>
    </row>
    <row r="2" spans="1:234"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41"/>
      <c r="CQ2" s="41"/>
      <c r="CR2" s="39"/>
      <c r="CS2" s="40"/>
      <c r="CT2" s="42"/>
      <c r="CU2" s="42"/>
      <c r="CV2" s="42"/>
      <c r="CW2" s="42"/>
      <c r="CX2" s="42"/>
      <c r="CY2" s="40"/>
      <c r="CZ2" s="42"/>
      <c r="DA2" s="40"/>
      <c r="DB2" s="42"/>
      <c r="DC2" s="42"/>
      <c r="DD2" s="42"/>
      <c r="DE2" s="43"/>
      <c r="DF2" s="43"/>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41"/>
      <c r="EV2" s="41"/>
      <c r="EW2" s="39"/>
      <c r="EX2" s="40"/>
      <c r="EY2" s="42"/>
      <c r="EZ2" s="42"/>
      <c r="FA2" s="42"/>
      <c r="FB2" s="42"/>
      <c r="FC2" s="42"/>
      <c r="FD2" s="40"/>
      <c r="FE2" s="42"/>
      <c r="FF2" s="40"/>
      <c r="FG2" s="42"/>
      <c r="FH2" s="42"/>
      <c r="FI2" s="42"/>
      <c r="FJ2" s="43"/>
      <c r="FK2" s="43"/>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41"/>
      <c r="HA2" s="41"/>
      <c r="HB2" s="39"/>
      <c r="HC2" s="40"/>
      <c r="HD2" s="42"/>
      <c r="HE2" s="42"/>
      <c r="HF2" s="42"/>
      <c r="HG2" s="42"/>
      <c r="HH2" s="42"/>
      <c r="HI2" s="40"/>
      <c r="HJ2" s="42"/>
      <c r="HK2" s="40"/>
      <c r="HL2" s="42"/>
      <c r="HM2" s="42"/>
      <c r="HN2" s="42"/>
      <c r="HO2" s="43"/>
      <c r="HP2" s="43"/>
      <c r="HQ2" s="39"/>
      <c r="HR2" s="40"/>
      <c r="HS2" s="39"/>
      <c r="HT2" s="40"/>
      <c r="HU2" s="39"/>
      <c r="HV2" s="40"/>
      <c r="HW2" s="39"/>
      <c r="HX2" s="40"/>
      <c r="HY2" s="39"/>
      <c r="HZ2" s="40"/>
    </row>
    <row r="3" spans="1:234"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41"/>
      <c r="CQ3" s="41"/>
      <c r="CR3" s="39"/>
      <c r="CS3" s="40"/>
      <c r="CT3" s="42"/>
      <c r="CU3" s="42"/>
      <c r="CV3" s="42"/>
      <c r="CW3" s="42"/>
      <c r="CX3" s="42"/>
      <c r="CY3" s="40"/>
      <c r="CZ3" s="42"/>
      <c r="DA3" s="40"/>
      <c r="DB3" s="42"/>
      <c r="DC3" s="42"/>
      <c r="DD3" s="42"/>
      <c r="DE3" s="43"/>
      <c r="DF3" s="43"/>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41"/>
      <c r="EV3" s="41"/>
      <c r="EW3" s="39"/>
      <c r="EX3" s="40"/>
      <c r="EY3" s="42"/>
      <c r="EZ3" s="42"/>
      <c r="FA3" s="42"/>
      <c r="FB3" s="42"/>
      <c r="FC3" s="42"/>
      <c r="FD3" s="40"/>
      <c r="FE3" s="42"/>
      <c r="FF3" s="40"/>
      <c r="FG3" s="42"/>
      <c r="FH3" s="42"/>
      <c r="FI3" s="42"/>
      <c r="FJ3" s="43"/>
      <c r="FK3" s="43"/>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41"/>
      <c r="HA3" s="41"/>
      <c r="HB3" s="39"/>
      <c r="HC3" s="40"/>
      <c r="HD3" s="42"/>
      <c r="HE3" s="42"/>
      <c r="HF3" s="42"/>
      <c r="HG3" s="42"/>
      <c r="HH3" s="42"/>
      <c r="HI3" s="40"/>
      <c r="HJ3" s="42"/>
      <c r="HK3" s="40"/>
      <c r="HL3" s="42"/>
      <c r="HM3" s="42"/>
      <c r="HN3" s="42"/>
      <c r="HO3" s="43"/>
      <c r="HP3" s="43"/>
      <c r="HQ3" s="39"/>
      <c r="HR3" s="40"/>
      <c r="HS3" s="39"/>
      <c r="HT3" s="40"/>
      <c r="HU3" s="39"/>
      <c r="HV3" s="40"/>
      <c r="HW3" s="39"/>
      <c r="HX3" s="40"/>
      <c r="HY3" s="39"/>
      <c r="HZ3" s="40"/>
    </row>
    <row r="4" spans="1:234"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4" s="180" customFormat="1" ht="27" thickBot="1">
      <c r="A5" s="177" t="s">
        <v>201</v>
      </c>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row>
    <row r="6" spans="1:234" s="180" customFormat="1" ht="17.100000000000001" customHeight="1" thickTop="1">
      <c r="A6" s="181"/>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1"/>
      <c r="AL6" s="182"/>
      <c r="AM6" s="179"/>
      <c r="AN6" s="182"/>
      <c r="AO6" s="179"/>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t="s">
        <v>61</v>
      </c>
    </row>
    <row r="7" spans="1:234" s="180" customFormat="1" ht="15" customHeight="1">
      <c r="A7" s="55"/>
      <c r="B7" s="55" t="s">
        <v>100</v>
      </c>
      <c r="C7" s="55" t="s">
        <v>101</v>
      </c>
      <c r="D7" s="55" t="s">
        <v>102</v>
      </c>
      <c r="E7" s="55" t="s">
        <v>103</v>
      </c>
      <c r="F7" s="55" t="s">
        <v>104</v>
      </c>
      <c r="G7" s="55" t="s">
        <v>105</v>
      </c>
      <c r="H7" s="55" t="s">
        <v>106</v>
      </c>
      <c r="I7" s="55" t="s">
        <v>107</v>
      </c>
      <c r="J7" s="55" t="s">
        <v>108</v>
      </c>
      <c r="K7" s="55" t="s">
        <v>109</v>
      </c>
      <c r="L7" s="55" t="s">
        <v>110</v>
      </c>
      <c r="M7" s="55" t="s">
        <v>111</v>
      </c>
      <c r="N7" s="55" t="s">
        <v>112</v>
      </c>
      <c r="O7" s="55" t="s">
        <v>113</v>
      </c>
      <c r="P7" s="55" t="s">
        <v>114</v>
      </c>
      <c r="Q7" s="55" t="s">
        <v>115</v>
      </c>
      <c r="R7" s="55" t="s">
        <v>116</v>
      </c>
      <c r="S7" s="55" t="s">
        <v>117</v>
      </c>
      <c r="T7" s="55" t="s">
        <v>118</v>
      </c>
      <c r="U7" s="55" t="s">
        <v>119</v>
      </c>
      <c r="V7" s="55" t="s">
        <v>120</v>
      </c>
      <c r="W7" s="55" t="s">
        <v>121</v>
      </c>
      <c r="X7" s="55" t="s">
        <v>122</v>
      </c>
      <c r="Y7" s="55" t="s">
        <v>123</v>
      </c>
      <c r="Z7" s="55" t="s">
        <v>124</v>
      </c>
      <c r="AA7" s="55" t="s">
        <v>125</v>
      </c>
      <c r="AB7" s="55" t="s">
        <v>126</v>
      </c>
      <c r="AC7" s="55" t="s">
        <v>127</v>
      </c>
      <c r="AD7" s="55" t="s">
        <v>128</v>
      </c>
      <c r="AE7" s="55" t="s">
        <v>129</v>
      </c>
      <c r="AF7" s="55" t="s">
        <v>130</v>
      </c>
      <c r="AG7" s="55" t="s">
        <v>131</v>
      </c>
      <c r="AH7" s="55" t="s">
        <v>132</v>
      </c>
      <c r="AI7" s="55" t="s">
        <v>133</v>
      </c>
      <c r="AJ7" s="55" t="s">
        <v>134</v>
      </c>
      <c r="AK7" s="55" t="s">
        <v>135</v>
      </c>
      <c r="AL7" s="55" t="s">
        <v>136</v>
      </c>
      <c r="AM7" s="55" t="s">
        <v>137</v>
      </c>
      <c r="AN7" s="55" t="s">
        <v>138</v>
      </c>
      <c r="AO7" s="55" t="s">
        <v>139</v>
      </c>
      <c r="AP7" s="55" t="s">
        <v>140</v>
      </c>
      <c r="AQ7" s="55" t="s">
        <v>141</v>
      </c>
      <c r="AR7" s="55" t="s">
        <v>142</v>
      </c>
      <c r="AS7" s="55" t="s">
        <v>143</v>
      </c>
      <c r="AT7" s="55" t="s">
        <v>144</v>
      </c>
      <c r="AU7" s="55" t="s">
        <v>145</v>
      </c>
      <c r="AV7" s="55" t="s">
        <v>146</v>
      </c>
      <c r="AW7" s="55" t="s">
        <v>147</v>
      </c>
      <c r="AX7" s="55" t="s">
        <v>62</v>
      </c>
      <c r="AY7" s="55" t="s">
        <v>63</v>
      </c>
      <c r="AZ7" s="55" t="s">
        <v>148</v>
      </c>
      <c r="BA7" s="55" t="s">
        <v>65</v>
      </c>
      <c r="BB7" s="55" t="s">
        <v>66</v>
      </c>
      <c r="BC7" s="55" t="s">
        <v>67</v>
      </c>
      <c r="BD7" s="55" t="s">
        <v>149</v>
      </c>
      <c r="BE7" s="55" t="s">
        <v>69</v>
      </c>
      <c r="BF7" s="55" t="s">
        <v>70</v>
      </c>
      <c r="BG7" s="55" t="s">
        <v>71</v>
      </c>
      <c r="BH7" s="55" t="s">
        <v>72</v>
      </c>
      <c r="BI7" s="55" t="s">
        <v>73</v>
      </c>
      <c r="BJ7" s="55" t="s">
        <v>74</v>
      </c>
      <c r="BK7" s="55" t="s">
        <v>75</v>
      </c>
      <c r="BL7" s="55" t="s">
        <v>76</v>
      </c>
      <c r="BM7" s="55" t="s">
        <v>77</v>
      </c>
      <c r="BN7" s="55" t="s">
        <v>78</v>
      </c>
      <c r="BO7" s="55" t="s">
        <v>79</v>
      </c>
    </row>
    <row r="8" spans="1:234"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166"/>
      <c r="BQ8" s="166"/>
      <c r="BR8" s="166"/>
      <c r="BS8" s="166"/>
      <c r="BT8" s="166"/>
      <c r="BU8" s="166"/>
    </row>
    <row r="9" spans="1:234"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4"/>
    </row>
    <row r="10" spans="1:234" ht="15" customHeight="1">
      <c r="A10" s="186" t="s">
        <v>202</v>
      </c>
      <c r="B10" s="187">
        <v>29995</v>
      </c>
      <c r="C10" s="187">
        <v>30880</v>
      </c>
      <c r="D10" s="187">
        <v>31398</v>
      </c>
      <c r="E10" s="187">
        <v>35885</v>
      </c>
      <c r="F10" s="187">
        <v>38493</v>
      </c>
      <c r="G10" s="187">
        <v>41486</v>
      </c>
      <c r="H10" s="66">
        <v>45641</v>
      </c>
      <c r="I10" s="66">
        <v>52961</v>
      </c>
      <c r="J10" s="66">
        <v>52662</v>
      </c>
      <c r="K10" s="66">
        <v>50943</v>
      </c>
      <c r="L10" s="66">
        <v>50559</v>
      </c>
      <c r="M10" s="66">
        <v>49695</v>
      </c>
      <c r="N10" s="66">
        <v>50344</v>
      </c>
      <c r="O10" s="66">
        <v>53169</v>
      </c>
      <c r="P10" s="66">
        <v>54005</v>
      </c>
      <c r="Q10" s="66">
        <v>55235</v>
      </c>
      <c r="R10" s="66">
        <v>58334</v>
      </c>
      <c r="S10" s="66">
        <v>62435</v>
      </c>
      <c r="T10" s="66">
        <v>65071</v>
      </c>
      <c r="U10" s="66">
        <v>65007</v>
      </c>
      <c r="V10" s="66">
        <v>69306</v>
      </c>
      <c r="W10" s="66">
        <v>74488</v>
      </c>
      <c r="X10" s="66">
        <v>75573</v>
      </c>
      <c r="Y10" s="66">
        <v>75775</v>
      </c>
      <c r="Z10" s="66">
        <v>79850</v>
      </c>
      <c r="AA10" s="66">
        <v>81279</v>
      </c>
      <c r="AB10" s="66">
        <v>82689</v>
      </c>
      <c r="AC10" s="66">
        <v>88110</v>
      </c>
      <c r="AD10" s="66">
        <v>90806</v>
      </c>
      <c r="AE10" s="66">
        <v>89718</v>
      </c>
      <c r="AF10" s="66">
        <v>93287.92</v>
      </c>
      <c r="AG10" s="66">
        <v>97642</v>
      </c>
      <c r="AH10" s="66">
        <v>104558</v>
      </c>
      <c r="AI10" s="66">
        <v>108530</v>
      </c>
      <c r="AJ10" s="66">
        <v>117848</v>
      </c>
      <c r="AK10" s="66">
        <v>117847</v>
      </c>
      <c r="AL10" s="66">
        <v>111128</v>
      </c>
      <c r="AM10" s="66">
        <v>103764</v>
      </c>
      <c r="AN10" s="66">
        <v>129179</v>
      </c>
      <c r="AO10" s="66">
        <v>126291</v>
      </c>
      <c r="AP10" s="66">
        <v>122411</v>
      </c>
      <c r="AQ10" s="66">
        <v>119988</v>
      </c>
      <c r="AR10" s="66">
        <v>115072</v>
      </c>
      <c r="AS10" s="66">
        <v>111350.58476573999</v>
      </c>
      <c r="AT10" s="66">
        <v>110650</v>
      </c>
      <c r="AU10" s="66">
        <v>121792</v>
      </c>
      <c r="AV10" s="66">
        <v>123236</v>
      </c>
      <c r="AW10" s="66">
        <v>120817.20227631977</v>
      </c>
      <c r="AX10" s="66">
        <v>128585</v>
      </c>
      <c r="AY10" s="66">
        <v>124496.38057574967</v>
      </c>
      <c r="AZ10" s="66">
        <v>122487.06920853999</v>
      </c>
      <c r="BA10" s="66">
        <v>119682</v>
      </c>
      <c r="BB10" s="66">
        <v>132377.00385311001</v>
      </c>
      <c r="BC10" s="66">
        <v>141885.77722677021</v>
      </c>
      <c r="BD10" s="66">
        <v>133716.36153213982</v>
      </c>
      <c r="BE10" s="66">
        <v>127023.2</v>
      </c>
      <c r="BF10" s="66">
        <v>129481</v>
      </c>
      <c r="BG10" s="66">
        <v>127652.5</v>
      </c>
      <c r="BH10" s="66">
        <v>133869.29999999999</v>
      </c>
      <c r="BI10" s="66">
        <v>138860</v>
      </c>
      <c r="BJ10" s="66">
        <v>137713.9</v>
      </c>
      <c r="BK10" s="66">
        <v>138864</v>
      </c>
      <c r="BL10" s="66">
        <v>135490</v>
      </c>
      <c r="BM10" s="66">
        <v>137765</v>
      </c>
      <c r="BN10" s="66">
        <v>122738</v>
      </c>
      <c r="BO10" s="67">
        <v>117811</v>
      </c>
      <c r="BP10" s="188"/>
    </row>
    <row r="11" spans="1:234" ht="15" customHeight="1">
      <c r="A11" s="186" t="s">
        <v>203</v>
      </c>
      <c r="B11" s="187">
        <v>30375</v>
      </c>
      <c r="C11" s="187">
        <v>33156</v>
      </c>
      <c r="D11" s="187">
        <v>36237</v>
      </c>
      <c r="E11" s="187">
        <v>42511</v>
      </c>
      <c r="F11" s="187">
        <v>44194</v>
      </c>
      <c r="G11" s="187">
        <v>47643</v>
      </c>
      <c r="H11" s="66">
        <v>51977</v>
      </c>
      <c r="I11" s="66">
        <v>54392</v>
      </c>
      <c r="J11" s="66">
        <v>54879</v>
      </c>
      <c r="K11" s="66">
        <v>55241</v>
      </c>
      <c r="L11" s="66">
        <v>56182</v>
      </c>
      <c r="M11" s="66">
        <v>60372</v>
      </c>
      <c r="N11" s="66">
        <v>63034</v>
      </c>
      <c r="O11" s="66">
        <v>67097</v>
      </c>
      <c r="P11" s="66">
        <v>71615</v>
      </c>
      <c r="Q11" s="66">
        <v>78495</v>
      </c>
      <c r="R11" s="66">
        <v>82840</v>
      </c>
      <c r="S11" s="66">
        <v>86937</v>
      </c>
      <c r="T11" s="66">
        <v>91499</v>
      </c>
      <c r="U11" s="66">
        <v>96689</v>
      </c>
      <c r="V11" s="66">
        <v>92122</v>
      </c>
      <c r="W11" s="66">
        <v>93726</v>
      </c>
      <c r="X11" s="66">
        <v>95485</v>
      </c>
      <c r="Y11" s="66">
        <v>98781</v>
      </c>
      <c r="Z11" s="66">
        <v>99770</v>
      </c>
      <c r="AA11" s="66">
        <v>101723</v>
      </c>
      <c r="AB11" s="66">
        <v>102850</v>
      </c>
      <c r="AC11" s="66">
        <v>105271</v>
      </c>
      <c r="AD11" s="66">
        <v>105898</v>
      </c>
      <c r="AE11" s="66">
        <v>104991</v>
      </c>
      <c r="AF11" s="66">
        <v>105670.23</v>
      </c>
      <c r="AG11" s="66">
        <v>108693</v>
      </c>
      <c r="AH11" s="66">
        <v>107007</v>
      </c>
      <c r="AI11" s="66">
        <v>104263</v>
      </c>
      <c r="AJ11" s="66">
        <v>104266</v>
      </c>
      <c r="AK11" s="66">
        <v>102608</v>
      </c>
      <c r="AL11" s="66">
        <v>95938</v>
      </c>
      <c r="AM11" s="66">
        <v>90146</v>
      </c>
      <c r="AN11" s="66">
        <v>100659</v>
      </c>
      <c r="AO11" s="66">
        <v>94866</v>
      </c>
      <c r="AP11" s="66">
        <v>88813</v>
      </c>
      <c r="AQ11" s="66">
        <v>84789</v>
      </c>
      <c r="AR11" s="66">
        <v>82819</v>
      </c>
      <c r="AS11" s="66">
        <v>84191.621930092879</v>
      </c>
      <c r="AT11" s="66">
        <v>83870</v>
      </c>
      <c r="AU11" s="66">
        <v>87262</v>
      </c>
      <c r="AV11" s="66">
        <v>90519</v>
      </c>
      <c r="AW11" s="66">
        <v>93135.619200576068</v>
      </c>
      <c r="AX11" s="66">
        <v>92149</v>
      </c>
      <c r="AY11" s="66">
        <v>93910.865015366915</v>
      </c>
      <c r="AZ11" s="66">
        <v>99057.317516072391</v>
      </c>
      <c r="BA11" s="66">
        <v>102823</v>
      </c>
      <c r="BB11" s="66">
        <v>107938.39515962606</v>
      </c>
      <c r="BC11" s="66">
        <v>103704.74390831831</v>
      </c>
      <c r="BD11" s="66">
        <v>115405.6590749454</v>
      </c>
      <c r="BE11" s="66">
        <v>125882.3</v>
      </c>
      <c r="BF11" s="66">
        <v>132130.4</v>
      </c>
      <c r="BG11" s="66">
        <v>136676.6</v>
      </c>
      <c r="BH11" s="66">
        <v>147446.5</v>
      </c>
      <c r="BI11" s="66">
        <v>153771</v>
      </c>
      <c r="BJ11" s="66">
        <v>153148.79999999999</v>
      </c>
      <c r="BK11" s="66">
        <v>155999</v>
      </c>
      <c r="BL11" s="66">
        <v>160122</v>
      </c>
      <c r="BM11" s="66">
        <v>161052</v>
      </c>
      <c r="BN11" s="66">
        <v>157698</v>
      </c>
      <c r="BO11" s="67">
        <v>151656</v>
      </c>
      <c r="BP11" s="188"/>
    </row>
    <row r="12" spans="1:234" ht="15" customHeight="1">
      <c r="A12" s="189" t="s">
        <v>198</v>
      </c>
      <c r="B12" s="187">
        <v>45866</v>
      </c>
      <c r="C12" s="187">
        <v>49388</v>
      </c>
      <c r="D12" s="187">
        <v>53959</v>
      </c>
      <c r="E12" s="187">
        <v>58716</v>
      </c>
      <c r="F12" s="187">
        <v>61642</v>
      </c>
      <c r="G12" s="187">
        <v>64889</v>
      </c>
      <c r="H12" s="66">
        <v>68788</v>
      </c>
      <c r="I12" s="66">
        <v>72602</v>
      </c>
      <c r="J12" s="66">
        <v>72507</v>
      </c>
      <c r="K12" s="66">
        <v>73193</v>
      </c>
      <c r="L12" s="66">
        <v>74228</v>
      </c>
      <c r="M12" s="66">
        <v>80922</v>
      </c>
      <c r="N12" s="66">
        <v>84729</v>
      </c>
      <c r="O12" s="66">
        <v>88322</v>
      </c>
      <c r="P12" s="66">
        <v>91654</v>
      </c>
      <c r="Q12" s="66">
        <v>96884</v>
      </c>
      <c r="R12" s="66">
        <v>98738</v>
      </c>
      <c r="S12" s="66">
        <v>101462</v>
      </c>
      <c r="T12" s="66">
        <v>103901</v>
      </c>
      <c r="U12" s="66">
        <v>106972</v>
      </c>
      <c r="V12" s="66">
        <v>108321</v>
      </c>
      <c r="W12" s="66">
        <v>110952</v>
      </c>
      <c r="X12" s="66">
        <v>113308</v>
      </c>
      <c r="Y12" s="66">
        <v>116404</v>
      </c>
      <c r="Z12" s="66">
        <v>118263</v>
      </c>
      <c r="AA12" s="66">
        <v>122571</v>
      </c>
      <c r="AB12" s="66">
        <v>126116</v>
      </c>
      <c r="AC12" s="66">
        <v>129680</v>
      </c>
      <c r="AD12" s="66">
        <v>131553</v>
      </c>
      <c r="AE12" s="66">
        <v>133959</v>
      </c>
      <c r="AF12" s="66">
        <v>136945.65</v>
      </c>
      <c r="AG12" s="66">
        <v>140309</v>
      </c>
      <c r="AH12" s="66">
        <v>140859</v>
      </c>
      <c r="AI12" s="66">
        <v>142232</v>
      </c>
      <c r="AJ12" s="66">
        <v>143941</v>
      </c>
      <c r="AK12" s="66">
        <v>146540</v>
      </c>
      <c r="AL12" s="66">
        <v>146658</v>
      </c>
      <c r="AM12" s="66">
        <v>147911</v>
      </c>
      <c r="AN12" s="66">
        <v>169571</v>
      </c>
      <c r="AO12" s="66">
        <v>170994</v>
      </c>
      <c r="AP12" s="66">
        <v>170726</v>
      </c>
      <c r="AQ12" s="66">
        <v>170876</v>
      </c>
      <c r="AR12" s="66">
        <v>171008</v>
      </c>
      <c r="AS12" s="66">
        <v>174536.97766842175</v>
      </c>
      <c r="AT12" s="66">
        <v>176879</v>
      </c>
      <c r="AU12" s="66">
        <v>181751</v>
      </c>
      <c r="AV12" s="66">
        <v>185249</v>
      </c>
      <c r="AW12" s="66">
        <v>193732.36228089881</v>
      </c>
      <c r="AX12" s="66">
        <v>199480</v>
      </c>
      <c r="AY12" s="66">
        <v>209126.36019196757</v>
      </c>
      <c r="AZ12" s="66">
        <v>220615.28757610419</v>
      </c>
      <c r="BA12" s="66">
        <v>231468</v>
      </c>
      <c r="BB12" s="66">
        <v>237261.40147934685</v>
      </c>
      <c r="BC12" s="66">
        <v>233734.41646556649</v>
      </c>
      <c r="BD12" s="66">
        <v>240921.07504285593</v>
      </c>
      <c r="BE12" s="66">
        <v>257405.6</v>
      </c>
      <c r="BF12" s="66">
        <v>266968.40000000002</v>
      </c>
      <c r="BG12" s="66">
        <v>282191.7</v>
      </c>
      <c r="BH12" s="66">
        <v>300032.5</v>
      </c>
      <c r="BI12" s="66">
        <v>317297</v>
      </c>
      <c r="BJ12" s="66">
        <v>327961.2</v>
      </c>
      <c r="BK12" s="66">
        <v>337916</v>
      </c>
      <c r="BL12" s="66">
        <v>349134</v>
      </c>
      <c r="BM12" s="66">
        <v>357614</v>
      </c>
      <c r="BN12" s="66">
        <v>361838</v>
      </c>
      <c r="BO12" s="67">
        <v>357105</v>
      </c>
      <c r="BP12" s="188"/>
    </row>
    <row r="13" spans="1:234" s="192" customFormat="1" ht="5.0999999999999996" customHeight="1">
      <c r="A13" s="190"/>
      <c r="B13" s="187"/>
      <c r="C13" s="187"/>
      <c r="D13" s="187"/>
      <c r="E13" s="187"/>
      <c r="F13" s="187"/>
      <c r="G13" s="187"/>
      <c r="H13" s="191"/>
      <c r="I13" s="191"/>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188"/>
    </row>
    <row r="14" spans="1:234" s="118" customFormat="1" ht="15" customHeight="1" thickBot="1">
      <c r="A14" s="106" t="s">
        <v>199</v>
      </c>
      <c r="B14" s="193">
        <v>106236</v>
      </c>
      <c r="C14" s="193">
        <v>113424</v>
      </c>
      <c r="D14" s="193">
        <v>121594</v>
      </c>
      <c r="E14" s="193">
        <v>137112</v>
      </c>
      <c r="F14" s="193">
        <v>144329</v>
      </c>
      <c r="G14" s="193">
        <v>154018</v>
      </c>
      <c r="H14" s="193">
        <v>166406</v>
      </c>
      <c r="I14" s="193">
        <v>179955</v>
      </c>
      <c r="J14" s="193">
        <v>180048</v>
      </c>
      <c r="K14" s="193">
        <v>179377</v>
      </c>
      <c r="L14" s="193">
        <v>180969</v>
      </c>
      <c r="M14" s="193">
        <v>190989</v>
      </c>
      <c r="N14" s="193">
        <v>198107</v>
      </c>
      <c r="O14" s="193">
        <v>208588</v>
      </c>
      <c r="P14" s="193">
        <v>217274</v>
      </c>
      <c r="Q14" s="193">
        <v>230614</v>
      </c>
      <c r="R14" s="193">
        <v>239912</v>
      </c>
      <c r="S14" s="193">
        <v>250834</v>
      </c>
      <c r="T14" s="193">
        <v>260471</v>
      </c>
      <c r="U14" s="193">
        <v>268668</v>
      </c>
      <c r="V14" s="193">
        <v>269749</v>
      </c>
      <c r="W14" s="193">
        <v>279166</v>
      </c>
      <c r="X14" s="193">
        <v>284366</v>
      </c>
      <c r="Y14" s="193">
        <v>290960</v>
      </c>
      <c r="Z14" s="193">
        <v>297883</v>
      </c>
      <c r="AA14" s="193">
        <v>305573</v>
      </c>
      <c r="AB14" s="193">
        <v>311655</v>
      </c>
      <c r="AC14" s="193">
        <v>323061</v>
      </c>
      <c r="AD14" s="193">
        <v>328257</v>
      </c>
      <c r="AE14" s="193">
        <v>328668</v>
      </c>
      <c r="AF14" s="193">
        <v>335903.8</v>
      </c>
      <c r="AG14" s="193">
        <v>346644</v>
      </c>
      <c r="AH14" s="193">
        <v>352424</v>
      </c>
      <c r="AI14" s="193">
        <v>355025</v>
      </c>
      <c r="AJ14" s="194">
        <v>366055</v>
      </c>
      <c r="AK14" s="194">
        <v>366995</v>
      </c>
      <c r="AL14" s="194">
        <v>353724</v>
      </c>
      <c r="AM14" s="194">
        <v>341821</v>
      </c>
      <c r="AN14" s="194">
        <v>399409</v>
      </c>
      <c r="AO14" s="194">
        <v>392151</v>
      </c>
      <c r="AP14" s="194">
        <v>381950</v>
      </c>
      <c r="AQ14" s="194">
        <v>375653</v>
      </c>
      <c r="AR14" s="194">
        <v>368899</v>
      </c>
      <c r="AS14" s="194">
        <v>370079.18436425459</v>
      </c>
      <c r="AT14" s="194">
        <v>371399</v>
      </c>
      <c r="AU14" s="194">
        <v>390805</v>
      </c>
      <c r="AV14" s="194">
        <v>399004</v>
      </c>
      <c r="AW14" s="194">
        <v>407685.18375779467</v>
      </c>
      <c r="AX14" s="194">
        <v>420214</v>
      </c>
      <c r="AY14" s="194">
        <v>427533.60578308417</v>
      </c>
      <c r="AZ14" s="194">
        <v>442159.67430071661</v>
      </c>
      <c r="BA14" s="194">
        <v>453973</v>
      </c>
      <c r="BB14" s="194">
        <v>477576.80049208296</v>
      </c>
      <c r="BC14" s="194">
        <v>479324.93760065502</v>
      </c>
      <c r="BD14" s="194">
        <v>490043.09564994113</v>
      </c>
      <c r="BE14" s="194">
        <v>510311.1</v>
      </c>
      <c r="BF14" s="194">
        <v>528579.80000000005</v>
      </c>
      <c r="BG14" s="194">
        <v>546520.80000000005</v>
      </c>
      <c r="BH14" s="194">
        <v>581348.30000000005</v>
      </c>
      <c r="BI14" s="194">
        <v>609928</v>
      </c>
      <c r="BJ14" s="194">
        <f t="shared" ref="BJ14:BL14" si="0">SUM(BJ10:BJ12)</f>
        <v>618823.89999999991</v>
      </c>
      <c r="BK14" s="194">
        <f t="shared" si="0"/>
        <v>632779</v>
      </c>
      <c r="BL14" s="194">
        <f t="shared" si="0"/>
        <v>644746</v>
      </c>
      <c r="BM14" s="194">
        <v>656431</v>
      </c>
      <c r="BN14" s="194">
        <f t="shared" ref="BN14" si="1">SUM(BN10:BN12)</f>
        <v>642274</v>
      </c>
      <c r="BO14" s="194">
        <f>SUM(BO10:BO12)</f>
        <v>626572</v>
      </c>
      <c r="BP14" s="188"/>
    </row>
    <row r="15" spans="1:234" ht="13.2" customHeight="1" thickTop="1">
      <c r="A15" s="190"/>
      <c r="B15" s="195"/>
      <c r="C15" s="195"/>
      <c r="D15" s="195"/>
      <c r="E15" s="195"/>
      <c r="F15" s="190"/>
      <c r="G15" s="190"/>
      <c r="H15" s="195"/>
      <c r="I15" s="195"/>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row>
    <row r="16" spans="1:234" ht="13.2" customHeight="1">
      <c r="A16" s="190"/>
      <c r="B16" s="190"/>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row>
    <row r="17" spans="32:41" ht="13.2" customHeight="1">
      <c r="AF17" s="196"/>
      <c r="AG17" s="196"/>
      <c r="AH17" s="196"/>
      <c r="AI17" s="196"/>
      <c r="AJ17" s="196"/>
      <c r="AK17" s="196"/>
    </row>
    <row r="18" spans="32:41" ht="12">
      <c r="AL18" s="197"/>
      <c r="AM18" s="197"/>
      <c r="AN18" s="197"/>
      <c r="AO18" s="197"/>
    </row>
  </sheetData>
  <hyperlinks>
    <hyperlink ref="BO6" location="Índex!D9" display="Index" xr:uid="{D27BC39C-0196-447E-AF3B-B9AE96CE01ED}"/>
  </hyperlinks>
  <printOptions horizontalCentered="1" gridLinesSet="0"/>
  <pageMargins left="0" right="0" top="0.39370078740157483" bottom="0" header="0" footer="0"/>
  <pageSetup paperSize="9" orientation="landscape" r:id="rId1"/>
  <headerFooter alignWithMargins="0">
    <oddHeader>&amp;R&amp;P/&amp;N</oddHeader>
  </headerFooter>
  <colBreaks count="5" manualBreakCount="5">
    <brk id="9" max="14" man="1"/>
    <brk id="17" max="14" man="1"/>
    <brk id="25" max="14" man="1"/>
    <brk id="33" max="14" man="1"/>
    <brk id="41" max="14"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C6505-5A95-43F9-8F1E-0B2DCF72D0F5}">
  <sheetPr>
    <tabColor rgb="FFFF0000"/>
  </sheetPr>
  <dimension ref="A1:HE82"/>
  <sheetViews>
    <sheetView showGridLines="0" zoomScaleNormal="100" workbookViewId="0">
      <pane xSplit="1" ySplit="9" topLeftCell="M10" activePane="bottomRight" state="frozen"/>
      <selection activeCell="CO6" sqref="CO6"/>
      <selection pane="topRight" activeCell="CO6" sqref="CO6"/>
      <selection pane="bottomLeft" activeCell="CO6" sqref="CO6"/>
      <selection pane="bottomRight" activeCell="S10" sqref="S10:S12"/>
    </sheetView>
  </sheetViews>
  <sheetFormatPr defaultColWidth="11" defaultRowHeight="13.2" customHeight="1"/>
  <cols>
    <col min="1" max="1" width="39.81640625" style="86" customWidth="1"/>
    <col min="2" max="3" width="7.81640625" style="77" bestFit="1" customWidth="1"/>
    <col min="4" max="4" width="7.6328125" style="77" bestFit="1" customWidth="1"/>
    <col min="5" max="6" width="7.81640625" style="77" bestFit="1" customWidth="1"/>
    <col min="7" max="7" width="7.7265625" style="77" bestFit="1" customWidth="1"/>
    <col min="8" max="8" width="7.90625" style="77" bestFit="1" customWidth="1"/>
    <col min="9" max="9" width="8.26953125" style="77" bestFit="1" customWidth="1"/>
    <col min="10" max="18" width="7.6328125" style="77" bestFit="1" customWidth="1"/>
    <col min="19" max="19" width="7.7265625" style="77" bestFit="1" customWidth="1"/>
    <col min="20" max="16384" width="11" style="70"/>
  </cols>
  <sheetData>
    <row r="1" spans="1:213" s="44" customFormat="1" ht="15" customHeight="1">
      <c r="A1" s="37"/>
      <c r="B1" s="38"/>
      <c r="C1" s="38"/>
      <c r="D1" s="38"/>
      <c r="E1" s="38"/>
      <c r="F1" s="38"/>
      <c r="G1" s="38"/>
      <c r="H1" s="38"/>
      <c r="I1" s="38"/>
      <c r="J1" s="38"/>
      <c r="K1" s="38"/>
      <c r="L1" s="38"/>
      <c r="M1" s="38"/>
      <c r="N1" s="38"/>
      <c r="O1" s="38"/>
      <c r="P1" s="38"/>
      <c r="Q1" s="38"/>
      <c r="R1" s="38"/>
      <c r="S1" s="38"/>
      <c r="T1" s="39"/>
      <c r="U1" s="39"/>
      <c r="V1" s="39"/>
      <c r="W1" s="39"/>
      <c r="X1" s="39"/>
      <c r="Y1" s="39"/>
      <c r="Z1" s="39"/>
      <c r="AA1" s="39"/>
      <c r="AB1" s="39"/>
      <c r="AC1" s="39"/>
      <c r="AD1" s="39"/>
      <c r="AE1" s="39"/>
      <c r="AF1" s="39"/>
      <c r="AG1" s="39"/>
      <c r="AH1" s="39"/>
      <c r="AI1" s="39"/>
      <c r="AJ1" s="39"/>
      <c r="AK1" s="39"/>
      <c r="AL1" s="39"/>
      <c r="AM1" s="39"/>
      <c r="AN1" s="40"/>
      <c r="AO1" s="39"/>
      <c r="AP1" s="40"/>
      <c r="AQ1" s="39"/>
      <c r="AR1" s="40"/>
      <c r="AS1" s="39"/>
      <c r="AT1" s="40"/>
      <c r="AU1" s="39"/>
      <c r="AV1" s="40"/>
      <c r="AW1" s="39"/>
      <c r="AX1" s="40"/>
      <c r="AY1" s="39"/>
      <c r="AZ1" s="40"/>
      <c r="BA1" s="39"/>
      <c r="BB1" s="40"/>
      <c r="BC1" s="39"/>
      <c r="BD1" s="40"/>
      <c r="BE1" s="39"/>
      <c r="BF1" s="40"/>
      <c r="BG1" s="39"/>
      <c r="BH1" s="40"/>
      <c r="BI1" s="39"/>
      <c r="BJ1" s="40"/>
      <c r="BK1" s="39"/>
      <c r="BL1" s="40"/>
      <c r="BM1" s="39"/>
      <c r="BN1" s="40"/>
      <c r="BO1" s="39"/>
      <c r="BP1" s="40"/>
      <c r="BQ1" s="39"/>
      <c r="BR1" s="40"/>
      <c r="BS1" s="39"/>
      <c r="BT1" s="40"/>
      <c r="BU1" s="41"/>
      <c r="BV1" s="41"/>
      <c r="BW1" s="39"/>
      <c r="BX1" s="40"/>
      <c r="BY1" s="42"/>
      <c r="BZ1" s="42"/>
      <c r="CA1" s="42"/>
      <c r="CB1" s="42"/>
      <c r="CC1" s="42"/>
      <c r="CD1" s="40"/>
      <c r="CE1" s="42"/>
      <c r="CF1" s="40"/>
      <c r="CG1" s="42"/>
      <c r="CH1" s="42"/>
      <c r="CI1" s="42"/>
      <c r="CJ1" s="43"/>
      <c r="CK1" s="43"/>
      <c r="CL1" s="39"/>
      <c r="CM1" s="40"/>
      <c r="CN1" s="39"/>
      <c r="CO1" s="40"/>
      <c r="CP1" s="39"/>
      <c r="CQ1" s="40"/>
      <c r="CR1" s="39"/>
      <c r="CS1" s="40"/>
      <c r="CT1" s="39"/>
      <c r="CU1" s="40"/>
      <c r="CV1" s="39"/>
      <c r="CW1" s="40"/>
      <c r="CX1" s="39"/>
      <c r="CY1" s="40"/>
      <c r="CZ1" s="39"/>
      <c r="DA1" s="40"/>
      <c r="DB1" s="39"/>
      <c r="DC1" s="40"/>
      <c r="DD1" s="39"/>
      <c r="DE1" s="40"/>
      <c r="DF1" s="39"/>
      <c r="DG1" s="40"/>
      <c r="DH1" s="39"/>
      <c r="DI1" s="40"/>
      <c r="DJ1" s="39"/>
      <c r="DK1" s="40"/>
      <c r="DL1" s="39"/>
      <c r="DM1" s="40"/>
      <c r="DN1" s="39"/>
      <c r="DO1" s="40"/>
      <c r="DP1" s="39"/>
      <c r="DQ1" s="40"/>
      <c r="DR1" s="39"/>
      <c r="DS1" s="40"/>
      <c r="DT1" s="39"/>
      <c r="DU1" s="40"/>
      <c r="DV1" s="39"/>
      <c r="DW1" s="40"/>
      <c r="DX1" s="39"/>
      <c r="DY1" s="40"/>
      <c r="DZ1" s="41"/>
      <c r="EA1" s="41"/>
      <c r="EB1" s="39"/>
      <c r="EC1" s="40"/>
      <c r="ED1" s="42"/>
      <c r="EE1" s="42"/>
      <c r="EF1" s="42"/>
      <c r="EG1" s="42"/>
      <c r="EH1" s="42"/>
      <c r="EI1" s="40"/>
      <c r="EJ1" s="42"/>
      <c r="EK1" s="40"/>
      <c r="EL1" s="42"/>
      <c r="EM1" s="42"/>
      <c r="EN1" s="42"/>
      <c r="EO1" s="43"/>
      <c r="EP1" s="43"/>
      <c r="EQ1" s="39"/>
      <c r="ER1" s="40"/>
      <c r="ES1" s="39"/>
      <c r="ET1" s="40"/>
      <c r="EU1" s="39"/>
      <c r="EV1" s="40"/>
      <c r="EW1" s="39"/>
      <c r="EX1" s="40"/>
      <c r="EY1" s="39"/>
      <c r="EZ1" s="40"/>
      <c r="FA1" s="39"/>
      <c r="FB1" s="40"/>
      <c r="FC1" s="39"/>
      <c r="FD1" s="40"/>
      <c r="FE1" s="39"/>
      <c r="FF1" s="40"/>
      <c r="FG1" s="39"/>
      <c r="FH1" s="40"/>
      <c r="FI1" s="39"/>
      <c r="FJ1" s="40"/>
      <c r="FK1" s="39"/>
      <c r="FL1" s="40"/>
      <c r="FM1" s="39"/>
      <c r="FN1" s="40"/>
      <c r="FO1" s="39"/>
      <c r="FP1" s="40"/>
      <c r="FQ1" s="39"/>
      <c r="FR1" s="40"/>
      <c r="FS1" s="39"/>
      <c r="FT1" s="40"/>
      <c r="FU1" s="39"/>
      <c r="FV1" s="40"/>
      <c r="FW1" s="39"/>
      <c r="FX1" s="40"/>
      <c r="FY1" s="39"/>
      <c r="FZ1" s="40"/>
      <c r="GA1" s="39"/>
      <c r="GB1" s="40"/>
      <c r="GC1" s="39"/>
      <c r="GD1" s="40"/>
      <c r="GE1" s="41"/>
      <c r="GF1" s="41"/>
      <c r="GG1" s="39"/>
      <c r="GH1" s="40"/>
      <c r="GI1" s="42"/>
      <c r="GJ1" s="42"/>
      <c r="GK1" s="42"/>
      <c r="GL1" s="42"/>
      <c r="GM1" s="42"/>
      <c r="GN1" s="40"/>
      <c r="GO1" s="42"/>
      <c r="GP1" s="40"/>
      <c r="GQ1" s="42"/>
      <c r="GR1" s="42"/>
      <c r="GS1" s="42"/>
      <c r="GT1" s="43"/>
      <c r="GU1" s="43"/>
      <c r="GV1" s="39"/>
      <c r="GW1" s="40"/>
      <c r="GX1" s="39"/>
      <c r="GY1" s="40"/>
      <c r="GZ1" s="39"/>
      <c r="HA1" s="40"/>
      <c r="HB1" s="39"/>
      <c r="HC1" s="40"/>
      <c r="HD1" s="39"/>
      <c r="HE1" s="40"/>
    </row>
    <row r="2" spans="1:213" s="44" customFormat="1" ht="15" customHeight="1">
      <c r="A2" s="37"/>
      <c r="B2" s="38"/>
      <c r="C2" s="38"/>
      <c r="D2" s="38"/>
      <c r="E2" s="38"/>
      <c r="F2" s="38"/>
      <c r="G2" s="38"/>
      <c r="H2" s="38"/>
      <c r="I2" s="38"/>
      <c r="J2" s="38"/>
      <c r="K2" s="38"/>
      <c r="L2" s="38"/>
      <c r="M2" s="38"/>
      <c r="N2" s="38"/>
      <c r="O2" s="38"/>
      <c r="P2" s="38"/>
      <c r="Q2" s="38"/>
      <c r="R2" s="38"/>
      <c r="S2" s="38"/>
      <c r="T2" s="39"/>
      <c r="U2" s="39"/>
      <c r="V2" s="39"/>
      <c r="W2" s="39"/>
      <c r="X2" s="39"/>
      <c r="Y2" s="39"/>
      <c r="Z2" s="39"/>
      <c r="AA2" s="39"/>
      <c r="AB2" s="39"/>
      <c r="AC2" s="39"/>
      <c r="AD2" s="39"/>
      <c r="AE2" s="39"/>
      <c r="AF2" s="39"/>
      <c r="AG2" s="39"/>
      <c r="AH2" s="39"/>
      <c r="AI2" s="39"/>
      <c r="AJ2" s="39"/>
      <c r="AK2" s="39"/>
      <c r="AL2" s="39"/>
      <c r="AM2" s="39"/>
      <c r="AN2" s="40"/>
      <c r="AO2" s="39"/>
      <c r="AP2" s="40"/>
      <c r="AQ2" s="39"/>
      <c r="AR2" s="40"/>
      <c r="AS2" s="39"/>
      <c r="AT2" s="40"/>
      <c r="AU2" s="39"/>
      <c r="AV2" s="40"/>
      <c r="AW2" s="39"/>
      <c r="AX2" s="40"/>
      <c r="AY2" s="39"/>
      <c r="AZ2" s="40"/>
      <c r="BA2" s="39"/>
      <c r="BB2" s="40"/>
      <c r="BC2" s="39"/>
      <c r="BD2" s="40"/>
      <c r="BE2" s="39"/>
      <c r="BF2" s="40"/>
      <c r="BG2" s="39"/>
      <c r="BH2" s="40"/>
      <c r="BI2" s="39"/>
      <c r="BJ2" s="40"/>
      <c r="BK2" s="39"/>
      <c r="BL2" s="40"/>
      <c r="BM2" s="39"/>
      <c r="BN2" s="40"/>
      <c r="BO2" s="39"/>
      <c r="BP2" s="40"/>
      <c r="BQ2" s="39"/>
      <c r="BR2" s="40"/>
      <c r="BS2" s="39"/>
      <c r="BT2" s="40"/>
      <c r="BU2" s="41"/>
      <c r="BV2" s="41"/>
      <c r="BW2" s="39"/>
      <c r="BX2" s="40"/>
      <c r="BY2" s="42"/>
      <c r="BZ2" s="42"/>
      <c r="CA2" s="42"/>
      <c r="CB2" s="42"/>
      <c r="CC2" s="42"/>
      <c r="CD2" s="40"/>
      <c r="CE2" s="42"/>
      <c r="CF2" s="40"/>
      <c r="CG2" s="42"/>
      <c r="CH2" s="42"/>
      <c r="CI2" s="42"/>
      <c r="CJ2" s="43"/>
      <c r="CK2" s="43"/>
      <c r="CL2" s="39"/>
      <c r="CM2" s="40"/>
      <c r="CN2" s="39"/>
      <c r="CO2" s="40"/>
      <c r="CP2" s="39"/>
      <c r="CQ2" s="40"/>
      <c r="CR2" s="39"/>
      <c r="CS2" s="40"/>
      <c r="CT2" s="39"/>
      <c r="CU2" s="40"/>
      <c r="CV2" s="39"/>
      <c r="CW2" s="40"/>
      <c r="CX2" s="39"/>
      <c r="CY2" s="40"/>
      <c r="CZ2" s="39"/>
      <c r="DA2" s="40"/>
      <c r="DB2" s="39"/>
      <c r="DC2" s="40"/>
      <c r="DD2" s="39"/>
      <c r="DE2" s="40"/>
      <c r="DF2" s="39"/>
      <c r="DG2" s="40"/>
      <c r="DH2" s="39"/>
      <c r="DI2" s="40"/>
      <c r="DJ2" s="39"/>
      <c r="DK2" s="40"/>
      <c r="DL2" s="39"/>
      <c r="DM2" s="40"/>
      <c r="DN2" s="39"/>
      <c r="DO2" s="40"/>
      <c r="DP2" s="39"/>
      <c r="DQ2" s="40"/>
      <c r="DR2" s="39"/>
      <c r="DS2" s="40"/>
      <c r="DT2" s="39"/>
      <c r="DU2" s="40"/>
      <c r="DV2" s="39"/>
      <c r="DW2" s="40"/>
      <c r="DX2" s="39"/>
      <c r="DY2" s="40"/>
      <c r="DZ2" s="41"/>
      <c r="EA2" s="41"/>
      <c r="EB2" s="39"/>
      <c r="EC2" s="40"/>
      <c r="ED2" s="42"/>
      <c r="EE2" s="42"/>
      <c r="EF2" s="42"/>
      <c r="EG2" s="42"/>
      <c r="EH2" s="42"/>
      <c r="EI2" s="40"/>
      <c r="EJ2" s="42"/>
      <c r="EK2" s="40"/>
      <c r="EL2" s="42"/>
      <c r="EM2" s="42"/>
      <c r="EN2" s="42"/>
      <c r="EO2" s="43"/>
      <c r="EP2" s="43"/>
      <c r="EQ2" s="39"/>
      <c r="ER2" s="40"/>
      <c r="ES2" s="39"/>
      <c r="ET2" s="40"/>
      <c r="EU2" s="39"/>
      <c r="EV2" s="40"/>
      <c r="EW2" s="39"/>
      <c r="EX2" s="40"/>
      <c r="EY2" s="39"/>
      <c r="EZ2" s="40"/>
      <c r="FA2" s="39"/>
      <c r="FB2" s="40"/>
      <c r="FC2" s="39"/>
      <c r="FD2" s="40"/>
      <c r="FE2" s="39"/>
      <c r="FF2" s="40"/>
      <c r="FG2" s="39"/>
      <c r="FH2" s="40"/>
      <c r="FI2" s="39"/>
      <c r="FJ2" s="40"/>
      <c r="FK2" s="39"/>
      <c r="FL2" s="40"/>
      <c r="FM2" s="39"/>
      <c r="FN2" s="40"/>
      <c r="FO2" s="39"/>
      <c r="FP2" s="40"/>
      <c r="FQ2" s="39"/>
      <c r="FR2" s="40"/>
      <c r="FS2" s="39"/>
      <c r="FT2" s="40"/>
      <c r="FU2" s="39"/>
      <c r="FV2" s="40"/>
      <c r="FW2" s="39"/>
      <c r="FX2" s="40"/>
      <c r="FY2" s="39"/>
      <c r="FZ2" s="40"/>
      <c r="GA2" s="39"/>
      <c r="GB2" s="40"/>
      <c r="GC2" s="39"/>
      <c r="GD2" s="40"/>
      <c r="GE2" s="41"/>
      <c r="GF2" s="41"/>
      <c r="GG2" s="39"/>
      <c r="GH2" s="40"/>
      <c r="GI2" s="42"/>
      <c r="GJ2" s="42"/>
      <c r="GK2" s="42"/>
      <c r="GL2" s="42"/>
      <c r="GM2" s="42"/>
      <c r="GN2" s="40"/>
      <c r="GO2" s="42"/>
      <c r="GP2" s="40"/>
      <c r="GQ2" s="42"/>
      <c r="GR2" s="42"/>
      <c r="GS2" s="42"/>
      <c r="GT2" s="43"/>
      <c r="GU2" s="43"/>
      <c r="GV2" s="39"/>
      <c r="GW2" s="40"/>
      <c r="GX2" s="39"/>
      <c r="GY2" s="40"/>
      <c r="GZ2" s="39"/>
      <c r="HA2" s="40"/>
      <c r="HB2" s="39"/>
      <c r="HC2" s="40"/>
      <c r="HD2" s="39"/>
      <c r="HE2" s="40"/>
    </row>
    <row r="3" spans="1:213" s="44" customFormat="1" ht="15" customHeight="1">
      <c r="A3" s="37"/>
      <c r="B3" s="38"/>
      <c r="C3" s="38"/>
      <c r="D3" s="38"/>
      <c r="E3" s="38"/>
      <c r="F3" s="38"/>
      <c r="G3" s="38"/>
      <c r="H3" s="38"/>
      <c r="I3" s="38"/>
      <c r="J3" s="38"/>
      <c r="K3" s="38"/>
      <c r="L3" s="38"/>
      <c r="M3" s="38"/>
      <c r="N3" s="38"/>
      <c r="O3" s="38"/>
      <c r="P3" s="38"/>
      <c r="Q3" s="38"/>
      <c r="R3" s="38"/>
      <c r="S3" s="38"/>
      <c r="T3" s="39"/>
      <c r="U3" s="39"/>
      <c r="V3" s="39"/>
      <c r="W3" s="39"/>
      <c r="X3" s="39"/>
      <c r="Y3" s="39"/>
      <c r="Z3" s="39"/>
      <c r="AA3" s="39"/>
      <c r="AB3" s="39"/>
      <c r="AC3" s="39"/>
      <c r="AD3" s="39"/>
      <c r="AE3" s="39"/>
      <c r="AF3" s="39"/>
      <c r="AG3" s="39"/>
      <c r="AH3" s="39"/>
      <c r="AI3" s="39"/>
      <c r="AJ3" s="39"/>
      <c r="AK3" s="39"/>
      <c r="AL3" s="39"/>
      <c r="AM3" s="39"/>
      <c r="AN3" s="40"/>
      <c r="AO3" s="39"/>
      <c r="AP3" s="40"/>
      <c r="AQ3" s="39"/>
      <c r="AR3" s="40"/>
      <c r="AS3" s="39"/>
      <c r="AT3" s="40"/>
      <c r="AU3" s="39"/>
      <c r="AV3" s="40"/>
      <c r="AW3" s="39"/>
      <c r="AX3" s="40"/>
      <c r="AY3" s="39"/>
      <c r="AZ3" s="40"/>
      <c r="BA3" s="39"/>
      <c r="BB3" s="40"/>
      <c r="BC3" s="39"/>
      <c r="BD3" s="40"/>
      <c r="BE3" s="39"/>
      <c r="BF3" s="40"/>
      <c r="BG3" s="39"/>
      <c r="BH3" s="40"/>
      <c r="BI3" s="39"/>
      <c r="BJ3" s="40"/>
      <c r="BK3" s="39"/>
      <c r="BL3" s="40"/>
      <c r="BM3" s="39"/>
      <c r="BN3" s="40"/>
      <c r="BO3" s="39"/>
      <c r="BP3" s="40"/>
      <c r="BQ3" s="39"/>
      <c r="BR3" s="40"/>
      <c r="BS3" s="39"/>
      <c r="BT3" s="40"/>
      <c r="BU3" s="41"/>
      <c r="BV3" s="41"/>
      <c r="BW3" s="39"/>
      <c r="BX3" s="40"/>
      <c r="BY3" s="42"/>
      <c r="BZ3" s="42"/>
      <c r="CA3" s="42"/>
      <c r="CB3" s="42"/>
      <c r="CC3" s="42"/>
      <c r="CD3" s="40"/>
      <c r="CE3" s="42"/>
      <c r="CF3" s="40"/>
      <c r="CG3" s="42"/>
      <c r="CH3" s="42"/>
      <c r="CI3" s="42"/>
      <c r="CJ3" s="43"/>
      <c r="CK3" s="43"/>
      <c r="CL3" s="39"/>
      <c r="CM3" s="40"/>
      <c r="CN3" s="39"/>
      <c r="CO3" s="40"/>
      <c r="CP3" s="39"/>
      <c r="CQ3" s="40"/>
      <c r="CR3" s="39"/>
      <c r="CS3" s="40"/>
      <c r="CT3" s="39"/>
      <c r="CU3" s="40"/>
      <c r="CV3" s="39"/>
      <c r="CW3" s="40"/>
      <c r="CX3" s="39"/>
      <c r="CY3" s="40"/>
      <c r="CZ3" s="39"/>
      <c r="DA3" s="40"/>
      <c r="DB3" s="39"/>
      <c r="DC3" s="40"/>
      <c r="DD3" s="39"/>
      <c r="DE3" s="40"/>
      <c r="DF3" s="39"/>
      <c r="DG3" s="40"/>
      <c r="DH3" s="39"/>
      <c r="DI3" s="40"/>
      <c r="DJ3" s="39"/>
      <c r="DK3" s="40"/>
      <c r="DL3" s="39"/>
      <c r="DM3" s="40"/>
      <c r="DN3" s="39"/>
      <c r="DO3" s="40"/>
      <c r="DP3" s="39"/>
      <c r="DQ3" s="40"/>
      <c r="DR3" s="39"/>
      <c r="DS3" s="40"/>
      <c r="DT3" s="39"/>
      <c r="DU3" s="40"/>
      <c r="DV3" s="39"/>
      <c r="DW3" s="40"/>
      <c r="DX3" s="39"/>
      <c r="DY3" s="40"/>
      <c r="DZ3" s="41"/>
      <c r="EA3" s="41"/>
      <c r="EB3" s="39"/>
      <c r="EC3" s="40"/>
      <c r="ED3" s="42"/>
      <c r="EE3" s="42"/>
      <c r="EF3" s="42"/>
      <c r="EG3" s="42"/>
      <c r="EH3" s="42"/>
      <c r="EI3" s="40"/>
      <c r="EJ3" s="42"/>
      <c r="EK3" s="40"/>
      <c r="EL3" s="42"/>
      <c r="EM3" s="42"/>
      <c r="EN3" s="42"/>
      <c r="EO3" s="43"/>
      <c r="EP3" s="43"/>
      <c r="EQ3" s="39"/>
      <c r="ER3" s="40"/>
      <c r="ES3" s="39"/>
      <c r="ET3" s="40"/>
      <c r="EU3" s="39"/>
      <c r="EV3" s="40"/>
      <c r="EW3" s="39"/>
      <c r="EX3" s="40"/>
      <c r="EY3" s="39"/>
      <c r="EZ3" s="40"/>
      <c r="FA3" s="39"/>
      <c r="FB3" s="40"/>
      <c r="FC3" s="39"/>
      <c r="FD3" s="40"/>
      <c r="FE3" s="39"/>
      <c r="FF3" s="40"/>
      <c r="FG3" s="39"/>
      <c r="FH3" s="40"/>
      <c r="FI3" s="39"/>
      <c r="FJ3" s="40"/>
      <c r="FK3" s="39"/>
      <c r="FL3" s="40"/>
      <c r="FM3" s="39"/>
      <c r="FN3" s="40"/>
      <c r="FO3" s="39"/>
      <c r="FP3" s="40"/>
      <c r="FQ3" s="39"/>
      <c r="FR3" s="40"/>
      <c r="FS3" s="39"/>
      <c r="FT3" s="40"/>
      <c r="FU3" s="39"/>
      <c r="FV3" s="40"/>
      <c r="FW3" s="39"/>
      <c r="FX3" s="40"/>
      <c r="FY3" s="39"/>
      <c r="FZ3" s="40"/>
      <c r="GA3" s="39"/>
      <c r="GB3" s="40"/>
      <c r="GC3" s="39"/>
      <c r="GD3" s="40"/>
      <c r="GE3" s="41"/>
      <c r="GF3" s="41"/>
      <c r="GG3" s="39"/>
      <c r="GH3" s="40"/>
      <c r="GI3" s="42"/>
      <c r="GJ3" s="42"/>
      <c r="GK3" s="42"/>
      <c r="GL3" s="42"/>
      <c r="GM3" s="42"/>
      <c r="GN3" s="40"/>
      <c r="GO3" s="42"/>
      <c r="GP3" s="40"/>
      <c r="GQ3" s="42"/>
      <c r="GR3" s="42"/>
      <c r="GS3" s="42"/>
      <c r="GT3" s="43"/>
      <c r="GU3" s="43"/>
      <c r="GV3" s="39"/>
      <c r="GW3" s="40"/>
      <c r="GX3" s="39"/>
      <c r="GY3" s="40"/>
      <c r="GZ3" s="39"/>
      <c r="HA3" s="40"/>
      <c r="HB3" s="39"/>
      <c r="HC3" s="40"/>
      <c r="HD3" s="39"/>
      <c r="HE3" s="40"/>
    </row>
    <row r="4" spans="1:213" s="44" customFormat="1" ht="15" customHeight="1">
      <c r="A4" s="45"/>
      <c r="B4" s="89"/>
      <c r="C4" s="89"/>
      <c r="D4" s="89"/>
      <c r="E4" s="89"/>
      <c r="F4" s="89"/>
      <c r="G4" s="89"/>
      <c r="H4" s="89"/>
      <c r="I4" s="89"/>
      <c r="J4" s="89"/>
      <c r="K4" s="89"/>
      <c r="L4" s="89"/>
      <c r="M4" s="89"/>
      <c r="N4" s="89"/>
      <c r="O4" s="89"/>
      <c r="P4" s="89"/>
      <c r="Q4" s="89"/>
      <c r="R4" s="89"/>
      <c r="S4" s="89"/>
      <c r="T4" s="156"/>
      <c r="U4" s="156"/>
      <c r="V4" s="156"/>
      <c r="W4" s="156"/>
      <c r="X4" s="156"/>
      <c r="Y4" s="156"/>
      <c r="Z4" s="156"/>
      <c r="AA4" s="156"/>
      <c r="AB4" s="156"/>
      <c r="AF4" s="157"/>
      <c r="AG4" s="157"/>
      <c r="AH4" s="157"/>
      <c r="AI4" s="157"/>
      <c r="AJ4" s="157"/>
      <c r="AK4" s="157"/>
      <c r="AL4" s="157"/>
      <c r="AM4" s="157"/>
    </row>
    <row r="5" spans="1:213" s="99" customFormat="1" ht="30" customHeight="1" thickBot="1">
      <c r="A5" s="177" t="s">
        <v>204</v>
      </c>
      <c r="B5" s="121"/>
      <c r="C5" s="121"/>
      <c r="D5" s="121"/>
      <c r="E5" s="121"/>
      <c r="F5" s="121"/>
      <c r="G5" s="121"/>
      <c r="H5" s="121"/>
      <c r="I5" s="121"/>
      <c r="J5" s="121"/>
      <c r="K5" s="121"/>
      <c r="L5" s="121"/>
      <c r="M5" s="121"/>
      <c r="N5" s="121"/>
      <c r="O5" s="121"/>
      <c r="P5" s="121"/>
      <c r="Q5" s="121"/>
      <c r="R5" s="121"/>
      <c r="S5" s="121"/>
      <c r="W5" s="160"/>
      <c r="Y5" s="161"/>
      <c r="AB5" s="162"/>
      <c r="AC5" s="158"/>
      <c r="AD5" s="158"/>
      <c r="AE5" s="158"/>
      <c r="AF5" s="163"/>
      <c r="AG5" s="158"/>
      <c r="AH5" s="158"/>
      <c r="AI5" s="158"/>
      <c r="AJ5" s="56"/>
    </row>
    <row r="6" spans="1:213" s="99" customFormat="1" ht="15" customHeight="1" thickTop="1">
      <c r="A6" s="165"/>
      <c r="B6" s="51"/>
      <c r="C6" s="51"/>
      <c r="D6" s="51"/>
      <c r="E6" s="51"/>
      <c r="F6" s="51"/>
      <c r="G6" s="51"/>
      <c r="H6" s="51"/>
      <c r="I6" s="51"/>
      <c r="J6" s="51"/>
      <c r="K6" s="51"/>
      <c r="L6" s="51"/>
      <c r="M6" s="51"/>
      <c r="N6" s="51"/>
      <c r="O6" s="51"/>
      <c r="P6" s="51"/>
      <c r="Q6" s="51"/>
      <c r="R6" s="51"/>
      <c r="S6" s="51" t="s">
        <v>61</v>
      </c>
    </row>
    <row r="7" spans="1:213" s="56" customFormat="1" ht="15" customHeight="1">
      <c r="A7" s="54"/>
      <c r="B7" s="55" t="s">
        <v>62</v>
      </c>
      <c r="C7" s="55" t="s">
        <v>63</v>
      </c>
      <c r="D7" s="55" t="s">
        <v>148</v>
      </c>
      <c r="E7" s="55" t="s">
        <v>65</v>
      </c>
      <c r="F7" s="55" t="s">
        <v>66</v>
      </c>
      <c r="G7" s="55" t="s">
        <v>67</v>
      </c>
      <c r="H7" s="55" t="s">
        <v>149</v>
      </c>
      <c r="I7" s="55" t="s">
        <v>69</v>
      </c>
      <c r="J7" s="55" t="s">
        <v>70</v>
      </c>
      <c r="K7" s="55" t="s">
        <v>71</v>
      </c>
      <c r="L7" s="55" t="s">
        <v>72</v>
      </c>
      <c r="M7" s="55" t="s">
        <v>73</v>
      </c>
      <c r="N7" s="55" t="s">
        <v>74</v>
      </c>
      <c r="O7" s="55" t="s">
        <v>75</v>
      </c>
      <c r="P7" s="55" t="s">
        <v>76</v>
      </c>
      <c r="Q7" s="55" t="s">
        <v>77</v>
      </c>
      <c r="R7" s="55" t="s">
        <v>78</v>
      </c>
      <c r="S7" s="55" t="s">
        <v>79</v>
      </c>
    </row>
    <row r="8" spans="1:213" s="44" customFormat="1" ht="10.199999999999999" customHeight="1">
      <c r="A8" s="57"/>
      <c r="B8" s="58"/>
      <c r="C8" s="58"/>
      <c r="D8" s="58"/>
      <c r="E8" s="58"/>
      <c r="F8" s="58"/>
      <c r="G8" s="58"/>
      <c r="H8" s="58"/>
      <c r="I8" s="58"/>
      <c r="J8" s="58"/>
      <c r="K8" s="58"/>
      <c r="L8" s="58"/>
      <c r="M8" s="58"/>
      <c r="N8" s="58"/>
      <c r="O8" s="58"/>
      <c r="P8" s="58"/>
      <c r="Q8" s="58"/>
      <c r="R8" s="58"/>
      <c r="S8" s="58"/>
      <c r="T8" s="166"/>
      <c r="U8" s="166"/>
      <c r="V8" s="166"/>
      <c r="W8" s="166"/>
      <c r="X8" s="166"/>
      <c r="Y8" s="166"/>
    </row>
    <row r="9" spans="1:213" s="61" customFormat="1" ht="5.0999999999999996" customHeight="1">
      <c r="A9" s="59"/>
      <c r="B9" s="59"/>
      <c r="C9" s="59"/>
      <c r="D9" s="59"/>
      <c r="E9" s="59"/>
      <c r="F9" s="59"/>
      <c r="G9" s="59"/>
      <c r="H9" s="59"/>
      <c r="I9" s="59"/>
      <c r="J9" s="59"/>
      <c r="K9" s="59"/>
      <c r="L9" s="59"/>
      <c r="M9" s="59"/>
      <c r="N9" s="59"/>
      <c r="O9" s="59"/>
      <c r="P9" s="59"/>
      <c r="Q9" s="59"/>
      <c r="R9" s="59"/>
      <c r="S9" s="60"/>
    </row>
    <row r="10" spans="1:213" s="61" customFormat="1" ht="15" customHeight="1">
      <c r="A10" s="65" t="s">
        <v>202</v>
      </c>
      <c r="B10" s="66">
        <v>258462.46054441019</v>
      </c>
      <c r="C10" s="66">
        <v>262354</v>
      </c>
      <c r="D10" s="66">
        <v>264222</v>
      </c>
      <c r="E10" s="66">
        <v>275889.32703248993</v>
      </c>
      <c r="F10" s="66">
        <v>296732.60686074989</v>
      </c>
      <c r="G10" s="66">
        <v>310224.01040170132</v>
      </c>
      <c r="H10" s="66">
        <v>294737.59046491981</v>
      </c>
      <c r="I10" s="66">
        <v>291357</v>
      </c>
      <c r="J10" s="66">
        <v>293573.80000000005</v>
      </c>
      <c r="K10" s="66">
        <v>292995.30000000005</v>
      </c>
      <c r="L10" s="66">
        <v>308483</v>
      </c>
      <c r="M10" s="66">
        <v>323344</v>
      </c>
      <c r="N10" s="66">
        <v>335441</v>
      </c>
      <c r="O10" s="66">
        <v>343119</v>
      </c>
      <c r="P10" s="66">
        <v>351343.19999999995</v>
      </c>
      <c r="Q10" s="66">
        <v>354586</v>
      </c>
      <c r="R10" s="66">
        <v>340096</v>
      </c>
      <c r="S10" s="67">
        <v>340553</v>
      </c>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row>
    <row r="11" spans="1:213" s="61" customFormat="1" ht="15" customHeight="1">
      <c r="A11" s="65" t="s">
        <v>205</v>
      </c>
      <c r="B11" s="66">
        <v>101158.9334644921</v>
      </c>
      <c r="C11" s="66">
        <v>102844</v>
      </c>
      <c r="D11" s="66">
        <v>108559</v>
      </c>
      <c r="E11" s="66">
        <v>114076.19008543897</v>
      </c>
      <c r="F11" s="66">
        <v>119147.68329489607</v>
      </c>
      <c r="G11" s="66">
        <v>114887.48132362831</v>
      </c>
      <c r="H11" s="66">
        <v>126272.76615848539</v>
      </c>
      <c r="I11" s="66">
        <v>135353</v>
      </c>
      <c r="J11" s="66">
        <v>141366.1</v>
      </c>
      <c r="K11" s="66">
        <v>147837.70000000001</v>
      </c>
      <c r="L11" s="66">
        <v>161361</v>
      </c>
      <c r="M11" s="66">
        <v>168553</v>
      </c>
      <c r="N11" s="66">
        <v>167606</v>
      </c>
      <c r="O11" s="66">
        <v>170705</v>
      </c>
      <c r="P11" s="66">
        <v>174555.3</v>
      </c>
      <c r="Q11" s="66">
        <v>176246</v>
      </c>
      <c r="R11" s="66">
        <v>173876</v>
      </c>
      <c r="S11" s="67">
        <v>167056</v>
      </c>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row>
    <row r="12" spans="1:213" s="61" customFormat="1" ht="15" customHeight="1">
      <c r="A12" s="65" t="s">
        <v>198</v>
      </c>
      <c r="B12" s="66">
        <v>200198.16488168002</v>
      </c>
      <c r="C12" s="66">
        <v>210103.894447072</v>
      </c>
      <c r="D12" s="66">
        <v>222036</v>
      </c>
      <c r="E12" s="66">
        <v>233079.12958555203</v>
      </c>
      <c r="F12" s="66">
        <v>239213.68082768685</v>
      </c>
      <c r="G12" s="66">
        <v>236003.90423785651</v>
      </c>
      <c r="H12" s="66">
        <v>243403.70764471593</v>
      </c>
      <c r="I12" s="66">
        <v>260258</v>
      </c>
      <c r="J12" s="66">
        <v>270219.99999999994</v>
      </c>
      <c r="K12" s="66">
        <v>285619.7</v>
      </c>
      <c r="L12" s="66">
        <v>303479</v>
      </c>
      <c r="M12" s="66">
        <v>320760</v>
      </c>
      <c r="N12" s="66">
        <v>331404</v>
      </c>
      <c r="O12" s="66">
        <v>341557</v>
      </c>
      <c r="P12" s="66">
        <v>352672</v>
      </c>
      <c r="Q12" s="66">
        <v>361101</v>
      </c>
      <c r="R12" s="66">
        <v>365312</v>
      </c>
      <c r="S12" s="67">
        <v>361077</v>
      </c>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row>
    <row r="13" spans="1:213" s="198" customFormat="1" ht="5.0999999999999996" customHeight="1">
      <c r="A13" s="103"/>
      <c r="B13" s="66"/>
      <c r="C13" s="66"/>
      <c r="D13" s="66"/>
      <c r="E13" s="66"/>
      <c r="F13" s="66"/>
      <c r="G13" s="66"/>
      <c r="H13" s="66"/>
      <c r="I13" s="66"/>
      <c r="J13" s="66"/>
      <c r="K13" s="66"/>
      <c r="L13" s="66"/>
      <c r="M13" s="66"/>
      <c r="N13" s="66"/>
      <c r="O13" s="66"/>
      <c r="P13" s="66"/>
      <c r="Q13" s="66"/>
      <c r="R13" s="66"/>
      <c r="S13" s="66"/>
      <c r="T13" s="68"/>
    </row>
    <row r="14" spans="1:213" s="44" customFormat="1" ht="15" customHeight="1" thickBot="1">
      <c r="A14" s="106" t="s">
        <v>199</v>
      </c>
      <c r="B14" s="74">
        <v>559819.5588905823</v>
      </c>
      <c r="C14" s="74">
        <v>575301.89444707194</v>
      </c>
      <c r="D14" s="74">
        <v>594817</v>
      </c>
      <c r="E14" s="74">
        <v>623044.64670348098</v>
      </c>
      <c r="F14" s="74">
        <v>655093.97098333272</v>
      </c>
      <c r="G14" s="74">
        <v>661115.39596318617</v>
      </c>
      <c r="H14" s="74">
        <v>664414.06426812115</v>
      </c>
      <c r="I14" s="74">
        <v>686968</v>
      </c>
      <c r="J14" s="74">
        <v>705159.89999999991</v>
      </c>
      <c r="K14" s="74">
        <v>726452.70000000007</v>
      </c>
      <c r="L14" s="74">
        <v>773323</v>
      </c>
      <c r="M14" s="74">
        <v>812657</v>
      </c>
      <c r="N14" s="74">
        <f t="shared" ref="N14:P14" si="0">SUM(N10:N12)</f>
        <v>834451</v>
      </c>
      <c r="O14" s="74">
        <f t="shared" si="0"/>
        <v>855381</v>
      </c>
      <c r="P14" s="74">
        <f t="shared" si="0"/>
        <v>878570.5</v>
      </c>
      <c r="Q14" s="74">
        <v>891933</v>
      </c>
      <c r="R14" s="74">
        <v>879283</v>
      </c>
      <c r="S14" s="74">
        <v>868687</v>
      </c>
      <c r="T14" s="68"/>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row>
    <row r="15" spans="1:213" ht="13.2" customHeight="1" thickTop="1">
      <c r="A15" s="103"/>
    </row>
    <row r="16" spans="1:213" s="152" customFormat="1" ht="24">
      <c r="A16" s="176" t="s">
        <v>206</v>
      </c>
      <c r="B16" s="150"/>
      <c r="C16" s="150"/>
      <c r="D16" s="150"/>
      <c r="E16" s="150"/>
      <c r="F16" s="150"/>
      <c r="G16" s="150"/>
      <c r="H16" s="150"/>
      <c r="I16" s="150"/>
      <c r="J16" s="150"/>
      <c r="K16" s="150"/>
      <c r="L16" s="150"/>
      <c r="M16" s="150"/>
      <c r="N16" s="150"/>
      <c r="O16" s="150"/>
      <c r="P16" s="150"/>
      <c r="Q16" s="150"/>
      <c r="R16" s="150"/>
      <c r="S16" s="150"/>
    </row>
    <row r="17" spans="1:19" s="152" customFormat="1" ht="13.2" customHeight="1">
      <c r="A17" s="86"/>
      <c r="B17" s="150"/>
      <c r="C17" s="150"/>
      <c r="D17" s="150"/>
      <c r="E17" s="150"/>
      <c r="F17" s="150"/>
      <c r="G17" s="150"/>
      <c r="H17" s="150"/>
      <c r="I17" s="150"/>
      <c r="J17" s="150"/>
      <c r="K17" s="150"/>
      <c r="L17" s="150"/>
      <c r="M17" s="150"/>
      <c r="N17" s="150"/>
      <c r="O17" s="150"/>
      <c r="P17" s="150"/>
      <c r="Q17" s="150"/>
      <c r="R17" s="150"/>
      <c r="S17" s="150"/>
    </row>
    <row r="18" spans="1:19" s="152" customFormat="1" ht="13.2" customHeight="1">
      <c r="A18" s="86"/>
      <c r="B18" s="150"/>
      <c r="C18" s="150"/>
      <c r="D18" s="150"/>
      <c r="E18" s="150"/>
      <c r="F18" s="150"/>
      <c r="G18" s="150"/>
      <c r="H18" s="150"/>
      <c r="I18" s="150"/>
      <c r="J18" s="150"/>
      <c r="K18" s="150"/>
      <c r="L18" s="150"/>
      <c r="M18" s="150"/>
      <c r="N18" s="150"/>
      <c r="O18" s="150"/>
      <c r="P18" s="150"/>
      <c r="Q18" s="150"/>
      <c r="R18" s="150"/>
      <c r="S18" s="150"/>
    </row>
    <row r="19" spans="1:19" s="152" customFormat="1" ht="13.2" customHeight="1">
      <c r="A19" s="86"/>
      <c r="B19" s="150"/>
      <c r="C19" s="150"/>
      <c r="D19" s="150"/>
      <c r="E19" s="150"/>
      <c r="F19" s="150"/>
      <c r="G19" s="150"/>
      <c r="H19" s="150"/>
      <c r="I19" s="150"/>
      <c r="J19" s="150"/>
      <c r="K19" s="150"/>
      <c r="L19" s="150"/>
      <c r="M19" s="150"/>
      <c r="N19" s="150"/>
      <c r="O19" s="150"/>
      <c r="P19" s="150"/>
      <c r="Q19" s="150"/>
      <c r="R19" s="150"/>
      <c r="S19" s="150"/>
    </row>
    <row r="20" spans="1:19" s="152" customFormat="1" ht="13.2" customHeight="1">
      <c r="A20" s="86"/>
      <c r="B20" s="150"/>
      <c r="C20" s="150"/>
      <c r="D20" s="150"/>
      <c r="E20" s="150"/>
      <c r="F20" s="150"/>
      <c r="G20" s="150"/>
      <c r="H20" s="150"/>
      <c r="I20" s="150"/>
      <c r="J20" s="150"/>
      <c r="K20" s="150"/>
      <c r="L20" s="150"/>
      <c r="M20" s="150"/>
      <c r="N20" s="150"/>
      <c r="O20" s="150"/>
      <c r="P20" s="150"/>
      <c r="Q20" s="150"/>
      <c r="R20" s="150"/>
      <c r="S20" s="150"/>
    </row>
    <row r="21" spans="1:19" s="152" customFormat="1" ht="13.2" customHeight="1">
      <c r="A21" s="86"/>
      <c r="B21" s="150"/>
      <c r="C21" s="150"/>
      <c r="D21" s="150"/>
      <c r="E21" s="150"/>
      <c r="F21" s="150"/>
      <c r="G21" s="150"/>
      <c r="H21" s="150"/>
      <c r="I21" s="150"/>
      <c r="J21" s="150"/>
      <c r="K21" s="150"/>
      <c r="L21" s="150"/>
      <c r="M21" s="150"/>
      <c r="N21" s="150"/>
      <c r="O21" s="150"/>
      <c r="P21" s="150"/>
      <c r="Q21" s="150"/>
      <c r="R21" s="150"/>
      <c r="S21" s="150"/>
    </row>
    <row r="22" spans="1:19" s="152" customFormat="1" ht="13.2" customHeight="1">
      <c r="A22" s="86"/>
      <c r="B22" s="150"/>
      <c r="C22" s="150"/>
      <c r="D22" s="150"/>
      <c r="E22" s="150"/>
      <c r="F22" s="150"/>
      <c r="G22" s="150"/>
      <c r="H22" s="150"/>
      <c r="I22" s="150"/>
      <c r="J22" s="150"/>
      <c r="K22" s="150"/>
      <c r="L22" s="150"/>
      <c r="M22" s="150"/>
      <c r="N22" s="150"/>
      <c r="O22" s="150"/>
      <c r="P22" s="150"/>
      <c r="Q22" s="150"/>
      <c r="R22" s="150"/>
      <c r="S22" s="150"/>
    </row>
    <row r="23" spans="1:19" s="152" customFormat="1" ht="13.2" customHeight="1">
      <c r="A23" s="86"/>
      <c r="B23" s="150"/>
      <c r="C23" s="150"/>
      <c r="D23" s="150"/>
      <c r="E23" s="150"/>
      <c r="F23" s="150"/>
      <c r="G23" s="150"/>
      <c r="H23" s="150"/>
      <c r="I23" s="150"/>
      <c r="J23" s="150"/>
      <c r="K23" s="150"/>
      <c r="L23" s="150"/>
      <c r="M23" s="150"/>
      <c r="N23" s="150"/>
      <c r="O23" s="150"/>
      <c r="P23" s="150"/>
      <c r="Q23" s="150"/>
      <c r="R23" s="150"/>
      <c r="S23" s="150"/>
    </row>
    <row r="24" spans="1:19" s="152" customFormat="1" ht="13.2" customHeight="1">
      <c r="A24" s="86"/>
      <c r="B24" s="150"/>
      <c r="C24" s="150"/>
      <c r="D24" s="150"/>
      <c r="E24" s="150"/>
      <c r="F24" s="150"/>
      <c r="G24" s="150"/>
      <c r="H24" s="150"/>
      <c r="I24" s="150"/>
      <c r="J24" s="150"/>
      <c r="K24" s="150"/>
      <c r="L24" s="150"/>
      <c r="M24" s="150"/>
      <c r="N24" s="150"/>
      <c r="O24" s="150"/>
      <c r="P24" s="150"/>
      <c r="Q24" s="150"/>
      <c r="R24" s="150"/>
      <c r="S24" s="150"/>
    </row>
    <row r="25" spans="1:19" s="152" customFormat="1" ht="13.2" customHeight="1">
      <c r="A25" s="86"/>
      <c r="B25" s="150"/>
      <c r="C25" s="150"/>
      <c r="D25" s="150"/>
      <c r="E25" s="150"/>
      <c r="F25" s="150"/>
      <c r="G25" s="150"/>
      <c r="H25" s="150"/>
      <c r="I25" s="150"/>
      <c r="J25" s="150"/>
      <c r="K25" s="150"/>
      <c r="L25" s="150"/>
      <c r="M25" s="150"/>
      <c r="N25" s="150"/>
      <c r="O25" s="150"/>
      <c r="P25" s="150"/>
      <c r="Q25" s="150"/>
      <c r="R25" s="150"/>
      <c r="S25" s="150"/>
    </row>
    <row r="26" spans="1:19" s="152" customFormat="1" ht="13.2" customHeight="1">
      <c r="A26" s="86"/>
      <c r="B26" s="150"/>
      <c r="C26" s="150"/>
      <c r="D26" s="150"/>
      <c r="E26" s="150"/>
      <c r="F26" s="150"/>
      <c r="G26" s="150"/>
      <c r="H26" s="150"/>
      <c r="I26" s="150"/>
      <c r="J26" s="150"/>
      <c r="K26" s="150"/>
      <c r="L26" s="150"/>
      <c r="M26" s="150"/>
      <c r="N26" s="150"/>
      <c r="O26" s="150"/>
      <c r="P26" s="150"/>
      <c r="Q26" s="150"/>
      <c r="R26" s="150"/>
      <c r="S26" s="150"/>
    </row>
    <row r="27" spans="1:19" s="152" customFormat="1" ht="13.2" customHeight="1">
      <c r="A27" s="86"/>
      <c r="B27" s="150"/>
      <c r="C27" s="150"/>
      <c r="D27" s="150"/>
      <c r="E27" s="150"/>
      <c r="F27" s="150"/>
      <c r="G27" s="150"/>
      <c r="H27" s="150"/>
      <c r="I27" s="150"/>
      <c r="J27" s="150"/>
      <c r="K27" s="150"/>
      <c r="L27" s="150"/>
      <c r="M27" s="150"/>
      <c r="N27" s="150"/>
      <c r="O27" s="150"/>
      <c r="P27" s="150"/>
      <c r="Q27" s="150"/>
      <c r="R27" s="150"/>
      <c r="S27" s="150"/>
    </row>
    <row r="28" spans="1:19" s="152" customFormat="1" ht="13.2" customHeight="1">
      <c r="A28" s="86"/>
      <c r="B28" s="150"/>
      <c r="C28" s="150"/>
      <c r="D28" s="150"/>
      <c r="E28" s="150"/>
      <c r="F28" s="150"/>
      <c r="G28" s="150"/>
      <c r="H28" s="150"/>
      <c r="I28" s="150"/>
      <c r="J28" s="150"/>
      <c r="K28" s="150"/>
      <c r="L28" s="150"/>
      <c r="M28" s="150"/>
      <c r="N28" s="150"/>
      <c r="O28" s="150"/>
      <c r="P28" s="150"/>
      <c r="Q28" s="150"/>
      <c r="R28" s="150"/>
      <c r="S28" s="150"/>
    </row>
    <row r="29" spans="1:19" s="152" customFormat="1" ht="13.2" customHeight="1">
      <c r="A29" s="86"/>
      <c r="B29" s="150"/>
      <c r="C29" s="150"/>
      <c r="D29" s="150"/>
      <c r="E29" s="150"/>
      <c r="F29" s="150"/>
      <c r="G29" s="150"/>
      <c r="H29" s="150"/>
      <c r="I29" s="150"/>
      <c r="J29" s="150"/>
      <c r="K29" s="150"/>
      <c r="L29" s="150"/>
      <c r="M29" s="150"/>
      <c r="N29" s="150"/>
      <c r="O29" s="150"/>
      <c r="P29" s="150"/>
      <c r="Q29" s="150"/>
      <c r="R29" s="150"/>
      <c r="S29" s="150"/>
    </row>
    <row r="30" spans="1:19" s="152" customFormat="1" ht="13.2" customHeight="1">
      <c r="A30" s="86"/>
      <c r="B30" s="150"/>
      <c r="C30" s="150"/>
      <c r="D30" s="150"/>
      <c r="E30" s="150"/>
      <c r="F30" s="150"/>
      <c r="G30" s="150"/>
      <c r="H30" s="150"/>
      <c r="I30" s="150"/>
      <c r="J30" s="150"/>
      <c r="K30" s="150"/>
      <c r="L30" s="150"/>
      <c r="M30" s="150"/>
      <c r="N30" s="150"/>
      <c r="O30" s="150"/>
      <c r="P30" s="150"/>
      <c r="Q30" s="150"/>
      <c r="R30" s="150"/>
      <c r="S30" s="150"/>
    </row>
    <row r="31" spans="1:19" s="152" customFormat="1" ht="13.2" customHeight="1">
      <c r="A31" s="86"/>
      <c r="B31" s="150"/>
      <c r="C31" s="150"/>
      <c r="D31" s="150"/>
      <c r="E31" s="150"/>
      <c r="F31" s="150"/>
      <c r="G31" s="150"/>
      <c r="H31" s="150"/>
      <c r="I31" s="150"/>
      <c r="J31" s="150"/>
      <c r="K31" s="150"/>
      <c r="L31" s="150"/>
      <c r="M31" s="150"/>
      <c r="N31" s="150"/>
      <c r="O31" s="150"/>
      <c r="P31" s="150"/>
      <c r="Q31" s="150"/>
      <c r="R31" s="150"/>
      <c r="S31" s="150"/>
    </row>
    <row r="32" spans="1:19" s="152" customFormat="1" ht="13.2" customHeight="1">
      <c r="A32" s="86"/>
      <c r="B32" s="150"/>
      <c r="C32" s="150"/>
      <c r="D32" s="150"/>
      <c r="E32" s="150"/>
      <c r="F32" s="150"/>
      <c r="G32" s="150"/>
      <c r="H32" s="150"/>
      <c r="I32" s="150"/>
      <c r="J32" s="150"/>
      <c r="K32" s="150"/>
      <c r="L32" s="150"/>
      <c r="M32" s="150"/>
      <c r="N32" s="150"/>
      <c r="O32" s="150"/>
      <c r="P32" s="150"/>
      <c r="Q32" s="150"/>
      <c r="R32" s="150"/>
      <c r="S32" s="150"/>
    </row>
    <row r="33" spans="1:19" s="152" customFormat="1" ht="13.2" customHeight="1">
      <c r="A33" s="86"/>
      <c r="B33" s="150"/>
      <c r="C33" s="150"/>
      <c r="D33" s="150"/>
      <c r="E33" s="150"/>
      <c r="F33" s="150"/>
      <c r="G33" s="150"/>
      <c r="H33" s="150"/>
      <c r="I33" s="150"/>
      <c r="J33" s="150"/>
      <c r="K33" s="150"/>
      <c r="L33" s="150"/>
      <c r="M33" s="150"/>
      <c r="N33" s="150"/>
      <c r="O33" s="150"/>
      <c r="P33" s="150"/>
      <c r="Q33" s="150"/>
      <c r="R33" s="150"/>
      <c r="S33" s="150"/>
    </row>
    <row r="34" spans="1:19" s="152" customFormat="1" ht="13.2" customHeight="1">
      <c r="A34" s="86"/>
      <c r="B34" s="150"/>
      <c r="C34" s="150"/>
      <c r="D34" s="150"/>
      <c r="E34" s="150"/>
      <c r="F34" s="150"/>
      <c r="G34" s="150"/>
      <c r="H34" s="150"/>
      <c r="I34" s="150"/>
      <c r="J34" s="150"/>
      <c r="K34" s="150"/>
      <c r="L34" s="150"/>
      <c r="M34" s="150"/>
      <c r="N34" s="150"/>
      <c r="O34" s="150"/>
      <c r="P34" s="150"/>
      <c r="Q34" s="150"/>
      <c r="R34" s="150"/>
      <c r="S34" s="150"/>
    </row>
    <row r="35" spans="1:19" s="152" customFormat="1" ht="13.2" customHeight="1">
      <c r="A35" s="86"/>
      <c r="B35" s="150"/>
      <c r="C35" s="150"/>
      <c r="D35" s="150"/>
      <c r="E35" s="150"/>
      <c r="F35" s="150"/>
      <c r="G35" s="150"/>
      <c r="H35" s="150"/>
      <c r="I35" s="150"/>
      <c r="J35" s="150"/>
      <c r="K35" s="150"/>
      <c r="L35" s="150"/>
      <c r="M35" s="150"/>
      <c r="N35" s="150"/>
      <c r="O35" s="150"/>
      <c r="P35" s="150"/>
      <c r="Q35" s="150"/>
      <c r="R35" s="150"/>
      <c r="S35" s="150"/>
    </row>
    <row r="36" spans="1:19" s="152" customFormat="1" ht="13.2" customHeight="1">
      <c r="A36" s="86"/>
      <c r="B36" s="150"/>
      <c r="C36" s="150"/>
      <c r="D36" s="150"/>
      <c r="E36" s="150"/>
      <c r="F36" s="150"/>
      <c r="G36" s="150"/>
      <c r="H36" s="150"/>
      <c r="I36" s="150"/>
      <c r="J36" s="150"/>
      <c r="K36" s="150"/>
      <c r="L36" s="150"/>
      <c r="M36" s="150"/>
      <c r="N36" s="150"/>
      <c r="O36" s="150"/>
      <c r="P36" s="150"/>
      <c r="Q36" s="150"/>
      <c r="R36" s="150"/>
      <c r="S36" s="150"/>
    </row>
    <row r="37" spans="1:19" s="152" customFormat="1" ht="13.2" customHeight="1">
      <c r="A37" s="86"/>
      <c r="B37" s="150"/>
      <c r="C37" s="150"/>
      <c r="D37" s="150"/>
      <c r="E37" s="150"/>
      <c r="F37" s="150"/>
      <c r="G37" s="150"/>
      <c r="H37" s="150"/>
      <c r="I37" s="150"/>
      <c r="J37" s="150"/>
      <c r="K37" s="150"/>
      <c r="L37" s="150"/>
      <c r="M37" s="150"/>
      <c r="N37" s="150"/>
      <c r="O37" s="150"/>
      <c r="P37" s="150"/>
      <c r="Q37" s="150"/>
      <c r="R37" s="150"/>
      <c r="S37" s="150"/>
    </row>
    <row r="38" spans="1:19" s="152" customFormat="1" ht="13.2" customHeight="1">
      <c r="A38" s="86"/>
      <c r="B38" s="150"/>
      <c r="C38" s="150"/>
      <c r="D38" s="150"/>
      <c r="E38" s="150"/>
      <c r="F38" s="150"/>
      <c r="G38" s="150"/>
      <c r="H38" s="150"/>
      <c r="I38" s="150"/>
      <c r="J38" s="150"/>
      <c r="K38" s="150"/>
      <c r="L38" s="150"/>
      <c r="M38" s="150"/>
      <c r="N38" s="150"/>
      <c r="O38" s="150"/>
      <c r="P38" s="150"/>
      <c r="Q38" s="150"/>
      <c r="R38" s="150"/>
      <c r="S38" s="150"/>
    </row>
    <row r="39" spans="1:19" s="152" customFormat="1" ht="13.2" customHeight="1">
      <c r="A39" s="86"/>
      <c r="B39" s="150"/>
      <c r="C39" s="150"/>
      <c r="D39" s="150"/>
      <c r="E39" s="150"/>
      <c r="F39" s="150"/>
      <c r="G39" s="150"/>
      <c r="H39" s="150"/>
      <c r="I39" s="150"/>
      <c r="J39" s="150"/>
      <c r="K39" s="150"/>
      <c r="L39" s="150"/>
      <c r="M39" s="150"/>
      <c r="N39" s="150"/>
      <c r="O39" s="150"/>
      <c r="P39" s="150"/>
      <c r="Q39" s="150"/>
      <c r="R39" s="150"/>
      <c r="S39" s="150"/>
    </row>
    <row r="40" spans="1:19" s="152" customFormat="1" ht="13.2" customHeight="1">
      <c r="A40" s="86"/>
      <c r="B40" s="150"/>
      <c r="C40" s="150"/>
      <c r="D40" s="150"/>
      <c r="E40" s="150"/>
      <c r="F40" s="150"/>
      <c r="G40" s="150"/>
      <c r="H40" s="150"/>
      <c r="I40" s="150"/>
      <c r="J40" s="150"/>
      <c r="K40" s="150"/>
      <c r="L40" s="150"/>
      <c r="M40" s="150"/>
      <c r="N40" s="150"/>
      <c r="O40" s="150"/>
      <c r="P40" s="150"/>
      <c r="Q40" s="150"/>
      <c r="R40" s="150"/>
      <c r="S40" s="150"/>
    </row>
    <row r="41" spans="1:19" s="152" customFormat="1" ht="13.2" customHeight="1">
      <c r="A41" s="86"/>
      <c r="B41" s="150"/>
      <c r="C41" s="150"/>
      <c r="D41" s="150"/>
      <c r="E41" s="150"/>
      <c r="F41" s="150"/>
      <c r="G41" s="150"/>
      <c r="H41" s="150"/>
      <c r="I41" s="150"/>
      <c r="J41" s="150"/>
      <c r="K41" s="150"/>
      <c r="L41" s="150"/>
      <c r="M41" s="150"/>
      <c r="N41" s="150"/>
      <c r="O41" s="150"/>
      <c r="P41" s="150"/>
      <c r="Q41" s="150"/>
      <c r="R41" s="150"/>
      <c r="S41" s="150"/>
    </row>
    <row r="42" spans="1:19" s="152" customFormat="1" ht="13.2" customHeight="1">
      <c r="A42" s="86"/>
      <c r="B42" s="150"/>
      <c r="C42" s="150"/>
      <c r="D42" s="150"/>
      <c r="E42" s="150"/>
      <c r="F42" s="150"/>
      <c r="G42" s="150"/>
      <c r="H42" s="150"/>
      <c r="I42" s="150"/>
      <c r="J42" s="150"/>
      <c r="K42" s="150"/>
      <c r="L42" s="150"/>
      <c r="M42" s="150"/>
      <c r="N42" s="150"/>
      <c r="O42" s="150"/>
      <c r="P42" s="150"/>
      <c r="Q42" s="150"/>
      <c r="R42" s="150"/>
      <c r="S42" s="150"/>
    </row>
    <row r="43" spans="1:19" s="152" customFormat="1" ht="13.2" customHeight="1">
      <c r="A43" s="86"/>
      <c r="B43" s="150"/>
      <c r="C43" s="150"/>
      <c r="D43" s="150"/>
      <c r="E43" s="150"/>
      <c r="F43" s="150"/>
      <c r="G43" s="150"/>
      <c r="H43" s="150"/>
      <c r="I43" s="150"/>
      <c r="J43" s="150"/>
      <c r="K43" s="150"/>
      <c r="L43" s="150"/>
      <c r="M43" s="150"/>
      <c r="N43" s="150"/>
      <c r="O43" s="150"/>
      <c r="P43" s="150"/>
      <c r="Q43" s="150"/>
      <c r="R43" s="150"/>
      <c r="S43" s="150"/>
    </row>
    <row r="44" spans="1:19" s="152" customFormat="1" ht="13.2" customHeight="1">
      <c r="A44" s="86"/>
      <c r="B44" s="150"/>
      <c r="C44" s="150"/>
      <c r="D44" s="150"/>
      <c r="E44" s="150"/>
      <c r="F44" s="150"/>
      <c r="G44" s="150"/>
      <c r="H44" s="150"/>
      <c r="I44" s="150"/>
      <c r="J44" s="150"/>
      <c r="K44" s="150"/>
      <c r="L44" s="150"/>
      <c r="M44" s="150"/>
      <c r="N44" s="150"/>
      <c r="O44" s="150"/>
      <c r="P44" s="150"/>
      <c r="Q44" s="150"/>
      <c r="R44" s="150"/>
      <c r="S44" s="150"/>
    </row>
    <row r="45" spans="1:19" s="152" customFormat="1" ht="13.2" customHeight="1">
      <c r="A45" s="86"/>
      <c r="B45" s="150"/>
      <c r="C45" s="150"/>
      <c r="D45" s="150"/>
      <c r="E45" s="150"/>
      <c r="F45" s="150"/>
      <c r="G45" s="150"/>
      <c r="H45" s="150"/>
      <c r="I45" s="150"/>
      <c r="J45" s="150"/>
      <c r="K45" s="150"/>
      <c r="L45" s="150"/>
      <c r="M45" s="150"/>
      <c r="N45" s="150"/>
      <c r="O45" s="150"/>
      <c r="P45" s="150"/>
      <c r="Q45" s="150"/>
      <c r="R45" s="150"/>
      <c r="S45" s="150"/>
    </row>
    <row r="46" spans="1:19" s="152" customFormat="1" ht="13.2" customHeight="1">
      <c r="A46" s="86"/>
      <c r="B46" s="150"/>
      <c r="C46" s="150"/>
      <c r="D46" s="150"/>
      <c r="E46" s="150"/>
      <c r="F46" s="150"/>
      <c r="G46" s="150"/>
      <c r="H46" s="150"/>
      <c r="I46" s="150"/>
      <c r="J46" s="150"/>
      <c r="K46" s="150"/>
      <c r="L46" s="150"/>
      <c r="M46" s="150"/>
      <c r="N46" s="150"/>
      <c r="O46" s="150"/>
      <c r="P46" s="150"/>
      <c r="Q46" s="150"/>
      <c r="R46" s="150"/>
      <c r="S46" s="150"/>
    </row>
    <row r="47" spans="1:19" s="152" customFormat="1" ht="13.2" customHeight="1">
      <c r="A47" s="86"/>
      <c r="B47" s="150"/>
      <c r="C47" s="150"/>
      <c r="D47" s="150"/>
      <c r="E47" s="150"/>
      <c r="F47" s="150"/>
      <c r="G47" s="150"/>
      <c r="H47" s="150"/>
      <c r="I47" s="150"/>
      <c r="J47" s="150"/>
      <c r="K47" s="150"/>
      <c r="L47" s="150"/>
      <c r="M47" s="150"/>
      <c r="N47" s="150"/>
      <c r="O47" s="150"/>
      <c r="P47" s="150"/>
      <c r="Q47" s="150"/>
      <c r="R47" s="150"/>
      <c r="S47" s="150"/>
    </row>
    <row r="48" spans="1:19" s="152" customFormat="1" ht="13.2" customHeight="1">
      <c r="A48" s="86"/>
      <c r="B48" s="150"/>
      <c r="C48" s="150"/>
      <c r="D48" s="150"/>
      <c r="E48" s="150"/>
      <c r="F48" s="150"/>
      <c r="G48" s="150"/>
      <c r="H48" s="150"/>
      <c r="I48" s="150"/>
      <c r="J48" s="150"/>
      <c r="K48" s="150"/>
      <c r="L48" s="150"/>
      <c r="M48" s="150"/>
      <c r="N48" s="150"/>
      <c r="O48" s="150"/>
      <c r="P48" s="150"/>
      <c r="Q48" s="150"/>
      <c r="R48" s="150"/>
      <c r="S48" s="150"/>
    </row>
    <row r="49" spans="1:19" s="152" customFormat="1" ht="13.2" customHeight="1">
      <c r="A49" s="86"/>
      <c r="B49" s="150"/>
      <c r="C49" s="150"/>
      <c r="D49" s="150"/>
      <c r="E49" s="150"/>
      <c r="F49" s="150"/>
      <c r="G49" s="150"/>
      <c r="H49" s="150"/>
      <c r="I49" s="150"/>
      <c r="J49" s="150"/>
      <c r="K49" s="150"/>
      <c r="L49" s="150"/>
      <c r="M49" s="150"/>
      <c r="N49" s="150"/>
      <c r="O49" s="150"/>
      <c r="P49" s="150"/>
      <c r="Q49" s="150"/>
      <c r="R49" s="150"/>
      <c r="S49" s="150"/>
    </row>
    <row r="50" spans="1:19" s="152" customFormat="1" ht="13.2" customHeight="1">
      <c r="A50" s="86"/>
      <c r="B50" s="150"/>
      <c r="C50" s="150"/>
      <c r="D50" s="150"/>
      <c r="E50" s="150"/>
      <c r="F50" s="150"/>
      <c r="G50" s="150"/>
      <c r="H50" s="150"/>
      <c r="I50" s="150"/>
      <c r="J50" s="150"/>
      <c r="K50" s="150"/>
      <c r="L50" s="150"/>
      <c r="M50" s="150"/>
      <c r="N50" s="150"/>
      <c r="O50" s="150"/>
      <c r="P50" s="150"/>
      <c r="Q50" s="150"/>
      <c r="R50" s="150"/>
      <c r="S50" s="150"/>
    </row>
    <row r="51" spans="1:19" s="152" customFormat="1" ht="13.2" customHeight="1">
      <c r="A51" s="86"/>
      <c r="B51" s="150"/>
      <c r="C51" s="150"/>
      <c r="D51" s="150"/>
      <c r="E51" s="150"/>
      <c r="F51" s="150"/>
      <c r="G51" s="150"/>
      <c r="H51" s="150"/>
      <c r="I51" s="150"/>
      <c r="J51" s="150"/>
      <c r="K51" s="150"/>
      <c r="L51" s="150"/>
      <c r="M51" s="150"/>
      <c r="N51" s="150"/>
      <c r="O51" s="150"/>
      <c r="P51" s="150"/>
      <c r="Q51" s="150"/>
      <c r="R51" s="150"/>
      <c r="S51" s="150"/>
    </row>
    <row r="52" spans="1:19" s="152" customFormat="1" ht="13.2" customHeight="1">
      <c r="A52" s="86"/>
      <c r="B52" s="150"/>
      <c r="C52" s="150"/>
      <c r="D52" s="150"/>
      <c r="E52" s="150"/>
      <c r="F52" s="150"/>
      <c r="G52" s="150"/>
      <c r="H52" s="150"/>
      <c r="I52" s="150"/>
      <c r="J52" s="150"/>
      <c r="K52" s="150"/>
      <c r="L52" s="150"/>
      <c r="M52" s="150"/>
      <c r="N52" s="150"/>
      <c r="O52" s="150"/>
      <c r="P52" s="150"/>
      <c r="Q52" s="150"/>
      <c r="R52" s="150"/>
      <c r="S52" s="150"/>
    </row>
    <row r="53" spans="1:19" s="152" customFormat="1" ht="13.2" customHeight="1">
      <c r="A53" s="86"/>
      <c r="B53" s="150"/>
      <c r="C53" s="150"/>
      <c r="D53" s="150"/>
      <c r="E53" s="150"/>
      <c r="F53" s="150"/>
      <c r="G53" s="150"/>
      <c r="H53" s="150"/>
      <c r="I53" s="150"/>
      <c r="J53" s="150"/>
      <c r="K53" s="150"/>
      <c r="L53" s="150"/>
      <c r="M53" s="150"/>
      <c r="N53" s="150"/>
      <c r="O53" s="150"/>
      <c r="P53" s="150"/>
      <c r="Q53" s="150"/>
      <c r="R53" s="150"/>
      <c r="S53" s="150"/>
    </row>
    <row r="54" spans="1:19" s="152" customFormat="1" ht="13.2" customHeight="1">
      <c r="A54" s="86"/>
      <c r="B54" s="150"/>
      <c r="C54" s="150"/>
      <c r="D54" s="150"/>
      <c r="E54" s="150"/>
      <c r="F54" s="150"/>
      <c r="G54" s="150"/>
      <c r="H54" s="150"/>
      <c r="I54" s="150"/>
      <c r="J54" s="150"/>
      <c r="K54" s="150"/>
      <c r="L54" s="150"/>
      <c r="M54" s="150"/>
      <c r="N54" s="150"/>
      <c r="O54" s="150"/>
      <c r="P54" s="150"/>
      <c r="Q54" s="150"/>
      <c r="R54" s="150"/>
      <c r="S54" s="150"/>
    </row>
    <row r="55" spans="1:19" s="152" customFormat="1" ht="13.2" customHeight="1">
      <c r="A55" s="86"/>
      <c r="B55" s="150"/>
      <c r="C55" s="150"/>
      <c r="D55" s="150"/>
      <c r="E55" s="150"/>
      <c r="F55" s="150"/>
      <c r="G55" s="150"/>
      <c r="H55" s="150"/>
      <c r="I55" s="150"/>
      <c r="J55" s="150"/>
      <c r="K55" s="150"/>
      <c r="L55" s="150"/>
      <c r="M55" s="150"/>
      <c r="N55" s="150"/>
      <c r="O55" s="150"/>
      <c r="P55" s="150"/>
      <c r="Q55" s="150"/>
      <c r="R55" s="150"/>
      <c r="S55" s="150"/>
    </row>
    <row r="56" spans="1:19" s="152" customFormat="1" ht="13.2" customHeight="1">
      <c r="A56" s="86"/>
      <c r="B56" s="150"/>
      <c r="C56" s="150"/>
      <c r="D56" s="150"/>
      <c r="E56" s="150"/>
      <c r="F56" s="150"/>
      <c r="G56" s="150"/>
      <c r="H56" s="150"/>
      <c r="I56" s="150"/>
      <c r="J56" s="150"/>
      <c r="K56" s="150"/>
      <c r="L56" s="150"/>
      <c r="M56" s="150"/>
      <c r="N56" s="150"/>
      <c r="O56" s="150"/>
      <c r="P56" s="150"/>
      <c r="Q56" s="150"/>
      <c r="R56" s="150"/>
      <c r="S56" s="150"/>
    </row>
    <row r="57" spans="1:19" s="152" customFormat="1" ht="13.2" customHeight="1">
      <c r="A57" s="86"/>
      <c r="B57" s="150"/>
      <c r="C57" s="150"/>
      <c r="D57" s="150"/>
      <c r="E57" s="150"/>
      <c r="F57" s="150"/>
      <c r="G57" s="150"/>
      <c r="H57" s="150"/>
      <c r="I57" s="150"/>
      <c r="J57" s="150"/>
      <c r="K57" s="150"/>
      <c r="L57" s="150"/>
      <c r="M57" s="150"/>
      <c r="N57" s="150"/>
      <c r="O57" s="150"/>
      <c r="P57" s="150"/>
      <c r="Q57" s="150"/>
      <c r="R57" s="150"/>
      <c r="S57" s="150"/>
    </row>
    <row r="58" spans="1:19" s="152" customFormat="1" ht="13.2" customHeight="1">
      <c r="A58" s="86"/>
      <c r="B58" s="150"/>
      <c r="C58" s="150"/>
      <c r="D58" s="150"/>
      <c r="E58" s="150"/>
      <c r="F58" s="150"/>
      <c r="G58" s="150"/>
      <c r="H58" s="150"/>
      <c r="I58" s="150"/>
      <c r="J58" s="150"/>
      <c r="K58" s="150"/>
      <c r="L58" s="150"/>
      <c r="M58" s="150"/>
      <c r="N58" s="150"/>
      <c r="O58" s="150"/>
      <c r="P58" s="150"/>
      <c r="Q58" s="150"/>
      <c r="R58" s="150"/>
      <c r="S58" s="150"/>
    </row>
    <row r="59" spans="1:19" s="152" customFormat="1" ht="13.2" customHeight="1">
      <c r="A59" s="86"/>
      <c r="B59" s="150"/>
      <c r="C59" s="150"/>
      <c r="D59" s="150"/>
      <c r="E59" s="150"/>
      <c r="F59" s="150"/>
      <c r="G59" s="150"/>
      <c r="H59" s="150"/>
      <c r="I59" s="150"/>
      <c r="J59" s="150"/>
      <c r="K59" s="150"/>
      <c r="L59" s="150"/>
      <c r="M59" s="150"/>
      <c r="N59" s="150"/>
      <c r="O59" s="150"/>
      <c r="P59" s="150"/>
      <c r="Q59" s="150"/>
      <c r="R59" s="150"/>
      <c r="S59" s="150"/>
    </row>
    <row r="60" spans="1:19" s="152" customFormat="1" ht="13.2" customHeight="1">
      <c r="A60" s="86"/>
      <c r="B60" s="150"/>
      <c r="C60" s="150"/>
      <c r="D60" s="150"/>
      <c r="E60" s="150"/>
      <c r="F60" s="150"/>
      <c r="G60" s="150"/>
      <c r="H60" s="150"/>
      <c r="I60" s="150"/>
      <c r="J60" s="150"/>
      <c r="K60" s="150"/>
      <c r="L60" s="150"/>
      <c r="M60" s="150"/>
      <c r="N60" s="150"/>
      <c r="O60" s="150"/>
      <c r="P60" s="150"/>
      <c r="Q60" s="150"/>
      <c r="R60" s="150"/>
      <c r="S60" s="150"/>
    </row>
    <row r="61" spans="1:19" s="152" customFormat="1" ht="13.2" customHeight="1">
      <c r="A61" s="86"/>
      <c r="B61" s="150"/>
      <c r="C61" s="150"/>
      <c r="D61" s="150"/>
      <c r="E61" s="150"/>
      <c r="F61" s="150"/>
      <c r="G61" s="150"/>
      <c r="H61" s="150"/>
      <c r="I61" s="150"/>
      <c r="J61" s="150"/>
      <c r="K61" s="150"/>
      <c r="L61" s="150"/>
      <c r="M61" s="150"/>
      <c r="N61" s="150"/>
      <c r="O61" s="150"/>
      <c r="P61" s="150"/>
      <c r="Q61" s="150"/>
      <c r="R61" s="150"/>
      <c r="S61" s="150"/>
    </row>
    <row r="62" spans="1:19" s="152" customFormat="1" ht="13.2" customHeight="1">
      <c r="A62" s="86"/>
      <c r="B62" s="150"/>
      <c r="C62" s="150"/>
      <c r="D62" s="150"/>
      <c r="E62" s="150"/>
      <c r="F62" s="150"/>
      <c r="G62" s="150"/>
      <c r="H62" s="150"/>
      <c r="I62" s="150"/>
      <c r="J62" s="150"/>
      <c r="K62" s="150"/>
      <c r="L62" s="150"/>
      <c r="M62" s="150"/>
      <c r="N62" s="150"/>
      <c r="O62" s="150"/>
      <c r="P62" s="150"/>
      <c r="Q62" s="150"/>
      <c r="R62" s="150"/>
      <c r="S62" s="150"/>
    </row>
    <row r="63" spans="1:19" s="152" customFormat="1" ht="13.2" customHeight="1">
      <c r="A63" s="86"/>
      <c r="B63" s="150"/>
      <c r="C63" s="150"/>
      <c r="D63" s="150"/>
      <c r="E63" s="150"/>
      <c r="F63" s="150"/>
      <c r="G63" s="150"/>
      <c r="H63" s="150"/>
      <c r="I63" s="150"/>
      <c r="J63" s="150"/>
      <c r="K63" s="150"/>
      <c r="L63" s="150"/>
      <c r="M63" s="150"/>
      <c r="N63" s="150"/>
      <c r="O63" s="150"/>
      <c r="P63" s="150"/>
      <c r="Q63" s="150"/>
      <c r="R63" s="150"/>
      <c r="S63" s="150"/>
    </row>
    <row r="64" spans="1:19" s="152" customFormat="1" ht="13.2" customHeight="1">
      <c r="A64" s="86"/>
      <c r="B64" s="150"/>
      <c r="C64" s="150"/>
      <c r="D64" s="150"/>
      <c r="E64" s="150"/>
      <c r="F64" s="150"/>
      <c r="G64" s="150"/>
      <c r="H64" s="150"/>
      <c r="I64" s="150"/>
      <c r="J64" s="150"/>
      <c r="K64" s="150"/>
      <c r="L64" s="150"/>
      <c r="M64" s="150"/>
      <c r="N64" s="150"/>
      <c r="O64" s="150"/>
      <c r="P64" s="150"/>
      <c r="Q64" s="150"/>
      <c r="R64" s="150"/>
      <c r="S64" s="150"/>
    </row>
    <row r="65" spans="1:19" s="152" customFormat="1" ht="13.2" customHeight="1">
      <c r="A65" s="86"/>
      <c r="B65" s="150"/>
      <c r="C65" s="150"/>
      <c r="D65" s="150"/>
      <c r="E65" s="150"/>
      <c r="F65" s="150"/>
      <c r="G65" s="150"/>
      <c r="H65" s="150"/>
      <c r="I65" s="150"/>
      <c r="J65" s="150"/>
      <c r="K65" s="150"/>
      <c r="L65" s="150"/>
      <c r="M65" s="150"/>
      <c r="N65" s="150"/>
      <c r="O65" s="150"/>
      <c r="P65" s="150"/>
      <c r="Q65" s="150"/>
      <c r="R65" s="150"/>
      <c r="S65" s="150"/>
    </row>
    <row r="66" spans="1:19" s="152" customFormat="1" ht="13.2" customHeight="1">
      <c r="A66" s="86"/>
      <c r="B66" s="150"/>
      <c r="C66" s="150"/>
      <c r="D66" s="150"/>
      <c r="E66" s="150"/>
      <c r="F66" s="150"/>
      <c r="G66" s="150"/>
      <c r="H66" s="150"/>
      <c r="I66" s="150"/>
      <c r="J66" s="150"/>
      <c r="K66" s="150"/>
      <c r="L66" s="150"/>
      <c r="M66" s="150"/>
      <c r="N66" s="150"/>
      <c r="O66" s="150"/>
      <c r="P66" s="150"/>
      <c r="Q66" s="150"/>
      <c r="R66" s="150"/>
      <c r="S66" s="150"/>
    </row>
    <row r="67" spans="1:19" s="152" customFormat="1" ht="13.2" customHeight="1">
      <c r="A67" s="86"/>
      <c r="B67" s="150"/>
      <c r="C67" s="150"/>
      <c r="D67" s="150"/>
      <c r="E67" s="150"/>
      <c r="F67" s="150"/>
      <c r="G67" s="150"/>
      <c r="H67" s="150"/>
      <c r="I67" s="150"/>
      <c r="J67" s="150"/>
      <c r="K67" s="150"/>
      <c r="L67" s="150"/>
      <c r="M67" s="150"/>
      <c r="N67" s="150"/>
      <c r="O67" s="150"/>
      <c r="P67" s="150"/>
      <c r="Q67" s="150"/>
      <c r="R67" s="150"/>
      <c r="S67" s="150"/>
    </row>
    <row r="68" spans="1:19" s="152" customFormat="1" ht="13.2" customHeight="1">
      <c r="A68" s="86"/>
      <c r="B68" s="150"/>
      <c r="C68" s="150"/>
      <c r="D68" s="150"/>
      <c r="E68" s="150"/>
      <c r="F68" s="150"/>
      <c r="G68" s="150"/>
      <c r="H68" s="150"/>
      <c r="I68" s="150"/>
      <c r="J68" s="150"/>
      <c r="K68" s="150"/>
      <c r="L68" s="150"/>
      <c r="M68" s="150"/>
      <c r="N68" s="150"/>
      <c r="O68" s="150"/>
      <c r="P68" s="150"/>
      <c r="Q68" s="150"/>
      <c r="R68" s="150"/>
      <c r="S68" s="150"/>
    </row>
    <row r="69" spans="1:19" s="152" customFormat="1" ht="13.2" customHeight="1">
      <c r="A69" s="86"/>
      <c r="B69" s="150"/>
      <c r="C69" s="150"/>
      <c r="D69" s="150"/>
      <c r="E69" s="150"/>
      <c r="F69" s="150"/>
      <c r="G69" s="150"/>
      <c r="H69" s="150"/>
      <c r="I69" s="150"/>
      <c r="J69" s="150"/>
      <c r="K69" s="150"/>
      <c r="L69" s="150"/>
      <c r="M69" s="150"/>
      <c r="N69" s="150"/>
      <c r="O69" s="150"/>
      <c r="P69" s="150"/>
      <c r="Q69" s="150"/>
      <c r="R69" s="150"/>
      <c r="S69" s="150"/>
    </row>
    <row r="70" spans="1:19" s="152" customFormat="1" ht="13.2" customHeight="1">
      <c r="A70" s="86"/>
      <c r="B70" s="150"/>
      <c r="C70" s="150"/>
      <c r="D70" s="150"/>
      <c r="E70" s="150"/>
      <c r="F70" s="150"/>
      <c r="G70" s="150"/>
      <c r="H70" s="150"/>
      <c r="I70" s="150"/>
      <c r="J70" s="150"/>
      <c r="K70" s="150"/>
      <c r="L70" s="150"/>
      <c r="M70" s="150"/>
      <c r="N70" s="150"/>
      <c r="O70" s="150"/>
      <c r="P70" s="150"/>
      <c r="Q70" s="150"/>
      <c r="R70" s="150"/>
      <c r="S70" s="150"/>
    </row>
    <row r="71" spans="1:19" s="152" customFormat="1" ht="13.2" customHeight="1">
      <c r="A71" s="86"/>
      <c r="B71" s="150"/>
      <c r="C71" s="150"/>
      <c r="D71" s="150"/>
      <c r="E71" s="150"/>
      <c r="F71" s="150"/>
      <c r="G71" s="150"/>
      <c r="H71" s="150"/>
      <c r="I71" s="150"/>
      <c r="J71" s="150"/>
      <c r="K71" s="150"/>
      <c r="L71" s="150"/>
      <c r="M71" s="150"/>
      <c r="N71" s="150"/>
      <c r="O71" s="150"/>
      <c r="P71" s="150"/>
      <c r="Q71" s="150"/>
      <c r="R71" s="150"/>
      <c r="S71" s="150"/>
    </row>
    <row r="72" spans="1:19" s="152" customFormat="1" ht="13.2" customHeight="1">
      <c r="A72" s="86"/>
      <c r="B72" s="150"/>
      <c r="C72" s="150"/>
      <c r="D72" s="150"/>
      <c r="E72" s="150"/>
      <c r="F72" s="150"/>
      <c r="G72" s="150"/>
      <c r="H72" s="150"/>
      <c r="I72" s="150"/>
      <c r="J72" s="150"/>
      <c r="K72" s="150"/>
      <c r="L72" s="150"/>
      <c r="M72" s="150"/>
      <c r="N72" s="150"/>
      <c r="O72" s="150"/>
      <c r="P72" s="150"/>
      <c r="Q72" s="150"/>
      <c r="R72" s="150"/>
      <c r="S72" s="150"/>
    </row>
    <row r="73" spans="1:19" s="152" customFormat="1" ht="13.2" customHeight="1">
      <c r="A73" s="86"/>
      <c r="B73" s="150"/>
      <c r="C73" s="150"/>
      <c r="D73" s="150"/>
      <c r="E73" s="150"/>
      <c r="F73" s="150"/>
      <c r="G73" s="150"/>
      <c r="H73" s="150"/>
      <c r="I73" s="150"/>
      <c r="J73" s="150"/>
      <c r="K73" s="150"/>
      <c r="L73" s="150"/>
      <c r="M73" s="150"/>
      <c r="N73" s="150"/>
      <c r="O73" s="150"/>
      <c r="P73" s="150"/>
      <c r="Q73" s="150"/>
      <c r="R73" s="150"/>
      <c r="S73" s="150"/>
    </row>
    <row r="74" spans="1:19" s="152" customFormat="1" ht="13.2" customHeight="1">
      <c r="A74" s="86"/>
      <c r="B74" s="150"/>
      <c r="C74" s="150"/>
      <c r="D74" s="150"/>
      <c r="E74" s="150"/>
      <c r="F74" s="150"/>
      <c r="G74" s="150"/>
      <c r="H74" s="150"/>
      <c r="I74" s="150"/>
      <c r="J74" s="150"/>
      <c r="K74" s="150"/>
      <c r="L74" s="150"/>
      <c r="M74" s="150"/>
      <c r="N74" s="150"/>
      <c r="O74" s="150"/>
      <c r="P74" s="150"/>
      <c r="Q74" s="150"/>
      <c r="R74" s="150"/>
      <c r="S74" s="150"/>
    </row>
    <row r="75" spans="1:19" s="152" customFormat="1" ht="13.2" customHeight="1">
      <c r="A75" s="86"/>
      <c r="B75" s="150"/>
      <c r="C75" s="150"/>
      <c r="D75" s="150"/>
      <c r="E75" s="150"/>
      <c r="F75" s="150"/>
      <c r="G75" s="150"/>
      <c r="H75" s="150"/>
      <c r="I75" s="150"/>
      <c r="J75" s="150"/>
      <c r="K75" s="150"/>
      <c r="L75" s="150"/>
      <c r="M75" s="150"/>
      <c r="N75" s="150"/>
      <c r="O75" s="150"/>
      <c r="P75" s="150"/>
      <c r="Q75" s="150"/>
      <c r="R75" s="150"/>
      <c r="S75" s="150"/>
    </row>
    <row r="76" spans="1:19" s="152" customFormat="1" ht="13.2" customHeight="1">
      <c r="A76" s="86"/>
      <c r="B76" s="150"/>
      <c r="C76" s="150"/>
      <c r="D76" s="150"/>
      <c r="E76" s="150"/>
      <c r="F76" s="150"/>
      <c r="G76" s="150"/>
      <c r="H76" s="150"/>
      <c r="I76" s="150"/>
      <c r="J76" s="150"/>
      <c r="K76" s="150"/>
      <c r="L76" s="150"/>
      <c r="M76" s="150"/>
      <c r="N76" s="150"/>
      <c r="O76" s="150"/>
      <c r="P76" s="150"/>
      <c r="Q76" s="150"/>
      <c r="R76" s="150"/>
      <c r="S76" s="150"/>
    </row>
    <row r="77" spans="1:19" s="152" customFormat="1" ht="13.2" customHeight="1">
      <c r="A77" s="86"/>
      <c r="B77" s="150"/>
      <c r="C77" s="150"/>
      <c r="D77" s="150"/>
      <c r="E77" s="150"/>
      <c r="F77" s="150"/>
      <c r="G77" s="150"/>
      <c r="H77" s="150"/>
      <c r="I77" s="150"/>
      <c r="J77" s="150"/>
      <c r="K77" s="150"/>
      <c r="L77" s="150"/>
      <c r="M77" s="150"/>
      <c r="N77" s="150"/>
      <c r="O77" s="150"/>
      <c r="P77" s="150"/>
      <c r="Q77" s="150"/>
      <c r="R77" s="150"/>
      <c r="S77" s="150"/>
    </row>
    <row r="78" spans="1:19" s="152" customFormat="1" ht="13.2" customHeight="1">
      <c r="A78" s="86"/>
      <c r="B78" s="150"/>
      <c r="C78" s="150"/>
      <c r="D78" s="150"/>
      <c r="E78" s="150"/>
      <c r="F78" s="150"/>
      <c r="G78" s="150"/>
      <c r="H78" s="150"/>
      <c r="I78" s="150"/>
      <c r="J78" s="150"/>
      <c r="K78" s="150"/>
      <c r="L78" s="150"/>
      <c r="M78" s="150"/>
      <c r="N78" s="150"/>
      <c r="O78" s="150"/>
      <c r="P78" s="150"/>
      <c r="Q78" s="150"/>
      <c r="R78" s="150"/>
      <c r="S78" s="150"/>
    </row>
    <row r="79" spans="1:19" s="152" customFormat="1" ht="13.2" customHeight="1">
      <c r="A79" s="86"/>
      <c r="B79" s="150"/>
      <c r="C79" s="150"/>
      <c r="D79" s="150"/>
      <c r="E79" s="150"/>
      <c r="F79" s="150"/>
      <c r="G79" s="150"/>
      <c r="H79" s="150"/>
      <c r="I79" s="150"/>
      <c r="J79" s="150"/>
      <c r="K79" s="150"/>
      <c r="L79" s="150"/>
      <c r="M79" s="150"/>
      <c r="N79" s="150"/>
      <c r="O79" s="150"/>
      <c r="P79" s="150"/>
      <c r="Q79" s="150"/>
      <c r="R79" s="150"/>
      <c r="S79" s="150"/>
    </row>
    <row r="80" spans="1:19" s="152" customFormat="1" ht="13.2" customHeight="1">
      <c r="A80" s="86"/>
      <c r="B80" s="150"/>
      <c r="C80" s="150"/>
      <c r="D80" s="150"/>
      <c r="E80" s="150"/>
      <c r="F80" s="150"/>
      <c r="G80" s="150"/>
      <c r="H80" s="150"/>
      <c r="I80" s="150"/>
      <c r="J80" s="150"/>
      <c r="K80" s="150"/>
      <c r="L80" s="150"/>
      <c r="M80" s="150"/>
      <c r="N80" s="150"/>
      <c r="O80" s="150"/>
      <c r="P80" s="150"/>
      <c r="Q80" s="150"/>
      <c r="R80" s="150"/>
      <c r="S80" s="150"/>
    </row>
    <row r="81" spans="1:19" s="152" customFormat="1" ht="13.2" customHeight="1">
      <c r="A81" s="86"/>
      <c r="B81" s="150"/>
      <c r="C81" s="150"/>
      <c r="D81" s="150"/>
      <c r="E81" s="150"/>
      <c r="F81" s="150"/>
      <c r="G81" s="150"/>
      <c r="H81" s="150"/>
      <c r="I81" s="150"/>
      <c r="J81" s="150"/>
      <c r="K81" s="150"/>
      <c r="L81" s="150"/>
      <c r="M81" s="150"/>
      <c r="N81" s="150"/>
      <c r="O81" s="150"/>
      <c r="P81" s="150"/>
      <c r="Q81" s="150"/>
      <c r="R81" s="150"/>
      <c r="S81" s="150"/>
    </row>
    <row r="82" spans="1:19" s="152" customFormat="1" ht="13.2" customHeight="1">
      <c r="A82" s="86"/>
      <c r="B82" s="150"/>
      <c r="C82" s="150"/>
      <c r="D82" s="150"/>
      <c r="E82" s="150"/>
      <c r="F82" s="150"/>
      <c r="G82" s="150"/>
      <c r="H82" s="150"/>
      <c r="I82" s="150"/>
      <c r="J82" s="150"/>
      <c r="K82" s="150"/>
      <c r="L82" s="150"/>
      <c r="M82" s="150"/>
      <c r="N82" s="150"/>
      <c r="O82" s="150"/>
      <c r="P82" s="150"/>
      <c r="Q82" s="150"/>
      <c r="R82" s="150"/>
      <c r="S82" s="150"/>
    </row>
  </sheetData>
  <hyperlinks>
    <hyperlink ref="S6" location="Índex!D9" display="Index" xr:uid="{53DA6843-140F-45DE-9507-49872873E132}"/>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F73C2-8C8D-4B54-8967-82D01AF2BF6F}">
  <sheetPr>
    <tabColor rgb="FFFF0000"/>
  </sheetPr>
  <dimension ref="A1:WXB98"/>
  <sheetViews>
    <sheetView showGridLines="0" zoomScaleNormal="100" workbookViewId="0">
      <pane xSplit="1" ySplit="9" topLeftCell="BC10" activePane="bottomRight" state="frozen"/>
      <selection activeCell="CO6" sqref="CO6"/>
      <selection pane="topRight" activeCell="CO6" sqref="CO6"/>
      <selection pane="bottomLeft" activeCell="CO6" sqref="CO6"/>
      <selection pane="bottomRight" activeCell="CO6" sqref="CO6"/>
    </sheetView>
  </sheetViews>
  <sheetFormatPr defaultColWidth="11" defaultRowHeight="13.2"/>
  <cols>
    <col min="1" max="1" width="49.08984375" style="86" customWidth="1"/>
    <col min="2" max="37" width="9.36328125" style="86" customWidth="1"/>
    <col min="38" max="62" width="9.36328125" style="77" customWidth="1"/>
    <col min="63" max="265" width="11" style="70"/>
    <col min="266" max="266" width="28.7265625" style="70" customWidth="1"/>
    <col min="267" max="302" width="11" style="70" hidden="1" customWidth="1"/>
    <col min="303" max="304" width="9.36328125" style="70" customWidth="1"/>
    <col min="305" max="521" width="11" style="70"/>
    <col min="522" max="522" width="28.7265625" style="70" customWidth="1"/>
    <col min="523" max="558" width="11" style="70" hidden="1" customWidth="1"/>
    <col min="559" max="560" width="9.36328125" style="70" customWidth="1"/>
    <col min="561" max="777" width="11" style="70"/>
    <col min="778" max="778" width="28.7265625" style="70" customWidth="1"/>
    <col min="779" max="814" width="11" style="70" hidden="1" customWidth="1"/>
    <col min="815" max="816" width="9.36328125" style="70" customWidth="1"/>
    <col min="817" max="1033" width="11" style="70"/>
    <col min="1034" max="1034" width="28.7265625" style="70" customWidth="1"/>
    <col min="1035" max="1070" width="11" style="70" hidden="1" customWidth="1"/>
    <col min="1071" max="1072" width="9.36328125" style="70" customWidth="1"/>
    <col min="1073" max="1289" width="11" style="70"/>
    <col min="1290" max="1290" width="28.7265625" style="70" customWidth="1"/>
    <col min="1291" max="1326" width="11" style="70" hidden="1" customWidth="1"/>
    <col min="1327" max="1328" width="9.36328125" style="70" customWidth="1"/>
    <col min="1329" max="1545" width="11" style="70"/>
    <col min="1546" max="1546" width="28.7265625" style="70" customWidth="1"/>
    <col min="1547" max="1582" width="11" style="70" hidden="1" customWidth="1"/>
    <col min="1583" max="1584" width="9.36328125" style="70" customWidth="1"/>
    <col min="1585" max="1801" width="11" style="70"/>
    <col min="1802" max="1802" width="28.7265625" style="70" customWidth="1"/>
    <col min="1803" max="1838" width="11" style="70" hidden="1" customWidth="1"/>
    <col min="1839" max="1840" width="9.36328125" style="70" customWidth="1"/>
    <col min="1841" max="2057" width="11" style="70"/>
    <col min="2058" max="2058" width="28.7265625" style="70" customWidth="1"/>
    <col min="2059" max="2094" width="11" style="70" hidden="1" customWidth="1"/>
    <col min="2095" max="2096" width="9.36328125" style="70" customWidth="1"/>
    <col min="2097" max="2313" width="11" style="70"/>
    <col min="2314" max="2314" width="28.7265625" style="70" customWidth="1"/>
    <col min="2315" max="2350" width="11" style="70" hidden="1" customWidth="1"/>
    <col min="2351" max="2352" width="9.36328125" style="70" customWidth="1"/>
    <col min="2353" max="2569" width="11" style="70"/>
    <col min="2570" max="2570" width="28.7265625" style="70" customWidth="1"/>
    <col min="2571" max="2606" width="11" style="70" hidden="1" customWidth="1"/>
    <col min="2607" max="2608" width="9.36328125" style="70" customWidth="1"/>
    <col min="2609" max="2825" width="11" style="70"/>
    <col min="2826" max="2826" width="28.7265625" style="70" customWidth="1"/>
    <col min="2827" max="2862" width="11" style="70" hidden="1" customWidth="1"/>
    <col min="2863" max="2864" width="9.36328125" style="70" customWidth="1"/>
    <col min="2865" max="3081" width="11" style="70"/>
    <col min="3082" max="3082" width="28.7265625" style="70" customWidth="1"/>
    <col min="3083" max="3118" width="11" style="70" hidden="1" customWidth="1"/>
    <col min="3119" max="3120" width="9.36328125" style="70" customWidth="1"/>
    <col min="3121" max="3337" width="11" style="70"/>
    <col min="3338" max="3338" width="28.7265625" style="70" customWidth="1"/>
    <col min="3339" max="3374" width="11" style="70" hidden="1" customWidth="1"/>
    <col min="3375" max="3376" width="9.36328125" style="70" customWidth="1"/>
    <col min="3377" max="3593" width="11" style="70"/>
    <col min="3594" max="3594" width="28.7265625" style="70" customWidth="1"/>
    <col min="3595" max="3630" width="11" style="70" hidden="1" customWidth="1"/>
    <col min="3631" max="3632" width="9.36328125" style="70" customWidth="1"/>
    <col min="3633" max="3849" width="11" style="70"/>
    <col min="3850" max="3850" width="28.7265625" style="70" customWidth="1"/>
    <col min="3851" max="3886" width="11" style="70" hidden="1" customWidth="1"/>
    <col min="3887" max="3888" width="9.36328125" style="70" customWidth="1"/>
    <col min="3889" max="4105" width="11" style="70"/>
    <col min="4106" max="4106" width="28.7265625" style="70" customWidth="1"/>
    <col min="4107" max="4142" width="11" style="70" hidden="1" customWidth="1"/>
    <col min="4143" max="4144" width="9.36328125" style="70" customWidth="1"/>
    <col min="4145" max="4361" width="11" style="70"/>
    <col min="4362" max="4362" width="28.7265625" style="70" customWidth="1"/>
    <col min="4363" max="4398" width="11" style="70" hidden="1" customWidth="1"/>
    <col min="4399" max="4400" width="9.36328125" style="70" customWidth="1"/>
    <col min="4401" max="4617" width="11" style="70"/>
    <col min="4618" max="4618" width="28.7265625" style="70" customWidth="1"/>
    <col min="4619" max="4654" width="11" style="70" hidden="1" customWidth="1"/>
    <col min="4655" max="4656" width="9.36328125" style="70" customWidth="1"/>
    <col min="4657" max="4873" width="11" style="70"/>
    <col min="4874" max="4874" width="28.7265625" style="70" customWidth="1"/>
    <col min="4875" max="4910" width="11" style="70" hidden="1" customWidth="1"/>
    <col min="4911" max="4912" width="9.36328125" style="70" customWidth="1"/>
    <col min="4913" max="5129" width="11" style="70"/>
    <col min="5130" max="5130" width="28.7265625" style="70" customWidth="1"/>
    <col min="5131" max="5166" width="11" style="70" hidden="1" customWidth="1"/>
    <col min="5167" max="5168" width="9.36328125" style="70" customWidth="1"/>
    <col min="5169" max="5385" width="11" style="70"/>
    <col min="5386" max="5386" width="28.7265625" style="70" customWidth="1"/>
    <col min="5387" max="5422" width="11" style="70" hidden="1" customWidth="1"/>
    <col min="5423" max="5424" width="9.36328125" style="70" customWidth="1"/>
    <col min="5425" max="5641" width="11" style="70"/>
    <col min="5642" max="5642" width="28.7265625" style="70" customWidth="1"/>
    <col min="5643" max="5678" width="11" style="70" hidden="1" customWidth="1"/>
    <col min="5679" max="5680" width="9.36328125" style="70" customWidth="1"/>
    <col min="5681" max="5897" width="11" style="70"/>
    <col min="5898" max="5898" width="28.7265625" style="70" customWidth="1"/>
    <col min="5899" max="5934" width="11" style="70" hidden="1" customWidth="1"/>
    <col min="5935" max="5936" width="9.36328125" style="70" customWidth="1"/>
    <col min="5937" max="6153" width="11" style="70"/>
    <col min="6154" max="6154" width="28.7265625" style="70" customWidth="1"/>
    <col min="6155" max="6190" width="11" style="70" hidden="1" customWidth="1"/>
    <col min="6191" max="6192" width="9.36328125" style="70" customWidth="1"/>
    <col min="6193" max="6409" width="11" style="70"/>
    <col min="6410" max="6410" width="28.7265625" style="70" customWidth="1"/>
    <col min="6411" max="6446" width="11" style="70" hidden="1" customWidth="1"/>
    <col min="6447" max="6448" width="9.36328125" style="70" customWidth="1"/>
    <col min="6449" max="6665" width="11" style="70"/>
    <col min="6666" max="6666" width="28.7265625" style="70" customWidth="1"/>
    <col min="6667" max="6702" width="11" style="70" hidden="1" customWidth="1"/>
    <col min="6703" max="6704" width="9.36328125" style="70" customWidth="1"/>
    <col min="6705" max="6921" width="11" style="70"/>
    <col min="6922" max="6922" width="28.7265625" style="70" customWidth="1"/>
    <col min="6923" max="6958" width="11" style="70" hidden="1" customWidth="1"/>
    <col min="6959" max="6960" width="9.36328125" style="70" customWidth="1"/>
    <col min="6961" max="7177" width="11" style="70"/>
    <col min="7178" max="7178" width="28.7265625" style="70" customWidth="1"/>
    <col min="7179" max="7214" width="11" style="70" hidden="1" customWidth="1"/>
    <col min="7215" max="7216" width="9.36328125" style="70" customWidth="1"/>
    <col min="7217" max="7433" width="11" style="70"/>
    <col min="7434" max="7434" width="28.7265625" style="70" customWidth="1"/>
    <col min="7435" max="7470" width="11" style="70" hidden="1" customWidth="1"/>
    <col min="7471" max="7472" width="9.36328125" style="70" customWidth="1"/>
    <col min="7473" max="7689" width="11" style="70"/>
    <col min="7690" max="7690" width="28.7265625" style="70" customWidth="1"/>
    <col min="7691" max="7726" width="11" style="70" hidden="1" customWidth="1"/>
    <col min="7727" max="7728" width="9.36328125" style="70" customWidth="1"/>
    <col min="7729" max="7945" width="11" style="70"/>
    <col min="7946" max="7946" width="28.7265625" style="70" customWidth="1"/>
    <col min="7947" max="7982" width="11" style="70" hidden="1" customWidth="1"/>
    <col min="7983" max="7984" width="9.36328125" style="70" customWidth="1"/>
    <col min="7985" max="8201" width="11" style="70"/>
    <col min="8202" max="8202" width="28.7265625" style="70" customWidth="1"/>
    <col min="8203" max="8238" width="11" style="70" hidden="1" customWidth="1"/>
    <col min="8239" max="8240" width="9.36328125" style="70" customWidth="1"/>
    <col min="8241" max="8457" width="11" style="70"/>
    <col min="8458" max="8458" width="28.7265625" style="70" customWidth="1"/>
    <col min="8459" max="8494" width="11" style="70" hidden="1" customWidth="1"/>
    <col min="8495" max="8496" width="9.36328125" style="70" customWidth="1"/>
    <col min="8497" max="8713" width="11" style="70"/>
    <col min="8714" max="8714" width="28.7265625" style="70" customWidth="1"/>
    <col min="8715" max="8750" width="11" style="70" hidden="1" customWidth="1"/>
    <col min="8751" max="8752" width="9.36328125" style="70" customWidth="1"/>
    <col min="8753" max="8969" width="11" style="70"/>
    <col min="8970" max="8970" width="28.7265625" style="70" customWidth="1"/>
    <col min="8971" max="9006" width="11" style="70" hidden="1" customWidth="1"/>
    <col min="9007" max="9008" width="9.36328125" style="70" customWidth="1"/>
    <col min="9009" max="9225" width="11" style="70"/>
    <col min="9226" max="9226" width="28.7265625" style="70" customWidth="1"/>
    <col min="9227" max="9262" width="11" style="70" hidden="1" customWidth="1"/>
    <col min="9263" max="9264" width="9.36328125" style="70" customWidth="1"/>
    <col min="9265" max="9481" width="11" style="70"/>
    <col min="9482" max="9482" width="28.7265625" style="70" customWidth="1"/>
    <col min="9483" max="9518" width="11" style="70" hidden="1" customWidth="1"/>
    <col min="9519" max="9520" width="9.36328125" style="70" customWidth="1"/>
    <col min="9521" max="9737" width="11" style="70"/>
    <col min="9738" max="9738" width="28.7265625" style="70" customWidth="1"/>
    <col min="9739" max="9774" width="11" style="70" hidden="1" customWidth="1"/>
    <col min="9775" max="9776" width="9.36328125" style="70" customWidth="1"/>
    <col min="9777" max="9993" width="11" style="70"/>
    <col min="9994" max="9994" width="28.7265625" style="70" customWidth="1"/>
    <col min="9995" max="10030" width="11" style="70" hidden="1" customWidth="1"/>
    <col min="10031" max="10032" width="9.36328125" style="70" customWidth="1"/>
    <col min="10033" max="10249" width="11" style="70"/>
    <col min="10250" max="10250" width="28.7265625" style="70" customWidth="1"/>
    <col min="10251" max="10286" width="11" style="70" hidden="1" customWidth="1"/>
    <col min="10287" max="10288" width="9.36328125" style="70" customWidth="1"/>
    <col min="10289" max="10505" width="11" style="70"/>
    <col min="10506" max="10506" width="28.7265625" style="70" customWidth="1"/>
    <col min="10507" max="10542" width="11" style="70" hidden="1" customWidth="1"/>
    <col min="10543" max="10544" width="9.36328125" style="70" customWidth="1"/>
    <col min="10545" max="10761" width="11" style="70"/>
    <col min="10762" max="10762" width="28.7265625" style="70" customWidth="1"/>
    <col min="10763" max="10798" width="11" style="70" hidden="1" customWidth="1"/>
    <col min="10799" max="10800" width="9.36328125" style="70" customWidth="1"/>
    <col min="10801" max="11017" width="11" style="70"/>
    <col min="11018" max="11018" width="28.7265625" style="70" customWidth="1"/>
    <col min="11019" max="11054" width="11" style="70" hidden="1" customWidth="1"/>
    <col min="11055" max="11056" width="9.36328125" style="70" customWidth="1"/>
    <col min="11057" max="11273" width="11" style="70"/>
    <col min="11274" max="11274" width="28.7265625" style="70" customWidth="1"/>
    <col min="11275" max="11310" width="11" style="70" hidden="1" customWidth="1"/>
    <col min="11311" max="11312" width="9.36328125" style="70" customWidth="1"/>
    <col min="11313" max="11529" width="11" style="70"/>
    <col min="11530" max="11530" width="28.7265625" style="70" customWidth="1"/>
    <col min="11531" max="11566" width="11" style="70" hidden="1" customWidth="1"/>
    <col min="11567" max="11568" width="9.36328125" style="70" customWidth="1"/>
    <col min="11569" max="11785" width="11" style="70"/>
    <col min="11786" max="11786" width="28.7265625" style="70" customWidth="1"/>
    <col min="11787" max="11822" width="11" style="70" hidden="1" customWidth="1"/>
    <col min="11823" max="11824" width="9.36328125" style="70" customWidth="1"/>
    <col min="11825" max="12041" width="11" style="70"/>
    <col min="12042" max="12042" width="28.7265625" style="70" customWidth="1"/>
    <col min="12043" max="12078" width="11" style="70" hidden="1" customWidth="1"/>
    <col min="12079" max="12080" width="9.36328125" style="70" customWidth="1"/>
    <col min="12081" max="12297" width="11" style="70"/>
    <col min="12298" max="12298" width="28.7265625" style="70" customWidth="1"/>
    <col min="12299" max="12334" width="11" style="70" hidden="1" customWidth="1"/>
    <col min="12335" max="12336" width="9.36328125" style="70" customWidth="1"/>
    <col min="12337" max="12553" width="11" style="70"/>
    <col min="12554" max="12554" width="28.7265625" style="70" customWidth="1"/>
    <col min="12555" max="12590" width="11" style="70" hidden="1" customWidth="1"/>
    <col min="12591" max="12592" width="9.36328125" style="70" customWidth="1"/>
    <col min="12593" max="12809" width="11" style="70"/>
    <col min="12810" max="12810" width="28.7265625" style="70" customWidth="1"/>
    <col min="12811" max="12846" width="11" style="70" hidden="1" customWidth="1"/>
    <col min="12847" max="12848" width="9.36328125" style="70" customWidth="1"/>
    <col min="12849" max="13065" width="11" style="70"/>
    <col min="13066" max="13066" width="28.7265625" style="70" customWidth="1"/>
    <col min="13067" max="13102" width="11" style="70" hidden="1" customWidth="1"/>
    <col min="13103" max="13104" width="9.36328125" style="70" customWidth="1"/>
    <col min="13105" max="13321" width="11" style="70"/>
    <col min="13322" max="13322" width="28.7265625" style="70" customWidth="1"/>
    <col min="13323" max="13358" width="11" style="70" hidden="1" customWidth="1"/>
    <col min="13359" max="13360" width="9.36328125" style="70" customWidth="1"/>
    <col min="13361" max="13577" width="11" style="70"/>
    <col min="13578" max="13578" width="28.7265625" style="70" customWidth="1"/>
    <col min="13579" max="13614" width="11" style="70" hidden="1" customWidth="1"/>
    <col min="13615" max="13616" width="9.36328125" style="70" customWidth="1"/>
    <col min="13617" max="13833" width="11" style="70"/>
    <col min="13834" max="13834" width="28.7265625" style="70" customWidth="1"/>
    <col min="13835" max="13870" width="11" style="70" hidden="1" customWidth="1"/>
    <col min="13871" max="13872" width="9.36328125" style="70" customWidth="1"/>
    <col min="13873" max="14089" width="11" style="70"/>
    <col min="14090" max="14090" width="28.7265625" style="70" customWidth="1"/>
    <col min="14091" max="14126" width="11" style="70" hidden="1" customWidth="1"/>
    <col min="14127" max="14128" width="9.36328125" style="70" customWidth="1"/>
    <col min="14129" max="14345" width="11" style="70"/>
    <col min="14346" max="14346" width="28.7265625" style="70" customWidth="1"/>
    <col min="14347" max="14382" width="11" style="70" hidden="1" customWidth="1"/>
    <col min="14383" max="14384" width="9.36328125" style="70" customWidth="1"/>
    <col min="14385" max="14601" width="11" style="70"/>
    <col min="14602" max="14602" width="28.7265625" style="70" customWidth="1"/>
    <col min="14603" max="14638" width="11" style="70" hidden="1" customWidth="1"/>
    <col min="14639" max="14640" width="9.36328125" style="70" customWidth="1"/>
    <col min="14641" max="14857" width="11" style="70"/>
    <col min="14858" max="14858" width="28.7265625" style="70" customWidth="1"/>
    <col min="14859" max="14894" width="11" style="70" hidden="1" customWidth="1"/>
    <col min="14895" max="14896" width="9.36328125" style="70" customWidth="1"/>
    <col min="14897" max="15113" width="11" style="70"/>
    <col min="15114" max="15114" width="28.7265625" style="70" customWidth="1"/>
    <col min="15115" max="15150" width="11" style="70" hidden="1" customWidth="1"/>
    <col min="15151" max="15152" width="9.36328125" style="70" customWidth="1"/>
    <col min="15153" max="15369" width="11" style="70"/>
    <col min="15370" max="15370" width="28.7265625" style="70" customWidth="1"/>
    <col min="15371" max="15406" width="11" style="70" hidden="1" customWidth="1"/>
    <col min="15407" max="15408" width="9.36328125" style="70" customWidth="1"/>
    <col min="15409" max="15625" width="11" style="70"/>
    <col min="15626" max="15626" width="28.7265625" style="70" customWidth="1"/>
    <col min="15627" max="15662" width="11" style="70" hidden="1" customWidth="1"/>
    <col min="15663" max="15664" width="9.36328125" style="70" customWidth="1"/>
    <col min="15665" max="15881" width="11" style="70"/>
    <col min="15882" max="15882" width="28.7265625" style="70" customWidth="1"/>
    <col min="15883" max="15918" width="11" style="70" hidden="1" customWidth="1"/>
    <col min="15919" max="15920" width="9.36328125" style="70" customWidth="1"/>
    <col min="15921" max="16137" width="11" style="70"/>
    <col min="16138" max="16138" width="28.7265625" style="70" customWidth="1"/>
    <col min="16139" max="16174" width="11" style="70" hidden="1" customWidth="1"/>
    <col min="16175" max="16176" width="9.36328125" style="70" customWidth="1"/>
    <col min="16177" max="16384" width="11" style="70"/>
  </cols>
  <sheetData>
    <row r="1" spans="1:129" s="99" customFormat="1" ht="15" customHeight="1">
      <c r="A1" s="199"/>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1"/>
      <c r="AG1" s="201"/>
      <c r="AH1" s="201"/>
      <c r="AI1" s="201"/>
      <c r="AJ1" s="201"/>
      <c r="AK1" s="201"/>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row>
    <row r="2" spans="1:129" s="99" customFormat="1" ht="15" customHeight="1">
      <c r="A2" s="37"/>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1"/>
      <c r="AG2" s="201"/>
      <c r="AH2" s="201"/>
      <c r="AI2" s="201"/>
      <c r="AJ2" s="201"/>
      <c r="AK2" s="201"/>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row>
    <row r="3" spans="1:129" s="99" customFormat="1" ht="15" customHeight="1">
      <c r="A3" s="37"/>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row>
    <row r="4" spans="1:129" s="99" customFormat="1" ht="15" customHeight="1">
      <c r="A4" s="202" t="s">
        <v>207</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row>
    <row r="5" spans="1:129" s="99" customFormat="1" ht="15" customHeight="1" thickBot="1">
      <c r="A5" s="47" t="s">
        <v>208</v>
      </c>
      <c r="B5" s="202"/>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row>
    <row r="6" spans="1:129" s="99" customFormat="1" ht="17.25" customHeight="1" thickTop="1">
      <c r="A6" s="199"/>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7"/>
      <c r="AQ6" s="127"/>
      <c r="AR6" s="51"/>
      <c r="AS6" s="51"/>
      <c r="AT6" s="51"/>
      <c r="AU6" s="51"/>
      <c r="AV6" s="51"/>
      <c r="AW6" s="51"/>
      <c r="AX6" s="51"/>
      <c r="AY6" s="51"/>
      <c r="AZ6" s="51"/>
      <c r="BA6" s="51"/>
      <c r="BB6" s="51"/>
      <c r="BC6" s="51"/>
      <c r="BD6" s="51"/>
      <c r="BE6" s="51"/>
      <c r="BF6" s="51"/>
      <c r="BG6" s="51"/>
      <c r="BH6" s="51"/>
      <c r="BI6" s="51"/>
      <c r="BJ6" s="51" t="s">
        <v>61</v>
      </c>
    </row>
    <row r="7" spans="1:129" s="56" customFormat="1" ht="15" customHeight="1">
      <c r="A7" s="54"/>
      <c r="B7" s="55" t="s">
        <v>100</v>
      </c>
      <c r="C7" s="55" t="s">
        <v>101</v>
      </c>
      <c r="D7" s="55" t="s">
        <v>102</v>
      </c>
      <c r="E7" s="55" t="s">
        <v>103</v>
      </c>
      <c r="F7" s="55" t="s">
        <v>104</v>
      </c>
      <c r="G7" s="55" t="s">
        <v>105</v>
      </c>
      <c r="H7" s="55" t="s">
        <v>106</v>
      </c>
      <c r="I7" s="55" t="s">
        <v>107</v>
      </c>
      <c r="J7" s="55" t="s">
        <v>108</v>
      </c>
      <c r="K7" s="55" t="s">
        <v>109</v>
      </c>
      <c r="L7" s="55" t="s">
        <v>110</v>
      </c>
      <c r="M7" s="55" t="s">
        <v>111</v>
      </c>
      <c r="N7" s="55" t="s">
        <v>112</v>
      </c>
      <c r="O7" s="55" t="s">
        <v>113</v>
      </c>
      <c r="P7" s="55" t="s">
        <v>114</v>
      </c>
      <c r="Q7" s="55" t="s">
        <v>115</v>
      </c>
      <c r="R7" s="55" t="s">
        <v>116</v>
      </c>
      <c r="S7" s="55" t="s">
        <v>117</v>
      </c>
      <c r="T7" s="55" t="s">
        <v>118</v>
      </c>
      <c r="U7" s="55" t="s">
        <v>119</v>
      </c>
      <c r="V7" s="55" t="s">
        <v>120</v>
      </c>
      <c r="W7" s="55" t="s">
        <v>121</v>
      </c>
      <c r="X7" s="55" t="s">
        <v>122</v>
      </c>
      <c r="Y7" s="55" t="s">
        <v>123</v>
      </c>
      <c r="Z7" s="55" t="s">
        <v>124</v>
      </c>
      <c r="AA7" s="55" t="s">
        <v>125</v>
      </c>
      <c r="AB7" s="55" t="s">
        <v>126</v>
      </c>
      <c r="AC7" s="55" t="s">
        <v>127</v>
      </c>
      <c r="AD7" s="55" t="s">
        <v>128</v>
      </c>
      <c r="AE7" s="55" t="s">
        <v>129</v>
      </c>
      <c r="AF7" s="55" t="s">
        <v>130</v>
      </c>
      <c r="AG7" s="55" t="s">
        <v>131</v>
      </c>
      <c r="AH7" s="55" t="s">
        <v>132</v>
      </c>
      <c r="AI7" s="55" t="s">
        <v>133</v>
      </c>
      <c r="AJ7" s="55" t="s">
        <v>134</v>
      </c>
      <c r="AK7" s="55" t="s">
        <v>135</v>
      </c>
      <c r="AL7" s="55" t="s">
        <v>136</v>
      </c>
      <c r="AM7" s="55" t="s">
        <v>137</v>
      </c>
      <c r="AN7" s="55" t="s">
        <v>138</v>
      </c>
      <c r="AO7" s="55" t="s">
        <v>139</v>
      </c>
      <c r="AP7" s="55" t="s">
        <v>140</v>
      </c>
      <c r="AQ7" s="55" t="s">
        <v>141</v>
      </c>
      <c r="AR7" s="55" t="s">
        <v>142</v>
      </c>
      <c r="AS7" s="55" t="s">
        <v>143</v>
      </c>
      <c r="AT7" s="55" t="s">
        <v>144</v>
      </c>
      <c r="AU7" s="55" t="s">
        <v>145</v>
      </c>
      <c r="AV7" s="55" t="s">
        <v>146</v>
      </c>
      <c r="AW7" s="55" t="s">
        <v>147</v>
      </c>
      <c r="AX7" s="55" t="s">
        <v>62</v>
      </c>
      <c r="AY7" s="55" t="s">
        <v>63</v>
      </c>
      <c r="AZ7" s="55" t="s">
        <v>148</v>
      </c>
      <c r="BA7" s="55" t="s">
        <v>65</v>
      </c>
      <c r="BB7" s="55" t="s">
        <v>66</v>
      </c>
      <c r="BC7" s="55" t="s">
        <v>67</v>
      </c>
      <c r="BD7" s="55" t="s">
        <v>149</v>
      </c>
      <c r="BE7" s="55" t="s">
        <v>69</v>
      </c>
      <c r="BF7" s="55" t="s">
        <v>70</v>
      </c>
      <c r="BG7" s="55" t="s">
        <v>71</v>
      </c>
      <c r="BH7" s="55" t="s">
        <v>72</v>
      </c>
      <c r="BI7" s="55" t="s">
        <v>73</v>
      </c>
      <c r="BJ7" s="55" t="s">
        <v>74</v>
      </c>
    </row>
    <row r="8" spans="1:129"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row>
    <row r="9" spans="1:129"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BJ9" s="70"/>
    </row>
    <row r="10" spans="1:129" s="99" customFormat="1" ht="15" customHeight="1">
      <c r="A10" s="45" t="s">
        <v>198</v>
      </c>
      <c r="B10" s="94">
        <v>45866</v>
      </c>
      <c r="C10" s="94">
        <v>49388</v>
      </c>
      <c r="D10" s="94">
        <v>53959</v>
      </c>
      <c r="E10" s="94">
        <v>58716</v>
      </c>
      <c r="F10" s="94">
        <v>61642</v>
      </c>
      <c r="G10" s="94">
        <v>64889</v>
      </c>
      <c r="H10" s="94">
        <v>68788</v>
      </c>
      <c r="I10" s="94">
        <v>72603</v>
      </c>
      <c r="J10" s="94">
        <v>72507</v>
      </c>
      <c r="K10" s="94">
        <v>73193</v>
      </c>
      <c r="L10" s="94">
        <v>74228</v>
      </c>
      <c r="M10" s="94">
        <v>80922</v>
      </c>
      <c r="N10" s="94">
        <v>84729</v>
      </c>
      <c r="O10" s="94">
        <v>88322</v>
      </c>
      <c r="P10" s="94">
        <v>91654</v>
      </c>
      <c r="Q10" s="94">
        <v>96884</v>
      </c>
      <c r="R10" s="94">
        <v>98738</v>
      </c>
      <c r="S10" s="94">
        <v>101462</v>
      </c>
      <c r="T10" s="94">
        <v>103901</v>
      </c>
      <c r="U10" s="94">
        <v>106972</v>
      </c>
      <c r="V10" s="94">
        <v>108322</v>
      </c>
      <c r="W10" s="94">
        <v>110952</v>
      </c>
      <c r="X10" s="94">
        <v>113309</v>
      </c>
      <c r="Y10" s="94">
        <v>116405</v>
      </c>
      <c r="Z10" s="94">
        <v>118263</v>
      </c>
      <c r="AA10" s="94">
        <v>122571</v>
      </c>
      <c r="AB10" s="94">
        <v>126116</v>
      </c>
      <c r="AC10" s="94">
        <v>129680</v>
      </c>
      <c r="AD10" s="94">
        <v>131553</v>
      </c>
      <c r="AE10" s="94">
        <v>133959</v>
      </c>
      <c r="AF10" s="94">
        <v>136946</v>
      </c>
      <c r="AG10" s="94">
        <v>140309</v>
      </c>
      <c r="AH10" s="94">
        <v>140859</v>
      </c>
      <c r="AI10" s="94">
        <v>142232</v>
      </c>
      <c r="AJ10" s="94">
        <v>143941</v>
      </c>
      <c r="AK10" s="94">
        <v>146540</v>
      </c>
      <c r="AL10" s="94">
        <v>146658</v>
      </c>
      <c r="AM10" s="94">
        <v>147911</v>
      </c>
      <c r="AN10" s="94">
        <v>169570.92</v>
      </c>
      <c r="AO10" s="94">
        <v>170994</v>
      </c>
      <c r="AP10" s="94">
        <v>170726</v>
      </c>
      <c r="AQ10" s="94">
        <v>170877.09000000003</v>
      </c>
      <c r="AR10" s="94">
        <v>171007.92</v>
      </c>
      <c r="AS10" s="94">
        <v>174537</v>
      </c>
      <c r="AT10" s="94">
        <v>176879</v>
      </c>
      <c r="AU10" s="94">
        <v>181750.54</v>
      </c>
      <c r="AV10" s="94">
        <v>185249.02999999997</v>
      </c>
      <c r="AW10" s="94">
        <v>193731.8325689917</v>
      </c>
      <c r="AX10" s="94">
        <v>199480</v>
      </c>
      <c r="AY10" s="94">
        <v>209125.82123887027</v>
      </c>
      <c r="AZ10" s="94">
        <v>220615.12546792073</v>
      </c>
      <c r="BA10" s="94">
        <v>231468.41791907014</v>
      </c>
      <c r="BB10" s="94">
        <v>237261</v>
      </c>
      <c r="BC10" s="94">
        <v>233734.41646557007</v>
      </c>
      <c r="BD10" s="94">
        <v>240921.075042996</v>
      </c>
      <c r="BE10" s="94">
        <v>257406</v>
      </c>
      <c r="BF10" s="94">
        <v>266968.3</v>
      </c>
      <c r="BG10" s="94">
        <v>282192</v>
      </c>
      <c r="BH10" s="94">
        <v>300033</v>
      </c>
      <c r="BI10" s="94">
        <v>317297</v>
      </c>
      <c r="BJ10" s="203">
        <v>327961</v>
      </c>
      <c r="BK10" s="167"/>
      <c r="BL10" s="167"/>
    </row>
    <row r="11" spans="1:129" s="61" customFormat="1" ht="15" customHeight="1">
      <c r="A11" s="65" t="s">
        <v>209</v>
      </c>
      <c r="B11" s="95">
        <v>9585</v>
      </c>
      <c r="C11" s="95">
        <v>10143</v>
      </c>
      <c r="D11" s="95">
        <v>11434</v>
      </c>
      <c r="E11" s="95">
        <v>11990</v>
      </c>
      <c r="F11" s="95">
        <v>12504</v>
      </c>
      <c r="G11" s="95">
        <v>12545</v>
      </c>
      <c r="H11" s="174">
        <v>12705</v>
      </c>
      <c r="I11" s="174">
        <v>12793</v>
      </c>
      <c r="J11" s="174">
        <v>13314</v>
      </c>
      <c r="K11" s="174">
        <v>14199</v>
      </c>
      <c r="L11" s="174">
        <v>14668</v>
      </c>
      <c r="M11" s="174">
        <v>16272</v>
      </c>
      <c r="N11" s="174">
        <v>18742</v>
      </c>
      <c r="O11" s="174">
        <v>21040</v>
      </c>
      <c r="P11" s="174">
        <v>22762</v>
      </c>
      <c r="Q11" s="174">
        <v>24119</v>
      </c>
      <c r="R11" s="174">
        <v>25814</v>
      </c>
      <c r="S11" s="174">
        <v>27122</v>
      </c>
      <c r="T11" s="174">
        <v>28057</v>
      </c>
      <c r="U11" s="174">
        <v>28506</v>
      </c>
      <c r="V11" s="174">
        <v>29850</v>
      </c>
      <c r="W11" s="174">
        <v>31478</v>
      </c>
      <c r="X11" s="174">
        <v>32714</v>
      </c>
      <c r="Y11" s="174">
        <v>33665</v>
      </c>
      <c r="Z11" s="174">
        <v>35802</v>
      </c>
      <c r="AA11" s="174">
        <v>38353</v>
      </c>
      <c r="AB11" s="174">
        <v>40644</v>
      </c>
      <c r="AC11" s="174">
        <v>41542</v>
      </c>
      <c r="AD11" s="174">
        <v>43095</v>
      </c>
      <c r="AE11" s="174">
        <v>43916</v>
      </c>
      <c r="AF11" s="174">
        <v>44530</v>
      </c>
      <c r="AG11" s="174">
        <v>44505</v>
      </c>
      <c r="AH11" s="174">
        <v>45903</v>
      </c>
      <c r="AI11" s="174">
        <v>47071</v>
      </c>
      <c r="AJ11" s="174">
        <v>48062</v>
      </c>
      <c r="AK11" s="174">
        <v>48180</v>
      </c>
      <c r="AL11" s="174">
        <v>49063</v>
      </c>
      <c r="AM11" s="174">
        <v>49747</v>
      </c>
      <c r="AN11" s="174">
        <v>54973</v>
      </c>
      <c r="AO11" s="174">
        <v>57241</v>
      </c>
      <c r="AP11" s="174">
        <v>57698</v>
      </c>
      <c r="AQ11" s="174">
        <v>58411</v>
      </c>
      <c r="AR11" s="174">
        <v>59673</v>
      </c>
      <c r="AS11" s="174">
        <v>60845</v>
      </c>
      <c r="AT11" s="174">
        <v>62863</v>
      </c>
      <c r="AU11" s="174">
        <v>65083.360000000001</v>
      </c>
      <c r="AV11" s="174">
        <v>67819.33</v>
      </c>
      <c r="AW11" s="174">
        <v>70805.829488851625</v>
      </c>
      <c r="AX11" s="174">
        <v>75193</v>
      </c>
      <c r="AY11" s="174">
        <v>81215.799501859205</v>
      </c>
      <c r="AZ11" s="174">
        <v>86470.409678131095</v>
      </c>
      <c r="BA11" s="174">
        <v>89905</v>
      </c>
      <c r="BB11" s="174">
        <v>94959</v>
      </c>
      <c r="BC11" s="174">
        <v>94622.020082908944</v>
      </c>
      <c r="BD11" s="174">
        <v>94906.365399482616</v>
      </c>
      <c r="BE11" s="174">
        <v>97642</v>
      </c>
      <c r="BF11" s="174">
        <v>103677.5</v>
      </c>
      <c r="BG11" s="174">
        <v>110192</v>
      </c>
      <c r="BH11" s="174">
        <v>115478</v>
      </c>
      <c r="BI11" s="174">
        <v>118011</v>
      </c>
      <c r="BJ11" s="169">
        <v>120342</v>
      </c>
      <c r="BK11" s="167"/>
      <c r="BL11" s="167"/>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04"/>
      <c r="DV11" s="204"/>
      <c r="DW11" s="204"/>
      <c r="DX11" s="204"/>
      <c r="DY11" s="204"/>
    </row>
    <row r="12" spans="1:129" s="61" customFormat="1" ht="15" customHeight="1">
      <c r="A12" s="65" t="s">
        <v>210</v>
      </c>
      <c r="B12" s="95">
        <v>5913</v>
      </c>
      <c r="C12" s="95">
        <v>6711</v>
      </c>
      <c r="D12" s="95">
        <v>7012</v>
      </c>
      <c r="E12" s="95">
        <v>8078</v>
      </c>
      <c r="F12" s="95">
        <v>7970</v>
      </c>
      <c r="G12" s="95">
        <v>8208</v>
      </c>
      <c r="H12" s="174">
        <v>8345</v>
      </c>
      <c r="I12" s="174">
        <v>9216</v>
      </c>
      <c r="J12" s="174">
        <v>8682</v>
      </c>
      <c r="K12" s="174">
        <v>8972</v>
      </c>
      <c r="L12" s="174">
        <v>9386</v>
      </c>
      <c r="M12" s="174">
        <v>14085</v>
      </c>
      <c r="N12" s="174">
        <v>13704</v>
      </c>
      <c r="O12" s="174">
        <v>14576</v>
      </c>
      <c r="P12" s="174">
        <v>14617</v>
      </c>
      <c r="Q12" s="174">
        <v>16605</v>
      </c>
      <c r="R12" s="174">
        <v>15808</v>
      </c>
      <c r="S12" s="174">
        <v>16363</v>
      </c>
      <c r="T12" s="174">
        <v>16617</v>
      </c>
      <c r="U12" s="174">
        <v>17734</v>
      </c>
      <c r="V12" s="174">
        <v>16929</v>
      </c>
      <c r="W12" s="174">
        <v>17654</v>
      </c>
      <c r="X12" s="174">
        <v>17973</v>
      </c>
      <c r="Y12" s="174">
        <v>20077</v>
      </c>
      <c r="Z12" s="174">
        <v>19420</v>
      </c>
      <c r="AA12" s="174">
        <v>20316</v>
      </c>
      <c r="AB12" s="174">
        <v>21036</v>
      </c>
      <c r="AC12" s="174">
        <v>23103</v>
      </c>
      <c r="AD12" s="174">
        <v>22452</v>
      </c>
      <c r="AE12" s="174">
        <v>22896</v>
      </c>
      <c r="AF12" s="174">
        <v>23316</v>
      </c>
      <c r="AG12" s="174">
        <v>25244</v>
      </c>
      <c r="AH12" s="174">
        <v>23922</v>
      </c>
      <c r="AI12" s="174">
        <v>24284</v>
      </c>
      <c r="AJ12" s="174">
        <v>24759</v>
      </c>
      <c r="AK12" s="174">
        <v>27314</v>
      </c>
      <c r="AL12" s="174">
        <v>26300</v>
      </c>
      <c r="AM12" s="174">
        <v>27350</v>
      </c>
      <c r="AN12" s="174">
        <v>32067.94</v>
      </c>
      <c r="AO12" s="174">
        <v>35622</v>
      </c>
      <c r="AP12" s="174">
        <v>34018</v>
      </c>
      <c r="AQ12" s="174">
        <v>33525</v>
      </c>
      <c r="AR12" s="174">
        <v>32867</v>
      </c>
      <c r="AS12" s="174">
        <v>34437</v>
      </c>
      <c r="AT12" s="174">
        <v>32983</v>
      </c>
      <c r="AU12" s="174">
        <v>33605</v>
      </c>
      <c r="AV12" s="174">
        <v>33150</v>
      </c>
      <c r="AW12" s="174">
        <v>35850</v>
      </c>
      <c r="AX12" s="174">
        <v>34319</v>
      </c>
      <c r="AY12" s="174">
        <v>34803.314751474776</v>
      </c>
      <c r="AZ12" s="174">
        <v>37280</v>
      </c>
      <c r="BA12" s="174">
        <v>41114</v>
      </c>
      <c r="BB12" s="174">
        <v>39496</v>
      </c>
      <c r="BC12" s="174">
        <v>35074.191845107278</v>
      </c>
      <c r="BD12" s="174">
        <v>37604.340048875398</v>
      </c>
      <c r="BE12" s="174">
        <v>42054</v>
      </c>
      <c r="BF12" s="174">
        <v>40549</v>
      </c>
      <c r="BG12" s="174">
        <v>43170</v>
      </c>
      <c r="BH12" s="174">
        <v>47384</v>
      </c>
      <c r="BI12" s="174">
        <v>54863</v>
      </c>
      <c r="BJ12" s="169">
        <v>59060</v>
      </c>
      <c r="BK12" s="167"/>
      <c r="BL12" s="167"/>
      <c r="BM12" s="204"/>
      <c r="BN12" s="204"/>
      <c r="BO12" s="204"/>
      <c r="BP12" s="204"/>
      <c r="BQ12" s="204"/>
      <c r="BR12" s="204"/>
      <c r="BS12" s="204"/>
      <c r="BT12" s="204"/>
      <c r="BU12" s="204"/>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204"/>
      <c r="DF12" s="204"/>
      <c r="DG12" s="204"/>
      <c r="DH12" s="204"/>
      <c r="DI12" s="204"/>
      <c r="DJ12" s="204"/>
      <c r="DK12" s="204"/>
      <c r="DL12" s="204"/>
      <c r="DM12" s="204"/>
      <c r="DN12" s="204"/>
      <c r="DO12" s="204"/>
      <c r="DP12" s="204"/>
      <c r="DQ12" s="204"/>
      <c r="DR12" s="204"/>
      <c r="DS12" s="204"/>
      <c r="DT12" s="204"/>
      <c r="DU12" s="204"/>
      <c r="DV12" s="204"/>
      <c r="DW12" s="204"/>
      <c r="DX12" s="204"/>
      <c r="DY12" s="204"/>
    </row>
    <row r="13" spans="1:129" s="61" customFormat="1" ht="15" customHeight="1">
      <c r="A13" s="65" t="s">
        <v>211</v>
      </c>
      <c r="B13" s="95">
        <v>2602</v>
      </c>
      <c r="C13" s="95">
        <v>2771</v>
      </c>
      <c r="D13" s="95">
        <v>2891</v>
      </c>
      <c r="E13" s="95">
        <v>3101</v>
      </c>
      <c r="F13" s="95">
        <v>3325</v>
      </c>
      <c r="G13" s="95">
        <v>3587</v>
      </c>
      <c r="H13" s="95">
        <v>3852</v>
      </c>
      <c r="I13" s="95">
        <v>4138</v>
      </c>
      <c r="J13" s="95">
        <v>4080</v>
      </c>
      <c r="K13" s="95">
        <v>4313</v>
      </c>
      <c r="L13" s="95">
        <v>4697</v>
      </c>
      <c r="M13" s="95">
        <v>5224</v>
      </c>
      <c r="N13" s="95">
        <v>5533</v>
      </c>
      <c r="O13" s="95">
        <v>6091</v>
      </c>
      <c r="P13" s="95">
        <v>6803</v>
      </c>
      <c r="Q13" s="95">
        <v>7465</v>
      </c>
      <c r="R13" s="95">
        <v>8174</v>
      </c>
      <c r="S13" s="95">
        <v>9035</v>
      </c>
      <c r="T13" s="95">
        <v>10076</v>
      </c>
      <c r="U13" s="95">
        <v>11104</v>
      </c>
      <c r="V13" s="95">
        <v>11905</v>
      </c>
      <c r="W13" s="95">
        <v>12731</v>
      </c>
      <c r="X13" s="95">
        <v>13512</v>
      </c>
      <c r="Y13" s="95">
        <v>14194</v>
      </c>
      <c r="Z13" s="95">
        <v>14841</v>
      </c>
      <c r="AA13" s="95">
        <v>15855</v>
      </c>
      <c r="AB13" s="95">
        <v>16482</v>
      </c>
      <c r="AC13" s="95">
        <v>17360</v>
      </c>
      <c r="AD13" s="95">
        <v>18343</v>
      </c>
      <c r="AE13" s="95">
        <v>19513</v>
      </c>
      <c r="AF13" s="95">
        <v>20851</v>
      </c>
      <c r="AG13" s="95">
        <v>22166</v>
      </c>
      <c r="AH13" s="95">
        <v>23262</v>
      </c>
      <c r="AI13" s="95">
        <v>24400</v>
      </c>
      <c r="AJ13" s="95">
        <v>26168</v>
      </c>
      <c r="AK13" s="95">
        <v>28017</v>
      </c>
      <c r="AL13" s="95">
        <v>29165</v>
      </c>
      <c r="AM13" s="95">
        <v>30459</v>
      </c>
      <c r="AN13" s="95">
        <v>38412</v>
      </c>
      <c r="AO13" s="95">
        <v>31959</v>
      </c>
      <c r="AP13" s="95">
        <v>32269</v>
      </c>
      <c r="AQ13" s="95">
        <v>32625</v>
      </c>
      <c r="AR13" s="95">
        <v>33022</v>
      </c>
      <c r="AS13" s="95">
        <v>33419</v>
      </c>
      <c r="AT13" s="95">
        <v>34056</v>
      </c>
      <c r="AU13" s="95">
        <v>35292.239999999998</v>
      </c>
      <c r="AV13" s="95">
        <v>36734.410000000003</v>
      </c>
      <c r="AW13" s="95">
        <v>38189.787783259912</v>
      </c>
      <c r="AX13" s="95">
        <v>39660</v>
      </c>
      <c r="AY13" s="95">
        <v>41282.176831199773</v>
      </c>
      <c r="AZ13" s="95">
        <v>42931.360667929803</v>
      </c>
      <c r="BA13" s="95">
        <v>44287.686105930494</v>
      </c>
      <c r="BB13" s="95">
        <v>46173</v>
      </c>
      <c r="BC13" s="95">
        <v>49049.071839129683</v>
      </c>
      <c r="BD13" s="95">
        <v>52286.992213940131</v>
      </c>
      <c r="BE13" s="95">
        <v>59163</v>
      </c>
      <c r="BF13" s="95">
        <v>63747.3</v>
      </c>
      <c r="BG13" s="95">
        <v>68668</v>
      </c>
      <c r="BH13" s="95">
        <v>73903</v>
      </c>
      <c r="BI13" s="95">
        <v>77595</v>
      </c>
      <c r="BJ13" s="169">
        <v>78614</v>
      </c>
      <c r="BK13" s="167"/>
      <c r="BL13" s="167"/>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c r="DQ13" s="204"/>
      <c r="DR13" s="204"/>
      <c r="DS13" s="204"/>
      <c r="DT13" s="204"/>
      <c r="DU13" s="204"/>
      <c r="DV13" s="204"/>
      <c r="DW13" s="204"/>
      <c r="DX13" s="204"/>
      <c r="DY13" s="204"/>
    </row>
    <row r="14" spans="1:129" s="61" customFormat="1" ht="15" customHeight="1">
      <c r="A14" s="65" t="s">
        <v>212</v>
      </c>
      <c r="B14" s="95">
        <v>20083</v>
      </c>
      <c r="C14" s="95">
        <v>21743</v>
      </c>
      <c r="D14" s="95">
        <v>23955</v>
      </c>
      <c r="E14" s="95">
        <v>26641</v>
      </c>
      <c r="F14" s="95">
        <v>28389</v>
      </c>
      <c r="G14" s="95">
        <v>30377</v>
      </c>
      <c r="H14" s="95">
        <v>32790</v>
      </c>
      <c r="I14" s="95">
        <v>33564</v>
      </c>
      <c r="J14" s="95">
        <v>33521</v>
      </c>
      <c r="K14" s="95">
        <v>33094</v>
      </c>
      <c r="L14" s="95">
        <v>32653</v>
      </c>
      <c r="M14" s="95">
        <v>32222</v>
      </c>
      <c r="N14" s="95">
        <v>33038</v>
      </c>
      <c r="O14" s="95">
        <v>32630</v>
      </c>
      <c r="P14" s="95">
        <v>32747</v>
      </c>
      <c r="Q14" s="95">
        <v>33707</v>
      </c>
      <c r="R14" s="95">
        <v>33305</v>
      </c>
      <c r="S14" s="95">
        <v>33124</v>
      </c>
      <c r="T14" s="95">
        <v>32822</v>
      </c>
      <c r="U14" s="95">
        <v>33214</v>
      </c>
      <c r="V14" s="95">
        <v>32747</v>
      </c>
      <c r="W14" s="95">
        <v>32361</v>
      </c>
      <c r="X14" s="95">
        <v>32025</v>
      </c>
      <c r="Y14" s="95">
        <v>31283</v>
      </c>
      <c r="Z14" s="95">
        <v>30242</v>
      </c>
      <c r="AA14" s="95">
        <v>29385</v>
      </c>
      <c r="AB14" s="95">
        <v>28286</v>
      </c>
      <c r="AC14" s="95">
        <v>27309</v>
      </c>
      <c r="AD14" s="95">
        <v>26095</v>
      </c>
      <c r="AE14" s="95">
        <v>25325</v>
      </c>
      <c r="AF14" s="95">
        <v>25127</v>
      </c>
      <c r="AG14" s="95">
        <v>24948</v>
      </c>
      <c r="AH14" s="95">
        <v>24034</v>
      </c>
      <c r="AI14" s="95">
        <v>23241</v>
      </c>
      <c r="AJ14" s="95">
        <v>22546</v>
      </c>
      <c r="AK14" s="95">
        <v>21742</v>
      </c>
      <c r="AL14" s="95">
        <v>20689</v>
      </c>
      <c r="AM14" s="95">
        <v>19655</v>
      </c>
      <c r="AN14" s="95">
        <v>22443.279999999999</v>
      </c>
      <c r="AO14" s="95">
        <v>19952</v>
      </c>
      <c r="AP14" s="95">
        <v>19526</v>
      </c>
      <c r="AQ14" s="95">
        <v>19470</v>
      </c>
      <c r="AR14" s="95">
        <v>19851</v>
      </c>
      <c r="AS14" s="95">
        <v>20784</v>
      </c>
      <c r="AT14" s="95">
        <v>21585</v>
      </c>
      <c r="AU14" s="95">
        <v>22167</v>
      </c>
      <c r="AV14" s="95">
        <v>22643</v>
      </c>
      <c r="AW14" s="95">
        <v>23696</v>
      </c>
      <c r="AX14" s="95">
        <v>24628</v>
      </c>
      <c r="AY14" s="95">
        <v>26032.232971929971</v>
      </c>
      <c r="AZ14" s="95">
        <v>27480</v>
      </c>
      <c r="BA14" s="95">
        <v>28987</v>
      </c>
      <c r="BB14" s="95">
        <v>29471</v>
      </c>
      <c r="BC14" s="95">
        <v>28292</v>
      </c>
      <c r="BD14" s="95">
        <v>28472.341103630246</v>
      </c>
      <c r="BE14" s="95">
        <v>29405</v>
      </c>
      <c r="BF14" s="95">
        <v>29539</v>
      </c>
      <c r="BG14" s="95">
        <v>30102</v>
      </c>
      <c r="BH14" s="95">
        <v>31046</v>
      </c>
      <c r="BI14" s="95">
        <v>32841</v>
      </c>
      <c r="BJ14" s="169">
        <v>33958</v>
      </c>
      <c r="BK14" s="167"/>
      <c r="BL14" s="167"/>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row>
    <row r="15" spans="1:129" s="61" customFormat="1" ht="15" customHeight="1">
      <c r="A15" s="65" t="s">
        <v>213</v>
      </c>
      <c r="B15" s="95">
        <v>2000</v>
      </c>
      <c r="C15" s="95">
        <v>2168</v>
      </c>
      <c r="D15" s="95">
        <v>2684</v>
      </c>
      <c r="E15" s="95">
        <v>3138</v>
      </c>
      <c r="F15" s="95">
        <v>3384</v>
      </c>
      <c r="G15" s="95">
        <v>3734</v>
      </c>
      <c r="H15" s="174">
        <v>4349</v>
      </c>
      <c r="I15" s="174">
        <v>4125</v>
      </c>
      <c r="J15" s="174">
        <v>4063</v>
      </c>
      <c r="K15" s="174">
        <v>4177</v>
      </c>
      <c r="L15" s="174">
        <v>4696</v>
      </c>
      <c r="M15" s="174">
        <v>4866</v>
      </c>
      <c r="N15" s="174">
        <v>4785</v>
      </c>
      <c r="O15" s="174">
        <v>4701</v>
      </c>
      <c r="P15" s="174">
        <v>5380</v>
      </c>
      <c r="Q15" s="174">
        <v>5798</v>
      </c>
      <c r="R15" s="174">
        <v>5946</v>
      </c>
      <c r="S15" s="174">
        <v>6009</v>
      </c>
      <c r="T15" s="174">
        <v>6414</v>
      </c>
      <c r="U15" s="174">
        <v>6641</v>
      </c>
      <c r="V15" s="174">
        <v>6599</v>
      </c>
      <c r="W15" s="174">
        <v>6367</v>
      </c>
      <c r="X15" s="174">
        <v>6528</v>
      </c>
      <c r="Y15" s="174">
        <v>6927</v>
      </c>
      <c r="Z15" s="174">
        <v>6806</v>
      </c>
      <c r="AA15" s="174">
        <v>6752</v>
      </c>
      <c r="AB15" s="174">
        <v>7832</v>
      </c>
      <c r="AC15" s="174">
        <v>8393</v>
      </c>
      <c r="AD15" s="174">
        <v>8813</v>
      </c>
      <c r="AE15" s="174">
        <v>9350</v>
      </c>
      <c r="AF15" s="174">
        <v>9876</v>
      </c>
      <c r="AG15" s="174">
        <v>10300</v>
      </c>
      <c r="AH15" s="174">
        <v>10121</v>
      </c>
      <c r="AI15" s="174">
        <v>9662</v>
      </c>
      <c r="AJ15" s="174">
        <v>8717</v>
      </c>
      <c r="AK15" s="174">
        <v>8215</v>
      </c>
      <c r="AL15" s="174">
        <v>8045</v>
      </c>
      <c r="AM15" s="174">
        <v>7687</v>
      </c>
      <c r="AN15" s="174">
        <v>7738</v>
      </c>
      <c r="AO15" s="174">
        <v>7887</v>
      </c>
      <c r="AP15" s="174">
        <v>8305.74</v>
      </c>
      <c r="AQ15" s="174">
        <v>8356.42</v>
      </c>
      <c r="AR15" s="174">
        <v>7881.47</v>
      </c>
      <c r="AS15" s="174">
        <v>7947</v>
      </c>
      <c r="AT15" s="174">
        <v>8032</v>
      </c>
      <c r="AU15" s="174">
        <v>8323.4500000000007</v>
      </c>
      <c r="AV15" s="174">
        <v>7844.71</v>
      </c>
      <c r="AW15" s="174">
        <v>7979.2997945600027</v>
      </c>
      <c r="AX15" s="174">
        <v>7860</v>
      </c>
      <c r="AY15" s="174">
        <v>7715.9211849600042</v>
      </c>
      <c r="AZ15" s="174">
        <v>8080.21230474</v>
      </c>
      <c r="BA15" s="174">
        <v>8545.4906380299963</v>
      </c>
      <c r="BB15" s="174">
        <v>8770.9000784499967</v>
      </c>
      <c r="BC15" s="174">
        <v>8192.7923422599961</v>
      </c>
      <c r="BD15" s="174">
        <v>8178.6578434299963</v>
      </c>
      <c r="BE15" s="174">
        <v>8419</v>
      </c>
      <c r="BF15" s="174">
        <v>8628.7999999999993</v>
      </c>
      <c r="BG15" s="174">
        <v>8468</v>
      </c>
      <c r="BH15" s="174">
        <v>9443</v>
      </c>
      <c r="BI15" s="174">
        <v>10349</v>
      </c>
      <c r="BJ15" s="169">
        <v>10097</v>
      </c>
      <c r="BK15" s="167"/>
      <c r="BL15" s="167"/>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row>
    <row r="16" spans="1:129" s="61" customFormat="1" ht="15" customHeight="1">
      <c r="A16" s="65" t="s">
        <v>214</v>
      </c>
      <c r="B16" s="95">
        <v>2990</v>
      </c>
      <c r="C16" s="95">
        <v>2970</v>
      </c>
      <c r="D16" s="95">
        <v>3060</v>
      </c>
      <c r="E16" s="95">
        <v>2843</v>
      </c>
      <c r="F16" s="95">
        <v>2867</v>
      </c>
      <c r="G16" s="95">
        <v>3024</v>
      </c>
      <c r="H16" s="174">
        <v>3147</v>
      </c>
      <c r="I16" s="174">
        <v>2898</v>
      </c>
      <c r="J16" s="174">
        <v>2876</v>
      </c>
      <c r="K16" s="174">
        <v>2764</v>
      </c>
      <c r="L16" s="174">
        <v>2764</v>
      </c>
      <c r="M16" s="174">
        <v>2879</v>
      </c>
      <c r="N16" s="174">
        <v>3439</v>
      </c>
      <c r="O16" s="174">
        <v>3883</v>
      </c>
      <c r="P16" s="174">
        <v>4157</v>
      </c>
      <c r="Q16" s="174">
        <v>4394</v>
      </c>
      <c r="R16" s="174">
        <v>4704</v>
      </c>
      <c r="S16" s="174">
        <v>4930</v>
      </c>
      <c r="T16" s="174">
        <v>5177</v>
      </c>
      <c r="U16" s="174">
        <v>5336</v>
      </c>
      <c r="V16" s="174">
        <v>5494</v>
      </c>
      <c r="W16" s="174">
        <v>5515</v>
      </c>
      <c r="X16" s="174">
        <v>5628</v>
      </c>
      <c r="Y16" s="174">
        <v>5775</v>
      </c>
      <c r="Z16" s="174">
        <v>6187</v>
      </c>
      <c r="AA16" s="174">
        <v>6421</v>
      </c>
      <c r="AB16" s="174">
        <v>6534</v>
      </c>
      <c r="AC16" s="174">
        <v>6803</v>
      </c>
      <c r="AD16" s="174">
        <v>7014</v>
      </c>
      <c r="AE16" s="174">
        <v>6955</v>
      </c>
      <c r="AF16" s="174">
        <v>7224</v>
      </c>
      <c r="AG16" s="174">
        <v>7334</v>
      </c>
      <c r="AH16" s="174">
        <v>7324</v>
      </c>
      <c r="AI16" s="174">
        <v>7170</v>
      </c>
      <c r="AJ16" s="174">
        <v>7098</v>
      </c>
      <c r="AK16" s="174">
        <v>7029</v>
      </c>
      <c r="AL16" s="174">
        <v>6992</v>
      </c>
      <c r="AM16" s="174">
        <v>6789</v>
      </c>
      <c r="AN16" s="174">
        <v>6641</v>
      </c>
      <c r="AO16" s="174">
        <v>6685</v>
      </c>
      <c r="AP16" s="174">
        <v>6668.26</v>
      </c>
      <c r="AQ16" s="174">
        <v>6632.67</v>
      </c>
      <c r="AR16" s="174">
        <v>6426.4500000000007</v>
      </c>
      <c r="AS16" s="174">
        <v>6394</v>
      </c>
      <c r="AT16" s="174">
        <v>6376</v>
      </c>
      <c r="AU16" s="174">
        <v>6214.06</v>
      </c>
      <c r="AV16" s="174">
        <v>6121.58</v>
      </c>
      <c r="AW16" s="174">
        <v>6228.7027523899988</v>
      </c>
      <c r="AX16" s="174">
        <v>6221</v>
      </c>
      <c r="AY16" s="174">
        <v>5972.6623705299853</v>
      </c>
      <c r="AZ16" s="174">
        <v>5803.9861367699796</v>
      </c>
      <c r="BA16" s="174">
        <v>5879.283252639997</v>
      </c>
      <c r="BB16" s="174">
        <v>5900.2758774499962</v>
      </c>
      <c r="BC16" s="174">
        <v>5772.5056293600082</v>
      </c>
      <c r="BD16" s="174">
        <v>5804.5184771100212</v>
      </c>
      <c r="BE16" s="174">
        <v>6106</v>
      </c>
      <c r="BF16" s="174">
        <v>6362.7</v>
      </c>
      <c r="BG16" s="174">
        <v>6525</v>
      </c>
      <c r="BH16" s="174">
        <v>6683</v>
      </c>
      <c r="BI16" s="174">
        <v>6962</v>
      </c>
      <c r="BJ16" s="169">
        <v>7130</v>
      </c>
      <c r="BK16" s="167"/>
      <c r="BL16" s="167"/>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row>
    <row r="17" spans="1:129" s="61" customFormat="1" ht="15" customHeight="1">
      <c r="A17" s="65" t="s">
        <v>215</v>
      </c>
      <c r="B17" s="95">
        <v>2222</v>
      </c>
      <c r="C17" s="95">
        <v>2207</v>
      </c>
      <c r="D17" s="95">
        <v>2229</v>
      </c>
      <c r="E17" s="95">
        <v>2146</v>
      </c>
      <c r="F17" s="95">
        <v>2490</v>
      </c>
      <c r="G17" s="95">
        <v>2553</v>
      </c>
      <c r="H17" s="95">
        <v>2596</v>
      </c>
      <c r="I17" s="95">
        <v>2502</v>
      </c>
      <c r="J17" s="95">
        <v>2749</v>
      </c>
      <c r="K17" s="95">
        <v>2738</v>
      </c>
      <c r="L17" s="95">
        <v>2638</v>
      </c>
      <c r="M17" s="95">
        <v>2574</v>
      </c>
      <c r="N17" s="95">
        <v>2949</v>
      </c>
      <c r="O17" s="95">
        <v>3060</v>
      </c>
      <c r="P17" s="95">
        <v>3018</v>
      </c>
      <c r="Q17" s="95">
        <v>2758</v>
      </c>
      <c r="R17" s="95">
        <v>3200</v>
      </c>
      <c r="S17" s="95">
        <v>3253</v>
      </c>
      <c r="T17" s="95">
        <v>3279</v>
      </c>
      <c r="U17" s="95">
        <v>2987</v>
      </c>
      <c r="V17" s="95">
        <v>3452</v>
      </c>
      <c r="W17" s="95">
        <v>3443</v>
      </c>
      <c r="X17" s="95">
        <v>3432</v>
      </c>
      <c r="Y17" s="95">
        <v>3214</v>
      </c>
      <c r="Z17" s="95">
        <v>3646</v>
      </c>
      <c r="AA17" s="95">
        <v>3670</v>
      </c>
      <c r="AB17" s="95">
        <v>3799</v>
      </c>
      <c r="AC17" s="95">
        <v>3513</v>
      </c>
      <c r="AD17" s="95">
        <v>3978</v>
      </c>
      <c r="AE17" s="95">
        <v>4164</v>
      </c>
      <c r="AF17" s="95">
        <v>4144</v>
      </c>
      <c r="AG17" s="95">
        <v>3853</v>
      </c>
      <c r="AH17" s="95">
        <v>4328</v>
      </c>
      <c r="AI17" s="95">
        <v>4460</v>
      </c>
      <c r="AJ17" s="95">
        <v>4558</v>
      </c>
      <c r="AK17" s="95">
        <v>4079</v>
      </c>
      <c r="AL17" s="95">
        <v>4560</v>
      </c>
      <c r="AM17" s="95">
        <v>4457</v>
      </c>
      <c r="AN17" s="95">
        <v>5357.7</v>
      </c>
      <c r="AO17" s="95">
        <v>4509</v>
      </c>
      <c r="AP17" s="95">
        <v>4742</v>
      </c>
      <c r="AQ17" s="95">
        <v>4438</v>
      </c>
      <c r="AR17" s="95">
        <v>4143</v>
      </c>
      <c r="AS17" s="95">
        <v>3582</v>
      </c>
      <c r="AT17" s="95">
        <v>3953</v>
      </c>
      <c r="AU17" s="95">
        <v>3888.43</v>
      </c>
      <c r="AV17" s="95">
        <v>3662</v>
      </c>
      <c r="AW17" s="95">
        <v>3489.2127499301546</v>
      </c>
      <c r="AX17" s="95">
        <v>4097</v>
      </c>
      <c r="AY17" s="95">
        <v>4306.4924809297017</v>
      </c>
      <c r="AZ17" s="95">
        <v>4534.6566803498299</v>
      </c>
      <c r="BA17" s="95">
        <v>4198.9579224696818</v>
      </c>
      <c r="BB17" s="95">
        <v>4434.6512105096499</v>
      </c>
      <c r="BC17" s="95">
        <v>3654.9149194091628</v>
      </c>
      <c r="BD17" s="95">
        <v>3219.6741560699656</v>
      </c>
      <c r="BE17" s="95">
        <v>2857</v>
      </c>
      <c r="BF17" s="95">
        <v>3522</v>
      </c>
      <c r="BG17" s="95">
        <v>3618</v>
      </c>
      <c r="BH17" s="95">
        <v>3976</v>
      </c>
      <c r="BI17" s="95">
        <v>3967</v>
      </c>
      <c r="BJ17" s="169">
        <v>4862</v>
      </c>
      <c r="BK17" s="167"/>
      <c r="BL17" s="167"/>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row>
    <row r="18" spans="1:129" s="61" customFormat="1" ht="15" customHeight="1">
      <c r="A18" s="65" t="s">
        <v>157</v>
      </c>
      <c r="B18" s="95">
        <v>471</v>
      </c>
      <c r="C18" s="95">
        <v>675</v>
      </c>
      <c r="D18" s="95">
        <v>694</v>
      </c>
      <c r="E18" s="95">
        <v>779</v>
      </c>
      <c r="F18" s="95">
        <v>713</v>
      </c>
      <c r="G18" s="95">
        <v>861</v>
      </c>
      <c r="H18" s="95">
        <v>1004</v>
      </c>
      <c r="I18" s="95">
        <v>3367</v>
      </c>
      <c r="J18" s="95">
        <v>3222</v>
      </c>
      <c r="K18" s="95">
        <v>2936</v>
      </c>
      <c r="L18" s="95">
        <v>2726</v>
      </c>
      <c r="M18" s="95">
        <v>2800</v>
      </c>
      <c r="N18" s="95">
        <v>2539</v>
      </c>
      <c r="O18" s="95">
        <v>2341</v>
      </c>
      <c r="P18" s="95">
        <v>2170</v>
      </c>
      <c r="Q18" s="95">
        <v>2038</v>
      </c>
      <c r="R18" s="95">
        <v>1787</v>
      </c>
      <c r="S18" s="95">
        <v>1626</v>
      </c>
      <c r="T18" s="95">
        <v>1459</v>
      </c>
      <c r="U18" s="95">
        <v>1450</v>
      </c>
      <c r="V18" s="95">
        <v>1346</v>
      </c>
      <c r="W18" s="95">
        <v>1403</v>
      </c>
      <c r="X18" s="95">
        <v>1497</v>
      </c>
      <c r="Y18" s="95">
        <v>1270</v>
      </c>
      <c r="Z18" s="95">
        <v>1319</v>
      </c>
      <c r="AA18" s="95">
        <v>1819</v>
      </c>
      <c r="AB18" s="95">
        <v>1503</v>
      </c>
      <c r="AC18" s="95">
        <v>1657</v>
      </c>
      <c r="AD18" s="95">
        <v>1763</v>
      </c>
      <c r="AE18" s="95">
        <v>1840</v>
      </c>
      <c r="AF18" s="95">
        <v>1878</v>
      </c>
      <c r="AG18" s="95">
        <v>1959</v>
      </c>
      <c r="AH18" s="95">
        <v>1965</v>
      </c>
      <c r="AI18" s="95">
        <v>1944</v>
      </c>
      <c r="AJ18" s="95">
        <v>2033</v>
      </c>
      <c r="AK18" s="95">
        <v>1964</v>
      </c>
      <c r="AL18" s="95">
        <v>1844</v>
      </c>
      <c r="AM18" s="95">
        <v>1767</v>
      </c>
      <c r="AN18" s="95">
        <v>1938</v>
      </c>
      <c r="AO18" s="95">
        <v>7139</v>
      </c>
      <c r="AP18" s="95">
        <v>7499</v>
      </c>
      <c r="AQ18" s="95">
        <v>7419</v>
      </c>
      <c r="AR18" s="95">
        <v>7144</v>
      </c>
      <c r="AS18" s="95">
        <v>7129</v>
      </c>
      <c r="AT18" s="95">
        <v>7031</v>
      </c>
      <c r="AU18" s="95">
        <v>7177</v>
      </c>
      <c r="AV18" s="95">
        <v>7274</v>
      </c>
      <c r="AW18" s="95">
        <v>7493</v>
      </c>
      <c r="AX18" s="95">
        <v>7502</v>
      </c>
      <c r="AY18" s="95">
        <v>7797.2211459868849</v>
      </c>
      <c r="AZ18" s="95">
        <v>8034.5</v>
      </c>
      <c r="BA18" s="95">
        <v>8551</v>
      </c>
      <c r="BB18" s="95">
        <v>8056</v>
      </c>
      <c r="BC18" s="95">
        <v>9076.9198073950829</v>
      </c>
      <c r="BD18" s="95">
        <v>10448.185800457301</v>
      </c>
      <c r="BE18" s="95">
        <v>11760</v>
      </c>
      <c r="BF18" s="95">
        <v>10942</v>
      </c>
      <c r="BG18" s="95">
        <v>11449</v>
      </c>
      <c r="BH18" s="95">
        <v>12120</v>
      </c>
      <c r="BI18" s="95">
        <v>12709</v>
      </c>
      <c r="BJ18" s="169">
        <v>13898</v>
      </c>
      <c r="BK18" s="167"/>
      <c r="BL18" s="167"/>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row>
    <row r="19" spans="1:129" s="99" customFormat="1" ht="15" customHeight="1">
      <c r="A19" s="45" t="s">
        <v>202</v>
      </c>
      <c r="B19" s="94">
        <v>60370</v>
      </c>
      <c r="C19" s="94">
        <v>64036</v>
      </c>
      <c r="D19" s="94">
        <v>67635</v>
      </c>
      <c r="E19" s="94">
        <v>78396</v>
      </c>
      <c r="F19" s="94">
        <v>82687</v>
      </c>
      <c r="G19" s="94">
        <v>89129</v>
      </c>
      <c r="H19" s="171">
        <v>97618</v>
      </c>
      <c r="I19" s="171">
        <v>107352</v>
      </c>
      <c r="J19" s="171">
        <v>107541</v>
      </c>
      <c r="K19" s="171">
        <v>106184</v>
      </c>
      <c r="L19" s="171">
        <v>106741</v>
      </c>
      <c r="M19" s="171">
        <v>110067</v>
      </c>
      <c r="N19" s="205">
        <v>113378</v>
      </c>
      <c r="O19" s="205">
        <v>120266</v>
      </c>
      <c r="P19" s="205">
        <v>125620</v>
      </c>
      <c r="Q19" s="205">
        <v>133730</v>
      </c>
      <c r="R19" s="205">
        <v>141174</v>
      </c>
      <c r="S19" s="205">
        <v>149372</v>
      </c>
      <c r="T19" s="205">
        <v>156570</v>
      </c>
      <c r="U19" s="205">
        <v>161696</v>
      </c>
      <c r="V19" s="205">
        <v>161427</v>
      </c>
      <c r="W19" s="205">
        <v>168214</v>
      </c>
      <c r="X19" s="205">
        <v>171058</v>
      </c>
      <c r="Y19" s="205">
        <v>174555</v>
      </c>
      <c r="Z19" s="205">
        <v>179620</v>
      </c>
      <c r="AA19" s="205">
        <v>183003</v>
      </c>
      <c r="AB19" s="205">
        <v>185539</v>
      </c>
      <c r="AC19" s="205">
        <v>193381</v>
      </c>
      <c r="AD19" s="205">
        <v>196704</v>
      </c>
      <c r="AE19" s="205">
        <v>194709</v>
      </c>
      <c r="AF19" s="205">
        <v>198957.66999999998</v>
      </c>
      <c r="AG19" s="205">
        <v>206335</v>
      </c>
      <c r="AH19" s="205">
        <v>211565</v>
      </c>
      <c r="AI19" s="205">
        <v>212791.70999999996</v>
      </c>
      <c r="AJ19" s="205">
        <v>222114</v>
      </c>
      <c r="AK19" s="205">
        <v>220455</v>
      </c>
      <c r="AL19" s="205">
        <v>207066</v>
      </c>
      <c r="AM19" s="205">
        <v>193910</v>
      </c>
      <c r="AN19" s="205">
        <v>229837.86</v>
      </c>
      <c r="AO19" s="205">
        <v>221157</v>
      </c>
      <c r="AP19" s="205">
        <v>211224.25999999998</v>
      </c>
      <c r="AQ19" s="205">
        <v>204777.36</v>
      </c>
      <c r="AR19" s="205">
        <v>197891.00999999998</v>
      </c>
      <c r="AS19" s="205">
        <v>195542</v>
      </c>
      <c r="AT19" s="205">
        <v>194520</v>
      </c>
      <c r="AU19" s="205">
        <v>209054.86000000002</v>
      </c>
      <c r="AV19" s="205">
        <v>213755.33000000002</v>
      </c>
      <c r="AW19" s="205">
        <v>213953.03691995045</v>
      </c>
      <c r="AX19" s="205">
        <v>220734</v>
      </c>
      <c r="AY19" s="205">
        <v>218408.24559110287</v>
      </c>
      <c r="AZ19" s="205">
        <v>221544.48879999999</v>
      </c>
      <c r="BA19" s="205">
        <v>222504.82869634838</v>
      </c>
      <c r="BB19" s="205">
        <v>240316.38677560727</v>
      </c>
      <c r="BC19" s="205">
        <v>245591.04106811847</v>
      </c>
      <c r="BD19" s="205">
        <v>249122.08553920523</v>
      </c>
      <c r="BE19" s="205">
        <v>252905</v>
      </c>
      <c r="BF19" s="205">
        <v>261611.4</v>
      </c>
      <c r="BG19" s="205">
        <v>264329</v>
      </c>
      <c r="BH19" s="205">
        <v>281315</v>
      </c>
      <c r="BI19" s="205">
        <v>292631</v>
      </c>
      <c r="BJ19" s="206">
        <v>290863</v>
      </c>
      <c r="BK19" s="167"/>
      <c r="BL19" s="167"/>
    </row>
    <row r="20" spans="1:129" s="61" customFormat="1" ht="15" customHeight="1">
      <c r="A20" s="65" t="s">
        <v>216</v>
      </c>
      <c r="B20" s="95">
        <v>8990</v>
      </c>
      <c r="C20" s="95">
        <v>9546</v>
      </c>
      <c r="D20" s="95">
        <v>10589</v>
      </c>
      <c r="E20" s="95">
        <v>14686</v>
      </c>
      <c r="F20" s="95">
        <v>16099</v>
      </c>
      <c r="G20" s="95">
        <v>19136</v>
      </c>
      <c r="H20" s="174">
        <v>22020</v>
      </c>
      <c r="I20" s="174">
        <v>25869</v>
      </c>
      <c r="J20" s="174">
        <v>25795</v>
      </c>
      <c r="K20" s="174">
        <v>25816</v>
      </c>
      <c r="L20" s="174">
        <v>26518</v>
      </c>
      <c r="M20" s="174">
        <v>27676</v>
      </c>
      <c r="N20" s="174">
        <v>29526</v>
      </c>
      <c r="O20" s="174">
        <v>29883</v>
      </c>
      <c r="P20" s="174">
        <v>31371</v>
      </c>
      <c r="Q20" s="174">
        <v>34729</v>
      </c>
      <c r="R20" s="174">
        <v>36161</v>
      </c>
      <c r="S20" s="174">
        <v>37863</v>
      </c>
      <c r="T20" s="174">
        <v>38590</v>
      </c>
      <c r="U20" s="174">
        <v>41863</v>
      </c>
      <c r="V20" s="174">
        <v>41551</v>
      </c>
      <c r="W20" s="174">
        <v>42533</v>
      </c>
      <c r="X20" s="174">
        <v>42416</v>
      </c>
      <c r="Y20" s="174">
        <v>44811</v>
      </c>
      <c r="Z20" s="174">
        <v>44992</v>
      </c>
      <c r="AA20" s="174">
        <v>44207</v>
      </c>
      <c r="AB20" s="174">
        <v>44255</v>
      </c>
      <c r="AC20" s="174">
        <v>45599</v>
      </c>
      <c r="AD20" s="174">
        <v>43304</v>
      </c>
      <c r="AE20" s="174">
        <v>42869</v>
      </c>
      <c r="AF20" s="174">
        <v>42802</v>
      </c>
      <c r="AG20" s="174">
        <v>45004</v>
      </c>
      <c r="AH20" s="174">
        <v>43277</v>
      </c>
      <c r="AI20" s="174">
        <v>42324</v>
      </c>
      <c r="AJ20" s="174">
        <v>42096</v>
      </c>
      <c r="AK20" s="174">
        <v>42432</v>
      </c>
      <c r="AL20" s="174">
        <v>40052</v>
      </c>
      <c r="AM20" s="174">
        <v>38608</v>
      </c>
      <c r="AN20" s="174">
        <v>48206.76</v>
      </c>
      <c r="AO20" s="174">
        <v>45943</v>
      </c>
      <c r="AP20" s="174">
        <v>43806.57</v>
      </c>
      <c r="AQ20" s="174">
        <v>41843.370000000003</v>
      </c>
      <c r="AR20" s="174">
        <v>39739</v>
      </c>
      <c r="AS20" s="174">
        <v>40075</v>
      </c>
      <c r="AT20" s="174">
        <v>39894</v>
      </c>
      <c r="AU20" s="174">
        <v>39830.239999999998</v>
      </c>
      <c r="AV20" s="174">
        <v>40021.839999999997</v>
      </c>
      <c r="AW20" s="174">
        <v>40932.092397280569</v>
      </c>
      <c r="AX20" s="174">
        <v>41570</v>
      </c>
      <c r="AY20" s="174">
        <v>43352.372612110194</v>
      </c>
      <c r="AZ20" s="174">
        <v>44448.800000000003</v>
      </c>
      <c r="BA20" s="174">
        <v>46283.533902448275</v>
      </c>
      <c r="BB20" s="174">
        <v>48963.543241230102</v>
      </c>
      <c r="BC20" s="174">
        <v>63961.901345750019</v>
      </c>
      <c r="BD20" s="174">
        <v>77262.532615930439</v>
      </c>
      <c r="BE20" s="174">
        <v>82366</v>
      </c>
      <c r="BF20" s="174">
        <v>78965.100000000006</v>
      </c>
      <c r="BG20" s="174">
        <v>79312.2</v>
      </c>
      <c r="BH20" s="174">
        <v>83932</v>
      </c>
      <c r="BI20" s="174">
        <v>84751</v>
      </c>
      <c r="BJ20" s="169">
        <v>85940</v>
      </c>
      <c r="BK20" s="167"/>
      <c r="BL20" s="167"/>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row>
    <row r="21" spans="1:129" s="61" customFormat="1" ht="15" customHeight="1">
      <c r="A21" s="65" t="s">
        <v>217</v>
      </c>
      <c r="B21" s="95">
        <v>7163</v>
      </c>
      <c r="C21" s="95">
        <v>7747</v>
      </c>
      <c r="D21" s="95">
        <v>8294</v>
      </c>
      <c r="E21" s="95">
        <v>8535</v>
      </c>
      <c r="F21" s="95">
        <v>8176</v>
      </c>
      <c r="G21" s="95">
        <v>8007</v>
      </c>
      <c r="H21" s="174">
        <v>10738</v>
      </c>
      <c r="I21" s="174">
        <v>11137</v>
      </c>
      <c r="J21" s="174">
        <v>11410</v>
      </c>
      <c r="K21" s="174">
        <v>10735</v>
      </c>
      <c r="L21" s="174">
        <v>10656</v>
      </c>
      <c r="M21" s="174">
        <v>13128</v>
      </c>
      <c r="N21" s="174">
        <v>14017</v>
      </c>
      <c r="O21" s="174">
        <v>15150</v>
      </c>
      <c r="P21" s="174">
        <v>14748</v>
      </c>
      <c r="Q21" s="174">
        <v>17927</v>
      </c>
      <c r="R21" s="174">
        <v>19099</v>
      </c>
      <c r="S21" s="174">
        <v>19650</v>
      </c>
      <c r="T21" s="174">
        <v>23083</v>
      </c>
      <c r="U21" s="174">
        <v>22659</v>
      </c>
      <c r="V21" s="174">
        <v>21670</v>
      </c>
      <c r="W21" s="174">
        <v>23615</v>
      </c>
      <c r="X21" s="174">
        <v>24748</v>
      </c>
      <c r="Y21" s="174">
        <v>25243</v>
      </c>
      <c r="Z21" s="174">
        <v>24542</v>
      </c>
      <c r="AA21" s="174">
        <v>26638</v>
      </c>
      <c r="AB21" s="174">
        <v>27530</v>
      </c>
      <c r="AC21" s="174">
        <v>32003</v>
      </c>
      <c r="AD21" s="174">
        <v>31778</v>
      </c>
      <c r="AE21" s="174">
        <v>29249</v>
      </c>
      <c r="AF21" s="174">
        <v>33474</v>
      </c>
      <c r="AG21" s="174">
        <v>36119</v>
      </c>
      <c r="AH21" s="174">
        <v>42139</v>
      </c>
      <c r="AI21" s="174">
        <v>41089.97</v>
      </c>
      <c r="AJ21" s="174">
        <v>51441</v>
      </c>
      <c r="AK21" s="174">
        <v>48453</v>
      </c>
      <c r="AL21" s="174">
        <v>41712</v>
      </c>
      <c r="AM21" s="174">
        <v>33890</v>
      </c>
      <c r="AN21" s="174">
        <v>39563.81</v>
      </c>
      <c r="AO21" s="174">
        <v>37250</v>
      </c>
      <c r="AP21" s="174">
        <v>33671.06</v>
      </c>
      <c r="AQ21" s="174">
        <v>32589.73</v>
      </c>
      <c r="AR21" s="174">
        <v>30533.71</v>
      </c>
      <c r="AS21" s="174">
        <v>29776</v>
      </c>
      <c r="AT21" s="174">
        <v>28436</v>
      </c>
      <c r="AU21" s="174">
        <v>35981.85</v>
      </c>
      <c r="AV21" s="174">
        <v>38470.26</v>
      </c>
      <c r="AW21" s="174">
        <v>32728.40504550004</v>
      </c>
      <c r="AX21" s="174">
        <v>34938</v>
      </c>
      <c r="AY21" s="174">
        <v>30485.252845079991</v>
      </c>
      <c r="AZ21" s="174">
        <v>29599.8</v>
      </c>
      <c r="BA21" s="174">
        <v>27790.575476060014</v>
      </c>
      <c r="BB21" s="174">
        <v>37060.78687743</v>
      </c>
      <c r="BC21" s="174">
        <v>34667.551611100003</v>
      </c>
      <c r="BD21" s="174">
        <v>31045.219991939994</v>
      </c>
      <c r="BE21" s="174">
        <v>24974</v>
      </c>
      <c r="BF21" s="174">
        <v>30200.5</v>
      </c>
      <c r="BG21" s="174">
        <v>31080.7</v>
      </c>
      <c r="BH21" s="174">
        <v>32507</v>
      </c>
      <c r="BI21" s="174">
        <v>35680</v>
      </c>
      <c r="BJ21" s="169">
        <v>28652</v>
      </c>
      <c r="BK21" s="167"/>
      <c r="BL21" s="167"/>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row>
    <row r="22" spans="1:129" s="61" customFormat="1" ht="15" customHeight="1">
      <c r="A22" s="65" t="s">
        <v>218</v>
      </c>
      <c r="B22" s="95">
        <v>6350</v>
      </c>
      <c r="C22" s="95">
        <v>6635</v>
      </c>
      <c r="D22" s="95">
        <v>6976</v>
      </c>
      <c r="E22" s="95">
        <v>7812</v>
      </c>
      <c r="F22" s="95">
        <v>9737</v>
      </c>
      <c r="G22" s="95">
        <v>11033</v>
      </c>
      <c r="H22" s="174">
        <v>10427</v>
      </c>
      <c r="I22" s="174">
        <v>13721</v>
      </c>
      <c r="J22" s="174">
        <v>13922</v>
      </c>
      <c r="K22" s="174">
        <v>13066</v>
      </c>
      <c r="L22" s="174">
        <v>10687</v>
      </c>
      <c r="M22" s="174">
        <v>8750</v>
      </c>
      <c r="N22" s="174">
        <v>8016</v>
      </c>
      <c r="O22" s="174">
        <v>8581</v>
      </c>
      <c r="P22" s="174">
        <v>8748</v>
      </c>
      <c r="Q22" s="174">
        <v>7133</v>
      </c>
      <c r="R22" s="174">
        <v>8500</v>
      </c>
      <c r="S22" s="174">
        <v>9367</v>
      </c>
      <c r="T22" s="174">
        <v>9123</v>
      </c>
      <c r="U22" s="174">
        <v>9824</v>
      </c>
      <c r="V22" s="174">
        <v>10479</v>
      </c>
      <c r="W22" s="174">
        <v>12408</v>
      </c>
      <c r="X22" s="174">
        <v>12974</v>
      </c>
      <c r="Y22" s="174">
        <v>12023</v>
      </c>
      <c r="Z22" s="174">
        <v>14841</v>
      </c>
      <c r="AA22" s="174">
        <v>16024</v>
      </c>
      <c r="AB22" s="174">
        <v>15620</v>
      </c>
      <c r="AC22" s="174">
        <v>15366</v>
      </c>
      <c r="AD22" s="174">
        <v>15814</v>
      </c>
      <c r="AE22" s="174">
        <v>16118</v>
      </c>
      <c r="AF22" s="174">
        <v>15468.72</v>
      </c>
      <c r="AG22" s="174">
        <v>15839</v>
      </c>
      <c r="AH22" s="174">
        <v>16841</v>
      </c>
      <c r="AI22" s="174">
        <v>21339.99</v>
      </c>
      <c r="AJ22" s="174">
        <v>23061</v>
      </c>
      <c r="AK22" s="174">
        <v>23158</v>
      </c>
      <c r="AL22" s="174">
        <v>23455</v>
      </c>
      <c r="AM22" s="174">
        <v>23541</v>
      </c>
      <c r="AN22" s="174">
        <v>30634</v>
      </c>
      <c r="AO22" s="174">
        <v>27829</v>
      </c>
      <c r="AP22" s="174">
        <v>29120.33</v>
      </c>
      <c r="AQ22" s="174">
        <v>28569.06</v>
      </c>
      <c r="AR22" s="174">
        <v>29375.66</v>
      </c>
      <c r="AS22" s="174">
        <v>26335</v>
      </c>
      <c r="AT22" s="174">
        <v>30979</v>
      </c>
      <c r="AU22" s="174">
        <v>35302.26</v>
      </c>
      <c r="AV22" s="174">
        <v>37027.160000000003</v>
      </c>
      <c r="AW22" s="174">
        <v>36628.916818719968</v>
      </c>
      <c r="AX22" s="174">
        <v>42195</v>
      </c>
      <c r="AY22" s="174">
        <v>40834.034161170064</v>
      </c>
      <c r="AZ22" s="174">
        <v>41720.800000000003</v>
      </c>
      <c r="BA22" s="174">
        <v>40127.508853880012</v>
      </c>
      <c r="BB22" s="174">
        <v>48244.240277789999</v>
      </c>
      <c r="BC22" s="174">
        <v>51054.049264939982</v>
      </c>
      <c r="BD22" s="174">
        <v>45130.647269080007</v>
      </c>
      <c r="BE22" s="174">
        <v>41378</v>
      </c>
      <c r="BF22" s="174">
        <v>45988.4</v>
      </c>
      <c r="BG22" s="174">
        <v>40860.1</v>
      </c>
      <c r="BH22" s="174">
        <v>41647</v>
      </c>
      <c r="BI22" s="174">
        <v>41452</v>
      </c>
      <c r="BJ22" s="169">
        <v>45714</v>
      </c>
      <c r="BK22" s="167"/>
      <c r="BL22" s="167"/>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row>
    <row r="23" spans="1:129" s="61" customFormat="1" ht="15" customHeight="1">
      <c r="A23" s="65" t="s">
        <v>214</v>
      </c>
      <c r="B23" s="95">
        <v>9662</v>
      </c>
      <c r="C23" s="95">
        <v>11193</v>
      </c>
      <c r="D23" s="95">
        <v>11393</v>
      </c>
      <c r="E23" s="95">
        <v>12926</v>
      </c>
      <c r="F23" s="95">
        <v>13317</v>
      </c>
      <c r="G23" s="95">
        <v>12984</v>
      </c>
      <c r="H23" s="95">
        <v>14045</v>
      </c>
      <c r="I23" s="95">
        <v>14267</v>
      </c>
      <c r="J23" s="95">
        <v>14540</v>
      </c>
      <c r="K23" s="95">
        <v>14465</v>
      </c>
      <c r="L23" s="95">
        <v>15758</v>
      </c>
      <c r="M23" s="95">
        <v>16026</v>
      </c>
      <c r="N23" s="95">
        <v>17382</v>
      </c>
      <c r="O23" s="95">
        <v>21059</v>
      </c>
      <c r="P23" s="95">
        <v>23964</v>
      </c>
      <c r="Q23" s="95">
        <v>25653</v>
      </c>
      <c r="R23" s="95">
        <v>26814</v>
      </c>
      <c r="S23" s="95">
        <v>28733</v>
      </c>
      <c r="T23" s="95">
        <v>30327</v>
      </c>
      <c r="U23" s="95">
        <v>30483</v>
      </c>
      <c r="V23" s="95">
        <v>30161</v>
      </c>
      <c r="W23" s="95">
        <v>29870</v>
      </c>
      <c r="X23" s="95">
        <v>29594</v>
      </c>
      <c r="Y23" s="95">
        <v>30362</v>
      </c>
      <c r="Z23" s="95">
        <v>32056</v>
      </c>
      <c r="AA23" s="95">
        <v>31794</v>
      </c>
      <c r="AB23" s="95">
        <v>32925</v>
      </c>
      <c r="AC23" s="95">
        <v>34193</v>
      </c>
      <c r="AD23" s="95">
        <v>34247</v>
      </c>
      <c r="AE23" s="95">
        <v>33628</v>
      </c>
      <c r="AF23" s="95">
        <v>34310</v>
      </c>
      <c r="AG23" s="95">
        <v>35294</v>
      </c>
      <c r="AH23" s="95">
        <v>34136</v>
      </c>
      <c r="AI23" s="95">
        <v>32594.539999999997</v>
      </c>
      <c r="AJ23" s="95">
        <v>30909</v>
      </c>
      <c r="AK23" s="95">
        <v>31740</v>
      </c>
      <c r="AL23" s="95">
        <v>29274</v>
      </c>
      <c r="AM23" s="95">
        <v>27440</v>
      </c>
      <c r="AN23" s="95">
        <v>30777.29</v>
      </c>
      <c r="AO23" s="95">
        <v>29261</v>
      </c>
      <c r="AP23" s="95">
        <v>27704.98</v>
      </c>
      <c r="AQ23" s="95">
        <v>26479.15</v>
      </c>
      <c r="AR23" s="95">
        <v>24956.240000000002</v>
      </c>
      <c r="AS23" s="95">
        <v>24261</v>
      </c>
      <c r="AT23" s="95">
        <v>21945</v>
      </c>
      <c r="AU23" s="95">
        <v>19857.77</v>
      </c>
      <c r="AV23" s="95">
        <v>19130.25</v>
      </c>
      <c r="AW23" s="95">
        <v>18941.470252009894</v>
      </c>
      <c r="AX23" s="95">
        <v>18443</v>
      </c>
      <c r="AY23" s="95">
        <v>17920.607763039956</v>
      </c>
      <c r="AZ23" s="95">
        <v>17012.8</v>
      </c>
      <c r="BA23" s="95">
        <v>16671.194075430059</v>
      </c>
      <c r="BB23" s="95">
        <v>16253.071567669987</v>
      </c>
      <c r="BC23" s="95">
        <v>16593.635309459998</v>
      </c>
      <c r="BD23" s="95">
        <v>16963.304788319983</v>
      </c>
      <c r="BE23" s="95">
        <v>16714</v>
      </c>
      <c r="BF23" s="95">
        <v>15961</v>
      </c>
      <c r="BG23" s="95">
        <v>15822</v>
      </c>
      <c r="BH23" s="95">
        <v>15681</v>
      </c>
      <c r="BI23" s="95">
        <v>15656</v>
      </c>
      <c r="BJ23" s="169">
        <v>15485</v>
      </c>
      <c r="BK23" s="167"/>
      <c r="BL23" s="167"/>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row>
    <row r="24" spans="1:129" s="61" customFormat="1" ht="15" customHeight="1">
      <c r="A24" s="65" t="s">
        <v>211</v>
      </c>
      <c r="B24" s="95">
        <v>1152</v>
      </c>
      <c r="C24" s="95">
        <v>1360</v>
      </c>
      <c r="D24" s="95">
        <v>1494</v>
      </c>
      <c r="E24" s="95">
        <v>1758</v>
      </c>
      <c r="F24" s="95">
        <v>1879</v>
      </c>
      <c r="G24" s="95">
        <v>1967</v>
      </c>
      <c r="H24" s="174">
        <v>2339</v>
      </c>
      <c r="I24" s="174">
        <v>2942</v>
      </c>
      <c r="J24" s="174">
        <v>3251</v>
      </c>
      <c r="K24" s="174">
        <v>3507</v>
      </c>
      <c r="L24" s="174">
        <v>4008</v>
      </c>
      <c r="M24" s="174">
        <v>4352</v>
      </c>
      <c r="N24" s="174">
        <v>4731</v>
      </c>
      <c r="O24" s="174">
        <v>5265</v>
      </c>
      <c r="P24" s="174">
        <v>5760</v>
      </c>
      <c r="Q24" s="174">
        <v>6173</v>
      </c>
      <c r="R24" s="174">
        <v>6682</v>
      </c>
      <c r="S24" s="174">
        <v>7383</v>
      </c>
      <c r="T24" s="174">
        <v>8026</v>
      </c>
      <c r="U24" s="174">
        <v>8969</v>
      </c>
      <c r="V24" s="174">
        <v>9788</v>
      </c>
      <c r="W24" s="174">
        <v>10808</v>
      </c>
      <c r="X24" s="174">
        <v>11824</v>
      </c>
      <c r="Y24" s="174">
        <v>12444</v>
      </c>
      <c r="Z24" s="174">
        <v>13079</v>
      </c>
      <c r="AA24" s="174">
        <v>13944</v>
      </c>
      <c r="AB24" s="174">
        <v>14831</v>
      </c>
      <c r="AC24" s="174">
        <v>15054</v>
      </c>
      <c r="AD24" s="174">
        <v>20097</v>
      </c>
      <c r="AE24" s="174">
        <v>20949</v>
      </c>
      <c r="AF24" s="174">
        <v>21749</v>
      </c>
      <c r="AG24" s="174">
        <v>22789</v>
      </c>
      <c r="AH24" s="174">
        <v>23537</v>
      </c>
      <c r="AI24" s="174">
        <v>24811</v>
      </c>
      <c r="AJ24" s="174">
        <v>25187</v>
      </c>
      <c r="AK24" s="174">
        <v>25757</v>
      </c>
      <c r="AL24" s="174">
        <v>25888</v>
      </c>
      <c r="AM24" s="174">
        <v>26390</v>
      </c>
      <c r="AN24" s="174">
        <v>28493</v>
      </c>
      <c r="AO24" s="174">
        <v>28771</v>
      </c>
      <c r="AP24" s="174">
        <v>27930</v>
      </c>
      <c r="AQ24" s="174">
        <v>27787</v>
      </c>
      <c r="AR24" s="174">
        <v>27060</v>
      </c>
      <c r="AS24" s="174">
        <v>26545</v>
      </c>
      <c r="AT24" s="174">
        <v>25262</v>
      </c>
      <c r="AU24" s="174">
        <v>24794.07</v>
      </c>
      <c r="AV24" s="174">
        <v>23894.32</v>
      </c>
      <c r="AW24" s="174">
        <v>22406.710263769968</v>
      </c>
      <c r="AX24" s="174">
        <v>21465</v>
      </c>
      <c r="AY24" s="174">
        <v>20487.886296730005</v>
      </c>
      <c r="AZ24" s="174">
        <v>19899.8</v>
      </c>
      <c r="BA24" s="174">
        <v>16935.02155166</v>
      </c>
      <c r="BB24" s="174">
        <v>15661.554443569998</v>
      </c>
      <c r="BC24" s="174">
        <v>15485.039132340004</v>
      </c>
      <c r="BD24" s="174">
        <v>14839.437738549996</v>
      </c>
      <c r="BE24" s="174">
        <v>18539</v>
      </c>
      <c r="BF24" s="174">
        <v>18054.3</v>
      </c>
      <c r="BG24" s="174">
        <v>16847.3</v>
      </c>
      <c r="BH24" s="174">
        <v>17630</v>
      </c>
      <c r="BI24" s="174">
        <v>18346</v>
      </c>
      <c r="BJ24" s="169">
        <v>17501</v>
      </c>
      <c r="BK24" s="167"/>
      <c r="BL24" s="167"/>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row>
    <row r="25" spans="1:129" s="61" customFormat="1" ht="15" customHeight="1">
      <c r="A25" s="65" t="s">
        <v>219</v>
      </c>
      <c r="B25" s="95">
        <v>7344</v>
      </c>
      <c r="C25" s="95">
        <v>7428</v>
      </c>
      <c r="D25" s="95">
        <v>7284</v>
      </c>
      <c r="E25" s="95">
        <v>7643</v>
      </c>
      <c r="F25" s="95">
        <v>8243</v>
      </c>
      <c r="G25" s="95">
        <v>8898</v>
      </c>
      <c r="H25" s="174">
        <v>9231</v>
      </c>
      <c r="I25" s="174">
        <v>9155</v>
      </c>
      <c r="J25" s="174">
        <v>9134</v>
      </c>
      <c r="K25" s="174">
        <v>8847</v>
      </c>
      <c r="L25" s="174">
        <v>8619</v>
      </c>
      <c r="M25" s="174">
        <v>8369</v>
      </c>
      <c r="N25" s="174">
        <v>8226</v>
      </c>
      <c r="O25" s="174">
        <v>9010</v>
      </c>
      <c r="P25" s="174">
        <v>8607</v>
      </c>
      <c r="Q25" s="174">
        <v>8387</v>
      </c>
      <c r="R25" s="174">
        <v>9451</v>
      </c>
      <c r="S25" s="174">
        <v>10073</v>
      </c>
      <c r="T25" s="174">
        <v>9989</v>
      </c>
      <c r="U25" s="174">
        <v>9670</v>
      </c>
      <c r="V25" s="174">
        <v>10631</v>
      </c>
      <c r="W25" s="174">
        <v>10437</v>
      </c>
      <c r="X25" s="174">
        <v>10546</v>
      </c>
      <c r="Y25" s="174">
        <v>9793</v>
      </c>
      <c r="Z25" s="174">
        <v>10558</v>
      </c>
      <c r="AA25" s="174">
        <v>10540</v>
      </c>
      <c r="AB25" s="174">
        <v>10651</v>
      </c>
      <c r="AC25" s="174">
        <v>10410</v>
      </c>
      <c r="AD25" s="174">
        <v>11060</v>
      </c>
      <c r="AE25" s="174">
        <v>11054</v>
      </c>
      <c r="AF25" s="174">
        <v>10704.02</v>
      </c>
      <c r="AG25" s="174">
        <v>10462</v>
      </c>
      <c r="AH25" s="174">
        <v>11257</v>
      </c>
      <c r="AI25" s="174">
        <v>11107.71</v>
      </c>
      <c r="AJ25" s="174">
        <v>10391</v>
      </c>
      <c r="AK25" s="174">
        <v>9794</v>
      </c>
      <c r="AL25" s="174">
        <v>9901</v>
      </c>
      <c r="AM25" s="174">
        <v>9192</v>
      </c>
      <c r="AN25" s="174">
        <v>9577</v>
      </c>
      <c r="AO25" s="174">
        <v>8606</v>
      </c>
      <c r="AP25" s="174">
        <v>7797.71</v>
      </c>
      <c r="AQ25" s="174">
        <v>7195.15</v>
      </c>
      <c r="AR25" s="174">
        <v>6828.96</v>
      </c>
      <c r="AS25" s="174">
        <v>6566</v>
      </c>
      <c r="AT25" s="174">
        <v>6894</v>
      </c>
      <c r="AU25" s="174">
        <v>6786.67</v>
      </c>
      <c r="AV25" s="174">
        <v>6669.57</v>
      </c>
      <c r="AW25" s="174">
        <v>6254.6847043900034</v>
      </c>
      <c r="AX25" s="174">
        <v>7003</v>
      </c>
      <c r="AY25" s="174">
        <v>6623.5832009601172</v>
      </c>
      <c r="AZ25" s="174">
        <v>6521.8</v>
      </c>
      <c r="BA25" s="174">
        <v>6196.4073006400149</v>
      </c>
      <c r="BB25" s="174">
        <v>7211.3891715999871</v>
      </c>
      <c r="BC25" s="174">
        <v>5299.0975322199911</v>
      </c>
      <c r="BD25" s="174">
        <v>4225.8644905500078</v>
      </c>
      <c r="BE25" s="174">
        <v>3290</v>
      </c>
      <c r="BF25" s="174">
        <v>4174.2</v>
      </c>
      <c r="BG25" s="174">
        <v>4231.5</v>
      </c>
      <c r="BH25" s="174">
        <v>4699</v>
      </c>
      <c r="BI25" s="174">
        <v>5077</v>
      </c>
      <c r="BJ25" s="169">
        <v>5961</v>
      </c>
      <c r="BK25" s="167"/>
      <c r="BL25" s="167"/>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row>
    <row r="26" spans="1:129" s="61" customFormat="1" ht="15" customHeight="1">
      <c r="A26" s="65" t="s">
        <v>220</v>
      </c>
      <c r="B26" s="95">
        <v>6499</v>
      </c>
      <c r="C26" s="95">
        <v>7063</v>
      </c>
      <c r="D26" s="95">
        <v>7870</v>
      </c>
      <c r="E26" s="95">
        <v>9077</v>
      </c>
      <c r="F26" s="95">
        <v>10075</v>
      </c>
      <c r="G26" s="95">
        <v>11394</v>
      </c>
      <c r="H26" s="95">
        <v>12824</v>
      </c>
      <c r="I26" s="95">
        <v>13056</v>
      </c>
      <c r="J26" s="95">
        <v>12917</v>
      </c>
      <c r="K26" s="95">
        <v>12852</v>
      </c>
      <c r="L26" s="95">
        <v>12730</v>
      </c>
      <c r="M26" s="95">
        <v>12533</v>
      </c>
      <c r="N26" s="95">
        <v>12358</v>
      </c>
      <c r="O26" s="95">
        <v>12360</v>
      </c>
      <c r="P26" s="95">
        <v>12546</v>
      </c>
      <c r="Q26" s="95">
        <v>12593</v>
      </c>
      <c r="R26" s="95">
        <v>13025</v>
      </c>
      <c r="S26" s="95">
        <v>13590</v>
      </c>
      <c r="T26" s="95">
        <v>13831</v>
      </c>
      <c r="U26" s="95">
        <v>14050</v>
      </c>
      <c r="V26" s="95">
        <v>14216</v>
      </c>
      <c r="W26" s="95">
        <v>14141</v>
      </c>
      <c r="X26" s="95">
        <v>14300</v>
      </c>
      <c r="Y26" s="95">
        <v>14280</v>
      </c>
      <c r="Z26" s="95">
        <v>13931</v>
      </c>
      <c r="AA26" s="95">
        <v>13848</v>
      </c>
      <c r="AB26" s="95">
        <v>13614</v>
      </c>
      <c r="AC26" s="95">
        <v>13809</v>
      </c>
      <c r="AD26" s="95">
        <v>13730</v>
      </c>
      <c r="AE26" s="95">
        <v>13543</v>
      </c>
      <c r="AF26" s="95">
        <v>13247.93</v>
      </c>
      <c r="AG26" s="95">
        <v>13113</v>
      </c>
      <c r="AH26" s="95">
        <v>12648</v>
      </c>
      <c r="AI26" s="95">
        <v>11820.4</v>
      </c>
      <c r="AJ26" s="95">
        <v>10996</v>
      </c>
      <c r="AK26" s="95">
        <v>10446</v>
      </c>
      <c r="AL26" s="95">
        <v>9375</v>
      </c>
      <c r="AM26" s="95">
        <v>8439</v>
      </c>
      <c r="AN26" s="95">
        <v>9055</v>
      </c>
      <c r="AO26" s="95">
        <v>8091</v>
      </c>
      <c r="AP26" s="95">
        <v>7295</v>
      </c>
      <c r="AQ26" s="95">
        <v>7010</v>
      </c>
      <c r="AR26" s="95">
        <v>6933</v>
      </c>
      <c r="AS26" s="95">
        <v>7249</v>
      </c>
      <c r="AT26" s="95">
        <v>7371</v>
      </c>
      <c r="AU26" s="95">
        <v>7868</v>
      </c>
      <c r="AV26" s="95">
        <v>8649</v>
      </c>
      <c r="AW26" s="95">
        <v>9977</v>
      </c>
      <c r="AX26" s="95">
        <v>10642</v>
      </c>
      <c r="AY26" s="95">
        <v>12053.573590420052</v>
      </c>
      <c r="AZ26" s="95">
        <v>13420.888800000001</v>
      </c>
      <c r="BA26" s="95">
        <v>14946</v>
      </c>
      <c r="BB26" s="95">
        <v>15919</v>
      </c>
      <c r="BC26" s="95">
        <v>15677.938211930032</v>
      </c>
      <c r="BD26" s="95">
        <v>15943.035204020051</v>
      </c>
      <c r="BE26" s="95">
        <v>16645</v>
      </c>
      <c r="BF26" s="95">
        <v>17391</v>
      </c>
      <c r="BG26" s="95">
        <v>18920.699999999997</v>
      </c>
      <c r="BH26" s="95">
        <v>20992</v>
      </c>
      <c r="BI26" s="95">
        <v>22618</v>
      </c>
      <c r="BJ26" s="169">
        <v>23897</v>
      </c>
      <c r="BK26" s="167"/>
      <c r="BL26" s="167"/>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row>
    <row r="27" spans="1:129" s="61" customFormat="1" ht="15" customHeight="1">
      <c r="A27" s="65" t="s">
        <v>213</v>
      </c>
      <c r="B27" s="95">
        <v>2641</v>
      </c>
      <c r="C27" s="95">
        <v>2692</v>
      </c>
      <c r="D27" s="95">
        <v>3168</v>
      </c>
      <c r="E27" s="95">
        <v>3132</v>
      </c>
      <c r="F27" s="95">
        <v>3190</v>
      </c>
      <c r="G27" s="95">
        <v>3656</v>
      </c>
      <c r="H27" s="174">
        <v>3734</v>
      </c>
      <c r="I27" s="174">
        <v>3593</v>
      </c>
      <c r="J27" s="174">
        <v>3661</v>
      </c>
      <c r="K27" s="174">
        <v>3698</v>
      </c>
      <c r="L27" s="174">
        <v>4019</v>
      </c>
      <c r="M27" s="174">
        <v>4122</v>
      </c>
      <c r="N27" s="174">
        <v>4144</v>
      </c>
      <c r="O27" s="174">
        <v>4215</v>
      </c>
      <c r="P27" s="174">
        <v>4487</v>
      </c>
      <c r="Q27" s="174">
        <v>4241</v>
      </c>
      <c r="R27" s="174">
        <v>4380</v>
      </c>
      <c r="S27" s="174">
        <v>4738</v>
      </c>
      <c r="T27" s="174">
        <v>4714</v>
      </c>
      <c r="U27" s="174">
        <v>4395</v>
      </c>
      <c r="V27" s="174">
        <v>4358</v>
      </c>
      <c r="W27" s="174">
        <v>4539</v>
      </c>
      <c r="X27" s="174">
        <v>4553</v>
      </c>
      <c r="Y27" s="174">
        <v>4653</v>
      </c>
      <c r="Z27" s="174">
        <v>4842</v>
      </c>
      <c r="AA27" s="174">
        <v>4953</v>
      </c>
      <c r="AB27" s="174">
        <v>4964</v>
      </c>
      <c r="AC27" s="174">
        <v>5258</v>
      </c>
      <c r="AD27" s="174">
        <v>6054</v>
      </c>
      <c r="AE27" s="174">
        <v>7376</v>
      </c>
      <c r="AF27" s="174">
        <v>7048</v>
      </c>
      <c r="AG27" s="174">
        <v>6657</v>
      </c>
      <c r="AH27" s="174">
        <v>6451</v>
      </c>
      <c r="AI27" s="174">
        <v>6059.34</v>
      </c>
      <c r="AJ27" s="174">
        <v>5588</v>
      </c>
      <c r="AK27" s="174">
        <v>5404</v>
      </c>
      <c r="AL27" s="174">
        <v>5309</v>
      </c>
      <c r="AM27" s="174">
        <v>5077</v>
      </c>
      <c r="AN27" s="174">
        <v>6462</v>
      </c>
      <c r="AO27" s="174">
        <v>6531</v>
      </c>
      <c r="AP27" s="174">
        <v>6642.61</v>
      </c>
      <c r="AQ27" s="174">
        <v>6718.9</v>
      </c>
      <c r="AR27" s="174">
        <v>5756.44</v>
      </c>
      <c r="AS27" s="174">
        <v>5618</v>
      </c>
      <c r="AT27" s="174">
        <v>6248</v>
      </c>
      <c r="AU27" s="174">
        <v>7300</v>
      </c>
      <c r="AV27" s="174">
        <v>6557.93</v>
      </c>
      <c r="AW27" s="174">
        <v>5466.7574382800003</v>
      </c>
      <c r="AX27" s="174">
        <v>5019</v>
      </c>
      <c r="AY27" s="174">
        <v>4432.8560278800014</v>
      </c>
      <c r="AZ27" s="174">
        <v>5207.8999999999996</v>
      </c>
      <c r="BA27" s="174">
        <v>5597.5875362300003</v>
      </c>
      <c r="BB27" s="174">
        <v>5392.7608429299962</v>
      </c>
      <c r="BC27" s="174">
        <v>5004.9386565199993</v>
      </c>
      <c r="BD27" s="174">
        <v>5403.1447377199966</v>
      </c>
      <c r="BE27" s="174">
        <v>4957</v>
      </c>
      <c r="BF27" s="174">
        <v>4964.5</v>
      </c>
      <c r="BG27" s="174">
        <v>5244.1</v>
      </c>
      <c r="BH27" s="174">
        <v>5660</v>
      </c>
      <c r="BI27" s="174">
        <v>5502</v>
      </c>
      <c r="BJ27" s="169">
        <v>4995</v>
      </c>
      <c r="BK27" s="167"/>
      <c r="BL27" s="167"/>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row>
    <row r="28" spans="1:129" s="61" customFormat="1" ht="15" customHeight="1">
      <c r="A28" s="65" t="s">
        <v>157</v>
      </c>
      <c r="B28" s="95">
        <v>10569</v>
      </c>
      <c r="C28" s="95">
        <v>10372</v>
      </c>
      <c r="D28" s="95">
        <v>10567</v>
      </c>
      <c r="E28" s="95">
        <v>12827</v>
      </c>
      <c r="F28" s="95">
        <v>11971</v>
      </c>
      <c r="G28" s="95">
        <v>12054</v>
      </c>
      <c r="H28" s="95">
        <v>12260</v>
      </c>
      <c r="I28" s="95">
        <v>13612</v>
      </c>
      <c r="J28" s="95">
        <v>12911</v>
      </c>
      <c r="K28" s="95">
        <v>13198</v>
      </c>
      <c r="L28" s="95">
        <v>13746</v>
      </c>
      <c r="M28" s="95">
        <v>15111</v>
      </c>
      <c r="N28" s="95">
        <v>14978</v>
      </c>
      <c r="O28" s="95">
        <v>14743</v>
      </c>
      <c r="P28" s="95">
        <v>15389</v>
      </c>
      <c r="Q28" s="95">
        <v>16894</v>
      </c>
      <c r="R28" s="95">
        <v>17062</v>
      </c>
      <c r="S28" s="95">
        <v>17975</v>
      </c>
      <c r="T28" s="95">
        <v>18887</v>
      </c>
      <c r="U28" s="95">
        <v>19783</v>
      </c>
      <c r="V28" s="95">
        <v>18573</v>
      </c>
      <c r="W28" s="95">
        <v>19863</v>
      </c>
      <c r="X28" s="95">
        <v>20103</v>
      </c>
      <c r="Y28" s="95">
        <v>20946</v>
      </c>
      <c r="Z28" s="95">
        <v>20779</v>
      </c>
      <c r="AA28" s="95">
        <v>21055</v>
      </c>
      <c r="AB28" s="95">
        <v>21149</v>
      </c>
      <c r="AC28" s="95">
        <v>21689</v>
      </c>
      <c r="AD28" s="95">
        <v>20620</v>
      </c>
      <c r="AE28" s="95">
        <v>19923</v>
      </c>
      <c r="AF28" s="95">
        <v>20154</v>
      </c>
      <c r="AG28" s="95">
        <v>21058</v>
      </c>
      <c r="AH28" s="95">
        <v>21279</v>
      </c>
      <c r="AI28" s="95">
        <v>21644.75999999998</v>
      </c>
      <c r="AJ28" s="95">
        <v>22445</v>
      </c>
      <c r="AK28" s="95">
        <v>23271</v>
      </c>
      <c r="AL28" s="95">
        <v>22100</v>
      </c>
      <c r="AM28" s="95">
        <v>21333</v>
      </c>
      <c r="AN28" s="95">
        <v>27068.999999999971</v>
      </c>
      <c r="AO28" s="95">
        <v>28875</v>
      </c>
      <c r="AP28" s="95">
        <v>27256</v>
      </c>
      <c r="AQ28" s="95">
        <v>26585</v>
      </c>
      <c r="AR28" s="95">
        <v>26708</v>
      </c>
      <c r="AS28" s="95">
        <v>29117</v>
      </c>
      <c r="AT28" s="95">
        <v>27491</v>
      </c>
      <c r="AU28" s="95">
        <v>31334</v>
      </c>
      <c r="AV28" s="95">
        <v>33335</v>
      </c>
      <c r="AW28" s="95">
        <v>40617</v>
      </c>
      <c r="AX28" s="95">
        <v>39459</v>
      </c>
      <c r="AY28" s="95">
        <v>42218.079093712462</v>
      </c>
      <c r="AZ28" s="95">
        <v>43711.9</v>
      </c>
      <c r="BA28" s="95">
        <v>47957</v>
      </c>
      <c r="BB28" s="95">
        <v>45610</v>
      </c>
      <c r="BC28" s="95">
        <v>37846.890003858498</v>
      </c>
      <c r="BD28" s="95">
        <v>38308.89870309471</v>
      </c>
      <c r="BE28" s="95">
        <v>44042</v>
      </c>
      <c r="BF28" s="95">
        <v>45912.5</v>
      </c>
      <c r="BG28" s="95">
        <v>52010.399999999994</v>
      </c>
      <c r="BH28" s="95">
        <v>58567</v>
      </c>
      <c r="BI28" s="95">
        <v>63549</v>
      </c>
      <c r="BJ28" s="169">
        <v>62718</v>
      </c>
      <c r="BK28" s="167"/>
      <c r="BL28" s="167"/>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U28" s="204"/>
      <c r="CV28" s="204"/>
      <c r="CW28" s="204"/>
      <c r="CX28" s="204"/>
      <c r="CY28" s="204"/>
      <c r="CZ28" s="204"/>
      <c r="DA28" s="204"/>
      <c r="DB28" s="204"/>
      <c r="DC28" s="204"/>
      <c r="DD28" s="204"/>
      <c r="DE28" s="204"/>
      <c r="DF28" s="204"/>
      <c r="DG28" s="204"/>
      <c r="DH28" s="204"/>
      <c r="DI28" s="204"/>
      <c r="DJ28" s="204"/>
      <c r="DK28" s="204"/>
      <c r="DL28" s="204"/>
      <c r="DM28" s="204"/>
      <c r="DN28" s="204"/>
      <c r="DO28" s="204"/>
      <c r="DP28" s="204"/>
      <c r="DQ28" s="204"/>
      <c r="DR28" s="204"/>
      <c r="DS28" s="204"/>
      <c r="DT28" s="204"/>
      <c r="DU28" s="204"/>
      <c r="DV28" s="204"/>
      <c r="DW28" s="204"/>
      <c r="DX28" s="204"/>
      <c r="DY28" s="204"/>
    </row>
    <row r="29" spans="1:129" s="198" customFormat="1" ht="5.0999999999999996" customHeight="1">
      <c r="A29" s="103"/>
      <c r="B29" s="174"/>
      <c r="C29" s="174"/>
      <c r="D29" s="174"/>
      <c r="E29" s="174"/>
      <c r="F29" s="174"/>
      <c r="G29" s="174"/>
      <c r="H29" s="174"/>
      <c r="I29" s="174"/>
      <c r="J29" s="174"/>
      <c r="K29" s="174"/>
      <c r="L29" s="174"/>
      <c r="M29" s="174"/>
      <c r="N29" s="174"/>
      <c r="O29" s="174"/>
      <c r="P29" s="174"/>
      <c r="Q29" s="174"/>
      <c r="AO29" s="198" t="s">
        <v>221</v>
      </c>
      <c r="BK29" s="167"/>
      <c r="BL29" s="167"/>
    </row>
    <row r="30" spans="1:129" s="44" customFormat="1" ht="15" customHeight="1" thickBot="1">
      <c r="A30" s="106" t="s">
        <v>199</v>
      </c>
      <c r="B30" s="175">
        <v>106236</v>
      </c>
      <c r="C30" s="175">
        <v>113424</v>
      </c>
      <c r="D30" s="175">
        <v>121594</v>
      </c>
      <c r="E30" s="175">
        <v>137112</v>
      </c>
      <c r="F30" s="175">
        <v>144329</v>
      </c>
      <c r="G30" s="175">
        <v>154018</v>
      </c>
      <c r="H30" s="175">
        <v>166406</v>
      </c>
      <c r="I30" s="175">
        <v>179955</v>
      </c>
      <c r="J30" s="175">
        <v>180048</v>
      </c>
      <c r="K30" s="175">
        <v>179377</v>
      </c>
      <c r="L30" s="175">
        <v>180969</v>
      </c>
      <c r="M30" s="175">
        <v>190989</v>
      </c>
      <c r="N30" s="175">
        <v>198107</v>
      </c>
      <c r="O30" s="175">
        <v>208588</v>
      </c>
      <c r="P30" s="175">
        <v>217274</v>
      </c>
      <c r="Q30" s="175">
        <v>230614</v>
      </c>
      <c r="R30" s="175">
        <v>239912</v>
      </c>
      <c r="S30" s="175">
        <v>250834</v>
      </c>
      <c r="T30" s="175">
        <v>260471</v>
      </c>
      <c r="U30" s="175">
        <v>268668</v>
      </c>
      <c r="V30" s="175">
        <v>269749</v>
      </c>
      <c r="W30" s="175">
        <v>279166</v>
      </c>
      <c r="X30" s="175">
        <v>284367</v>
      </c>
      <c r="Y30" s="175">
        <v>290960</v>
      </c>
      <c r="Z30" s="175">
        <v>297883</v>
      </c>
      <c r="AA30" s="175">
        <v>305574</v>
      </c>
      <c r="AB30" s="175">
        <v>311655</v>
      </c>
      <c r="AC30" s="175">
        <v>323061</v>
      </c>
      <c r="AD30" s="175">
        <v>328257</v>
      </c>
      <c r="AE30" s="175">
        <v>328668</v>
      </c>
      <c r="AF30" s="175">
        <v>335903.67</v>
      </c>
      <c r="AG30" s="175">
        <v>346644</v>
      </c>
      <c r="AH30" s="175">
        <v>352424</v>
      </c>
      <c r="AI30" s="175">
        <v>355023.70999999996</v>
      </c>
      <c r="AJ30" s="175">
        <v>366055</v>
      </c>
      <c r="AK30" s="175">
        <v>366995</v>
      </c>
      <c r="AL30" s="175">
        <v>353724</v>
      </c>
      <c r="AM30" s="175">
        <v>341821</v>
      </c>
      <c r="AN30" s="175">
        <v>399408.78</v>
      </c>
      <c r="AO30" s="175">
        <v>392151</v>
      </c>
      <c r="AP30" s="175">
        <v>381950.26</v>
      </c>
      <c r="AQ30" s="175">
        <v>375654.45</v>
      </c>
      <c r="AR30" s="175">
        <v>368898.93</v>
      </c>
      <c r="AS30" s="175">
        <v>370079</v>
      </c>
      <c r="AT30" s="175">
        <v>371399</v>
      </c>
      <c r="AU30" s="175">
        <v>390805.4</v>
      </c>
      <c r="AV30" s="175">
        <v>399004.36</v>
      </c>
      <c r="AW30" s="175">
        <v>407684.86948894215</v>
      </c>
      <c r="AX30" s="175">
        <v>420214</v>
      </c>
      <c r="AY30" s="175">
        <v>427534.06682997313</v>
      </c>
      <c r="AZ30" s="175">
        <v>442159.61426792073</v>
      </c>
      <c r="BA30" s="175">
        <v>453973.24661541852</v>
      </c>
      <c r="BB30" s="175">
        <v>477577.38677560724</v>
      </c>
      <c r="BC30" s="175">
        <v>479325.45753368852</v>
      </c>
      <c r="BD30" s="175">
        <v>490043.16058220097</v>
      </c>
      <c r="BE30" s="175">
        <v>510311</v>
      </c>
      <c r="BF30" s="175">
        <v>528579.69999999995</v>
      </c>
      <c r="BG30" s="175">
        <v>546521</v>
      </c>
      <c r="BH30" s="175">
        <v>581348</v>
      </c>
      <c r="BI30" s="175">
        <v>609928</v>
      </c>
      <c r="BJ30" s="175">
        <v>618824</v>
      </c>
      <c r="BK30" s="167"/>
      <c r="BL30" s="167"/>
      <c r="BM30" s="207"/>
      <c r="BN30" s="207"/>
      <c r="BO30" s="207"/>
      <c r="BP30" s="207"/>
      <c r="BQ30" s="207"/>
      <c r="BR30" s="207"/>
      <c r="BS30" s="207"/>
      <c r="BT30" s="207"/>
      <c r="BU30" s="207"/>
      <c r="BV30" s="207"/>
      <c r="BW30" s="207"/>
      <c r="BX30" s="207"/>
      <c r="BY30" s="207"/>
      <c r="BZ30" s="207"/>
      <c r="CA30" s="207"/>
      <c r="CB30" s="207"/>
      <c r="CC30" s="207"/>
      <c r="CD30" s="207"/>
    </row>
    <row r="31" spans="1:129" ht="29.4" customHeight="1" thickTop="1">
      <c r="A31" s="208" t="s">
        <v>222</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10"/>
      <c r="AG31" s="210"/>
      <c r="AH31" s="210"/>
      <c r="AI31" s="210"/>
      <c r="AJ31" s="210"/>
      <c r="AK31" s="210"/>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row>
    <row r="32" spans="1:129" s="152" customFormat="1" ht="12">
      <c r="A32" s="103"/>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row>
    <row r="33" spans="1:62" s="152" customFormat="1" ht="12.9" customHeight="1">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row>
    <row r="34" spans="1:62" s="152" customFormat="1" ht="10.199999999999999">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row>
    <row r="35" spans="1:62" s="152" customFormat="1" ht="10.199999999999999">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row>
    <row r="36" spans="1:62" s="152" customFormat="1" ht="10.199999999999999">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row>
    <row r="37" spans="1:62" s="152" customFormat="1" ht="10.199999999999999">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row>
    <row r="38" spans="1:62" s="152" customFormat="1" ht="10.199999999999999">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row>
    <row r="39" spans="1:62" s="152" customFormat="1" ht="10.199999999999999">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row>
    <row r="40" spans="1:62" s="152" customFormat="1" ht="10.199999999999999">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row>
    <row r="41" spans="1:62" s="152" customFormat="1" ht="10.199999999999999">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row>
    <row r="42" spans="1:62"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row>
    <row r="43" spans="1:62"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row>
    <row r="44" spans="1:62"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row>
    <row r="45" spans="1:62"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row>
    <row r="46" spans="1:62"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row>
    <row r="47" spans="1:62"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row>
    <row r="48" spans="1:62"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row>
    <row r="49" spans="1:62"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row>
    <row r="50" spans="1:62"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row>
    <row r="51" spans="1:62"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row>
    <row r="52" spans="1:62"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row>
    <row r="53" spans="1:62"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row>
    <row r="54" spans="1:62"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row>
    <row r="55" spans="1:62"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row>
    <row r="56" spans="1:62"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row>
    <row r="57" spans="1:62"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row>
    <row r="58" spans="1:62"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row>
    <row r="59" spans="1:62"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row>
    <row r="60" spans="1:62"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row>
    <row r="61" spans="1:62"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row>
    <row r="62" spans="1:62"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row>
    <row r="63" spans="1:62"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row>
    <row r="64" spans="1:62"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row>
    <row r="65" spans="1:62"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row>
    <row r="66" spans="1:62"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row>
    <row r="67" spans="1:62"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row>
    <row r="68" spans="1:62"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1:62"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row>
    <row r="70" spans="1:62"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row>
    <row r="71" spans="1:62"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row>
    <row r="72" spans="1:62" s="152" customFormat="1" ht="10.199999999999999">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c r="BI72" s="150"/>
      <c r="BJ72" s="150"/>
    </row>
    <row r="73" spans="1:62" s="152" customFormat="1" ht="10.199999999999999">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c r="BI73" s="150"/>
      <c r="BJ73" s="150"/>
    </row>
    <row r="74" spans="1:62" s="152" customFormat="1" ht="10.199999999999999">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c r="BI74" s="150"/>
      <c r="BJ74" s="150"/>
    </row>
    <row r="75" spans="1:62" s="152" customFormat="1" ht="10.199999999999999">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c r="BI75" s="150"/>
      <c r="BJ75" s="150"/>
    </row>
    <row r="76" spans="1:62" s="152" customFormat="1" ht="10.199999999999999">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c r="BI76" s="150"/>
      <c r="BJ76" s="150"/>
    </row>
    <row r="77" spans="1:62" s="152" customFormat="1" ht="10.199999999999999">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c r="BI77" s="150"/>
      <c r="BJ77" s="150"/>
    </row>
    <row r="78" spans="1:62" s="152" customFormat="1" ht="10.199999999999999">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c r="BI78" s="150"/>
      <c r="BJ78" s="150"/>
    </row>
    <row r="79" spans="1:62" s="152" customFormat="1" ht="10.199999999999999">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c r="BI79" s="150"/>
      <c r="BJ79" s="150"/>
    </row>
    <row r="80" spans="1:62" s="152" customFormat="1" ht="10.199999999999999">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150"/>
      <c r="AM80" s="150"/>
      <c r="AN80" s="150"/>
      <c r="AO80" s="150"/>
      <c r="AP80" s="150"/>
      <c r="AQ80" s="150"/>
      <c r="AR80" s="150"/>
      <c r="AS80" s="150"/>
      <c r="AT80" s="150"/>
      <c r="AU80" s="150"/>
      <c r="AV80" s="150"/>
      <c r="AW80" s="150"/>
      <c r="AX80" s="150"/>
      <c r="AY80" s="150"/>
      <c r="AZ80" s="150"/>
      <c r="BA80" s="150"/>
      <c r="BB80" s="150"/>
      <c r="BC80" s="150"/>
      <c r="BD80" s="150"/>
      <c r="BE80" s="150"/>
      <c r="BF80" s="150"/>
      <c r="BG80" s="150"/>
      <c r="BH80" s="150"/>
      <c r="BI80" s="150"/>
      <c r="BJ80" s="150"/>
    </row>
    <row r="81" spans="1:62" s="152" customFormat="1" ht="10.199999999999999">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150"/>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c r="BI81" s="150"/>
      <c r="BJ81" s="150"/>
    </row>
    <row r="82" spans="1:62" s="152" customFormat="1" ht="10.199999999999999">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150"/>
      <c r="AM82" s="150"/>
      <c r="AN82" s="150"/>
      <c r="AO82" s="150"/>
      <c r="AP82" s="150"/>
      <c r="AQ82" s="150"/>
      <c r="AR82" s="150"/>
      <c r="AS82" s="150"/>
      <c r="AT82" s="150"/>
      <c r="AU82" s="150"/>
      <c r="AV82" s="150"/>
      <c r="AW82" s="150"/>
      <c r="AX82" s="150"/>
      <c r="AY82" s="150"/>
      <c r="AZ82" s="150"/>
      <c r="BA82" s="150"/>
      <c r="BB82" s="150"/>
      <c r="BC82" s="150"/>
      <c r="BD82" s="150"/>
      <c r="BE82" s="150"/>
      <c r="BF82" s="150"/>
      <c r="BG82" s="150"/>
      <c r="BH82" s="150"/>
      <c r="BI82" s="150"/>
      <c r="BJ82" s="150"/>
    </row>
    <row r="83" spans="1:62" s="152" customFormat="1" ht="10.199999999999999">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row>
    <row r="84" spans="1:62" s="152" customFormat="1" ht="10.199999999999999">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c r="AK84" s="86"/>
      <c r="AL84" s="150"/>
      <c r="AM84" s="150"/>
      <c r="AN84" s="150"/>
      <c r="AO84" s="150"/>
      <c r="AP84" s="150"/>
      <c r="AQ84" s="150"/>
      <c r="AR84" s="150"/>
      <c r="AS84" s="150"/>
      <c r="AT84" s="150"/>
      <c r="AU84" s="150"/>
      <c r="AV84" s="150"/>
      <c r="AW84" s="150"/>
      <c r="AX84" s="150"/>
      <c r="AY84" s="150"/>
      <c r="AZ84" s="150"/>
      <c r="BA84" s="150"/>
      <c r="BB84" s="150"/>
      <c r="BC84" s="150"/>
      <c r="BD84" s="150"/>
      <c r="BE84" s="150"/>
      <c r="BF84" s="150"/>
      <c r="BG84" s="150"/>
      <c r="BH84" s="150"/>
      <c r="BI84" s="150"/>
      <c r="BJ84" s="150"/>
    </row>
    <row r="85" spans="1:62" s="152" customFormat="1" ht="10.199999999999999">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6"/>
      <c r="AI85" s="86"/>
      <c r="AJ85" s="86"/>
      <c r="AK85" s="86"/>
      <c r="AL85" s="150"/>
      <c r="AM85" s="150"/>
      <c r="AN85" s="150"/>
      <c r="AO85" s="150"/>
      <c r="AP85" s="150"/>
      <c r="AQ85" s="150"/>
      <c r="AR85" s="150"/>
      <c r="AS85" s="150"/>
      <c r="AT85" s="150"/>
      <c r="AU85" s="150"/>
      <c r="AV85" s="150"/>
      <c r="AW85" s="150"/>
      <c r="AX85" s="150"/>
      <c r="AY85" s="150"/>
      <c r="AZ85" s="150"/>
      <c r="BA85" s="150"/>
      <c r="BB85" s="150"/>
      <c r="BC85" s="150"/>
      <c r="BD85" s="150"/>
      <c r="BE85" s="150"/>
      <c r="BF85" s="150"/>
      <c r="BG85" s="150"/>
      <c r="BH85" s="150"/>
      <c r="BI85" s="150"/>
      <c r="BJ85" s="150"/>
    </row>
    <row r="86" spans="1:62" s="152" customFormat="1" ht="10.199999999999999">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150"/>
      <c r="AM86" s="150"/>
      <c r="AN86" s="150"/>
      <c r="AO86" s="150"/>
      <c r="AP86" s="150"/>
      <c r="AQ86" s="150"/>
      <c r="AR86" s="150"/>
      <c r="AS86" s="150"/>
      <c r="AT86" s="150"/>
      <c r="AU86" s="150"/>
      <c r="AV86" s="150"/>
      <c r="AW86" s="150"/>
      <c r="AX86" s="150"/>
      <c r="AY86" s="150"/>
      <c r="AZ86" s="150"/>
      <c r="BA86" s="150"/>
      <c r="BB86" s="150"/>
      <c r="BC86" s="150"/>
      <c r="BD86" s="150"/>
      <c r="BE86" s="150"/>
      <c r="BF86" s="150"/>
      <c r="BG86" s="150"/>
      <c r="BH86" s="150"/>
      <c r="BI86" s="150"/>
      <c r="BJ86" s="150"/>
    </row>
    <row r="87" spans="1:62" s="152" customFormat="1" ht="10.199999999999999">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6"/>
      <c r="AI87" s="86"/>
      <c r="AJ87" s="86"/>
      <c r="AK87" s="86"/>
      <c r="AL87" s="150"/>
      <c r="AM87" s="150"/>
      <c r="AN87" s="150"/>
      <c r="AO87" s="150"/>
      <c r="AP87" s="150"/>
      <c r="AQ87" s="150"/>
      <c r="AR87" s="150"/>
      <c r="AS87" s="150"/>
      <c r="AT87" s="150"/>
      <c r="AU87" s="150"/>
      <c r="AV87" s="150"/>
      <c r="AW87" s="150"/>
      <c r="AX87" s="150"/>
      <c r="AY87" s="150"/>
      <c r="AZ87" s="150"/>
      <c r="BA87" s="150"/>
      <c r="BB87" s="150"/>
      <c r="BC87" s="150"/>
      <c r="BD87" s="150"/>
      <c r="BE87" s="150"/>
      <c r="BF87" s="150"/>
      <c r="BG87" s="150"/>
      <c r="BH87" s="150"/>
      <c r="BI87" s="150"/>
      <c r="BJ87" s="150"/>
    </row>
    <row r="88" spans="1:62" s="152" customFormat="1" ht="10.199999999999999">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c r="AK88" s="86"/>
      <c r="AL88" s="150"/>
      <c r="AM88" s="150"/>
      <c r="AN88" s="150"/>
      <c r="AO88" s="150"/>
      <c r="AP88" s="150"/>
      <c r="AQ88" s="150"/>
      <c r="AR88" s="150"/>
      <c r="AS88" s="150"/>
      <c r="AT88" s="150"/>
      <c r="AU88" s="150"/>
      <c r="AV88" s="150"/>
      <c r="AW88" s="150"/>
      <c r="AX88" s="150"/>
      <c r="AY88" s="150"/>
      <c r="AZ88" s="150"/>
      <c r="BA88" s="150"/>
      <c r="BB88" s="150"/>
      <c r="BC88" s="150"/>
      <c r="BD88" s="150"/>
      <c r="BE88" s="150"/>
      <c r="BF88" s="150"/>
      <c r="BG88" s="150"/>
      <c r="BH88" s="150"/>
      <c r="BI88" s="150"/>
      <c r="BJ88" s="150"/>
    </row>
    <row r="89" spans="1:62" s="152" customFormat="1" ht="10.199999999999999">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150"/>
      <c r="AM89" s="150"/>
      <c r="AN89" s="150"/>
      <c r="AO89" s="150"/>
      <c r="AP89" s="150"/>
      <c r="AQ89" s="150"/>
      <c r="AR89" s="150"/>
      <c r="AS89" s="150"/>
      <c r="AT89" s="150"/>
      <c r="AU89" s="150"/>
      <c r="AV89" s="150"/>
      <c r="AW89" s="150"/>
      <c r="AX89" s="150"/>
      <c r="AY89" s="150"/>
      <c r="AZ89" s="150"/>
      <c r="BA89" s="150"/>
      <c r="BB89" s="150"/>
      <c r="BC89" s="150"/>
      <c r="BD89" s="150"/>
      <c r="BE89" s="150"/>
      <c r="BF89" s="150"/>
      <c r="BG89" s="150"/>
      <c r="BH89" s="150"/>
      <c r="BI89" s="150"/>
      <c r="BJ89" s="150"/>
    </row>
    <row r="90" spans="1:62" s="152" customFormat="1" ht="10.199999999999999">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c r="AH90" s="86"/>
      <c r="AI90" s="86"/>
      <c r="AJ90" s="86"/>
      <c r="AK90" s="86"/>
      <c r="AL90" s="150"/>
      <c r="AM90" s="150"/>
      <c r="AN90" s="150"/>
      <c r="AO90" s="150"/>
      <c r="AP90" s="150"/>
      <c r="AQ90" s="150"/>
      <c r="AR90" s="150"/>
      <c r="AS90" s="150"/>
      <c r="AT90" s="150"/>
      <c r="AU90" s="150"/>
      <c r="AV90" s="150"/>
      <c r="AW90" s="150"/>
      <c r="AX90" s="150"/>
      <c r="AY90" s="150"/>
      <c r="AZ90" s="150"/>
      <c r="BA90" s="150"/>
      <c r="BB90" s="150"/>
      <c r="BC90" s="150"/>
      <c r="BD90" s="150"/>
      <c r="BE90" s="150"/>
      <c r="BF90" s="150"/>
      <c r="BG90" s="150"/>
      <c r="BH90" s="150"/>
      <c r="BI90" s="150"/>
      <c r="BJ90" s="150"/>
    </row>
    <row r="91" spans="1:62" s="152" customFormat="1" ht="10.199999999999999">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c r="AH91" s="86"/>
      <c r="AI91" s="86"/>
      <c r="AJ91" s="86"/>
      <c r="AK91" s="86"/>
      <c r="AL91" s="150"/>
      <c r="AM91" s="150"/>
      <c r="AN91" s="150"/>
      <c r="AO91" s="150"/>
      <c r="AP91" s="150"/>
      <c r="AQ91" s="150"/>
      <c r="AR91" s="150"/>
      <c r="AS91" s="150"/>
      <c r="AT91" s="150"/>
      <c r="AU91" s="150"/>
      <c r="AV91" s="150"/>
      <c r="AW91" s="150"/>
      <c r="AX91" s="150"/>
      <c r="AY91" s="150"/>
      <c r="AZ91" s="150"/>
      <c r="BA91" s="150"/>
      <c r="BB91" s="150"/>
      <c r="BC91" s="150"/>
      <c r="BD91" s="150"/>
      <c r="BE91" s="150"/>
      <c r="BF91" s="150"/>
      <c r="BG91" s="150"/>
      <c r="BH91" s="150"/>
      <c r="BI91" s="150"/>
      <c r="BJ91" s="150"/>
    </row>
    <row r="92" spans="1:62" s="152" customFormat="1" ht="10.199999999999999">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c r="AK92" s="86"/>
      <c r="AL92" s="150"/>
      <c r="AM92" s="150"/>
      <c r="AN92" s="150"/>
      <c r="AO92" s="150"/>
      <c r="AP92" s="150"/>
      <c r="AQ92" s="150"/>
      <c r="AR92" s="150"/>
      <c r="AS92" s="150"/>
      <c r="AT92" s="150"/>
      <c r="AU92" s="150"/>
      <c r="AV92" s="150"/>
      <c r="AW92" s="150"/>
      <c r="AX92" s="150"/>
      <c r="AY92" s="150"/>
      <c r="AZ92" s="150"/>
      <c r="BA92" s="150"/>
      <c r="BB92" s="150"/>
      <c r="BC92" s="150"/>
      <c r="BD92" s="150"/>
      <c r="BE92" s="150"/>
      <c r="BF92" s="150"/>
      <c r="BG92" s="150"/>
      <c r="BH92" s="150"/>
      <c r="BI92" s="150"/>
      <c r="BJ92" s="150"/>
    </row>
    <row r="93" spans="1:62" s="152" customFormat="1" ht="10.199999999999999">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6"/>
      <c r="AH93" s="86"/>
      <c r="AI93" s="86"/>
      <c r="AJ93" s="86"/>
      <c r="AK93" s="86"/>
      <c r="AL93" s="150"/>
      <c r="AM93" s="150"/>
      <c r="AN93" s="150"/>
      <c r="AO93" s="150"/>
      <c r="AP93" s="150"/>
      <c r="AQ93" s="150"/>
      <c r="AR93" s="150"/>
      <c r="AS93" s="150"/>
      <c r="AT93" s="150"/>
      <c r="AU93" s="150"/>
      <c r="AV93" s="150"/>
      <c r="AW93" s="150"/>
      <c r="AX93" s="150"/>
      <c r="AY93" s="150"/>
      <c r="AZ93" s="150"/>
      <c r="BA93" s="150"/>
      <c r="BB93" s="150"/>
      <c r="BC93" s="150"/>
      <c r="BD93" s="150"/>
      <c r="BE93" s="150"/>
      <c r="BF93" s="150"/>
      <c r="BG93" s="150"/>
      <c r="BH93" s="150"/>
      <c r="BI93" s="150"/>
      <c r="BJ93" s="150"/>
    </row>
    <row r="94" spans="1:62" s="152" customFormat="1" ht="10.199999999999999">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c r="AH94" s="86"/>
      <c r="AI94" s="86"/>
      <c r="AJ94" s="86"/>
      <c r="AK94" s="86"/>
      <c r="AL94" s="150"/>
      <c r="AM94" s="150"/>
      <c r="AN94" s="150"/>
      <c r="AO94" s="150"/>
      <c r="AP94" s="150"/>
      <c r="AQ94" s="150"/>
      <c r="AR94" s="150"/>
      <c r="AS94" s="150"/>
      <c r="AT94" s="150"/>
      <c r="AU94" s="150"/>
      <c r="AV94" s="150"/>
      <c r="AW94" s="150"/>
      <c r="AX94" s="150"/>
      <c r="AY94" s="150"/>
      <c r="AZ94" s="150"/>
      <c r="BA94" s="150"/>
      <c r="BB94" s="150"/>
      <c r="BC94" s="150"/>
      <c r="BD94" s="150"/>
      <c r="BE94" s="150"/>
      <c r="BF94" s="150"/>
      <c r="BG94" s="150"/>
      <c r="BH94" s="150"/>
      <c r="BI94" s="150"/>
      <c r="BJ94" s="150"/>
    </row>
    <row r="95" spans="1:62" s="152" customFormat="1" ht="10.199999999999999">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150"/>
      <c r="AM95" s="150"/>
      <c r="AN95" s="150"/>
      <c r="AO95" s="150"/>
      <c r="AP95" s="150"/>
      <c r="AQ95" s="150"/>
      <c r="AR95" s="150"/>
      <c r="AS95" s="150"/>
      <c r="AT95" s="150"/>
      <c r="AU95" s="150"/>
      <c r="AV95" s="150"/>
      <c r="AW95" s="150"/>
      <c r="AX95" s="150"/>
      <c r="AY95" s="150"/>
      <c r="AZ95" s="150"/>
      <c r="BA95" s="150"/>
      <c r="BB95" s="150"/>
      <c r="BC95" s="150"/>
      <c r="BD95" s="150"/>
      <c r="BE95" s="150"/>
      <c r="BF95" s="150"/>
      <c r="BG95" s="150"/>
      <c r="BH95" s="150"/>
      <c r="BI95" s="150"/>
      <c r="BJ95" s="150"/>
    </row>
    <row r="96" spans="1:62" s="152" customFormat="1" ht="10.199999999999999">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6"/>
      <c r="AH96" s="86"/>
      <c r="AI96" s="86"/>
      <c r="AJ96" s="86"/>
      <c r="AK96" s="86"/>
      <c r="AL96" s="150"/>
      <c r="AM96" s="150"/>
      <c r="AN96" s="150"/>
      <c r="AO96" s="150"/>
      <c r="AP96" s="150"/>
      <c r="AQ96" s="150"/>
      <c r="AR96" s="150"/>
      <c r="AS96" s="150"/>
      <c r="AT96" s="150"/>
      <c r="AU96" s="150"/>
      <c r="AV96" s="150"/>
      <c r="AW96" s="150"/>
      <c r="AX96" s="150"/>
      <c r="AY96" s="150"/>
      <c r="AZ96" s="150"/>
      <c r="BA96" s="150"/>
      <c r="BB96" s="150"/>
      <c r="BC96" s="150"/>
      <c r="BD96" s="150"/>
      <c r="BE96" s="150"/>
      <c r="BF96" s="150"/>
      <c r="BG96" s="150"/>
      <c r="BH96" s="150"/>
      <c r="BI96" s="150"/>
      <c r="BJ96" s="150"/>
    </row>
    <row r="97" spans="1:62" s="152" customFormat="1" ht="10.199999999999999">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150"/>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c r="BI97" s="150"/>
      <c r="BJ97" s="150"/>
    </row>
    <row r="98" spans="1:62" s="152" customFormat="1" ht="10.199999999999999">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150"/>
      <c r="AM98" s="150"/>
      <c r="AN98" s="150"/>
      <c r="AO98" s="150"/>
      <c r="AP98" s="150"/>
      <c r="AQ98" s="150"/>
      <c r="AR98" s="150"/>
      <c r="AS98" s="150"/>
      <c r="AT98" s="150"/>
      <c r="AU98" s="150"/>
      <c r="AV98" s="150"/>
      <c r="AW98" s="150"/>
      <c r="AX98" s="150"/>
      <c r="AY98" s="150"/>
      <c r="AZ98" s="150"/>
      <c r="BA98" s="150"/>
      <c r="BB98" s="150"/>
      <c r="BC98" s="150"/>
      <c r="BD98" s="150"/>
      <c r="BE98" s="150"/>
      <c r="BF98" s="150"/>
      <c r="BG98" s="150"/>
      <c r="BH98" s="150"/>
      <c r="BI98" s="150"/>
      <c r="BJ98" s="150"/>
    </row>
  </sheetData>
  <hyperlinks>
    <hyperlink ref="BJ6" location="Índex!D9" display="Index" xr:uid="{52830F26-BE11-4789-902C-7DA1BB0E7C4A}"/>
  </hyperlinks>
  <printOptions horizontalCentered="1" gridLinesSet="0"/>
  <pageMargins left="0" right="0" top="0.78740157480314965" bottom="0" header="0" footer="0"/>
  <pageSetup paperSize="9" scale="65" fitToWidth="4" orientation="landscape" r:id="rId1"/>
  <headerFooter alignWithMargins="0">
    <oddHeader>&amp;R&amp;P/&amp;N</oddHeader>
  </headerFooter>
  <colBreaks count="3" manualBreakCount="3">
    <brk id="13" max="31" man="1"/>
    <brk id="25" max="31" man="1"/>
    <brk id="37" max="31"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106C5-37E3-46E0-9A98-1B2564BC18B3}">
  <sheetPr>
    <tabColor rgb="FFFF0000"/>
  </sheetPr>
  <dimension ref="A1:WVF96"/>
  <sheetViews>
    <sheetView showGridLines="0" zoomScaleNormal="100" workbookViewId="0">
      <pane xSplit="1" ySplit="9" topLeftCell="I10" activePane="bottomRight" state="frozen"/>
      <selection activeCell="CO6" sqref="CO6"/>
      <selection pane="topRight" activeCell="CO6" sqref="CO6"/>
      <selection pane="bottomLeft" activeCell="CO6" sqref="CO6"/>
      <selection pane="bottomRight" activeCell="O6" sqref="O6"/>
    </sheetView>
  </sheetViews>
  <sheetFormatPr defaultColWidth="11" defaultRowHeight="13.2"/>
  <cols>
    <col min="1" max="1" width="37.7265625" style="86" customWidth="1"/>
    <col min="2" max="15" width="9.36328125" style="77" customWidth="1"/>
    <col min="16" max="217" width="11" style="70"/>
    <col min="218" max="218" width="28.7265625" style="70" customWidth="1"/>
    <col min="219" max="254" width="11" style="70" hidden="1" customWidth="1"/>
    <col min="255" max="256" width="9.36328125" style="70" customWidth="1"/>
    <col min="257" max="473" width="11" style="70"/>
    <col min="474" max="474" width="28.7265625" style="70" customWidth="1"/>
    <col min="475" max="510" width="11" style="70" hidden="1" customWidth="1"/>
    <col min="511" max="512" width="9.36328125" style="70" customWidth="1"/>
    <col min="513" max="729" width="11" style="70"/>
    <col min="730" max="730" width="28.7265625" style="70" customWidth="1"/>
    <col min="731" max="766" width="11" style="70" hidden="1" customWidth="1"/>
    <col min="767" max="768" width="9.36328125" style="70" customWidth="1"/>
    <col min="769" max="985" width="11" style="70"/>
    <col min="986" max="986" width="28.7265625" style="70" customWidth="1"/>
    <col min="987" max="1022" width="11" style="70" hidden="1" customWidth="1"/>
    <col min="1023" max="1024" width="9.36328125" style="70" customWidth="1"/>
    <col min="1025" max="1241" width="11" style="70"/>
    <col min="1242" max="1242" width="28.7265625" style="70" customWidth="1"/>
    <col min="1243" max="1278" width="11" style="70" hidden="1" customWidth="1"/>
    <col min="1279" max="1280" width="9.36328125" style="70" customWidth="1"/>
    <col min="1281" max="1497" width="11" style="70"/>
    <col min="1498" max="1498" width="28.7265625" style="70" customWidth="1"/>
    <col min="1499" max="1534" width="11" style="70" hidden="1" customWidth="1"/>
    <col min="1535" max="1536" width="9.36328125" style="70" customWidth="1"/>
    <col min="1537" max="1753" width="11" style="70"/>
    <col min="1754" max="1754" width="28.7265625" style="70" customWidth="1"/>
    <col min="1755" max="1790" width="11" style="70" hidden="1" customWidth="1"/>
    <col min="1791" max="1792" width="9.36328125" style="70" customWidth="1"/>
    <col min="1793" max="2009" width="11" style="70"/>
    <col min="2010" max="2010" width="28.7265625" style="70" customWidth="1"/>
    <col min="2011" max="2046" width="11" style="70" hidden="1" customWidth="1"/>
    <col min="2047" max="2048" width="9.36328125" style="70" customWidth="1"/>
    <col min="2049" max="2265" width="11" style="70"/>
    <col min="2266" max="2266" width="28.7265625" style="70" customWidth="1"/>
    <col min="2267" max="2302" width="11" style="70" hidden="1" customWidth="1"/>
    <col min="2303" max="2304" width="9.36328125" style="70" customWidth="1"/>
    <col min="2305" max="2521" width="11" style="70"/>
    <col min="2522" max="2522" width="28.7265625" style="70" customWidth="1"/>
    <col min="2523" max="2558" width="11" style="70" hidden="1" customWidth="1"/>
    <col min="2559" max="2560" width="9.36328125" style="70" customWidth="1"/>
    <col min="2561" max="2777" width="11" style="70"/>
    <col min="2778" max="2778" width="28.7265625" style="70" customWidth="1"/>
    <col min="2779" max="2814" width="11" style="70" hidden="1" customWidth="1"/>
    <col min="2815" max="2816" width="9.36328125" style="70" customWidth="1"/>
    <col min="2817" max="3033" width="11" style="70"/>
    <col min="3034" max="3034" width="28.7265625" style="70" customWidth="1"/>
    <col min="3035" max="3070" width="11" style="70" hidden="1" customWidth="1"/>
    <col min="3071" max="3072" width="9.36328125" style="70" customWidth="1"/>
    <col min="3073" max="3289" width="11" style="70"/>
    <col min="3290" max="3290" width="28.7265625" style="70" customWidth="1"/>
    <col min="3291" max="3326" width="11" style="70" hidden="1" customWidth="1"/>
    <col min="3327" max="3328" width="9.36328125" style="70" customWidth="1"/>
    <col min="3329" max="3545" width="11" style="70"/>
    <col min="3546" max="3546" width="28.7265625" style="70" customWidth="1"/>
    <col min="3547" max="3582" width="11" style="70" hidden="1" customWidth="1"/>
    <col min="3583" max="3584" width="9.36328125" style="70" customWidth="1"/>
    <col min="3585" max="3801" width="11" style="70"/>
    <col min="3802" max="3802" width="28.7265625" style="70" customWidth="1"/>
    <col min="3803" max="3838" width="11" style="70" hidden="1" customWidth="1"/>
    <col min="3839" max="3840" width="9.36328125" style="70" customWidth="1"/>
    <col min="3841" max="4057" width="11" style="70"/>
    <col min="4058" max="4058" width="28.7265625" style="70" customWidth="1"/>
    <col min="4059" max="4094" width="11" style="70" hidden="1" customWidth="1"/>
    <col min="4095" max="4096" width="9.36328125" style="70" customWidth="1"/>
    <col min="4097" max="4313" width="11" style="70"/>
    <col min="4314" max="4314" width="28.7265625" style="70" customWidth="1"/>
    <col min="4315" max="4350" width="11" style="70" hidden="1" customWidth="1"/>
    <col min="4351" max="4352" width="9.36328125" style="70" customWidth="1"/>
    <col min="4353" max="4569" width="11" style="70"/>
    <col min="4570" max="4570" width="28.7265625" style="70" customWidth="1"/>
    <col min="4571" max="4606" width="11" style="70" hidden="1" customWidth="1"/>
    <col min="4607" max="4608" width="9.36328125" style="70" customWidth="1"/>
    <col min="4609" max="4825" width="11" style="70"/>
    <col min="4826" max="4826" width="28.7265625" style="70" customWidth="1"/>
    <col min="4827" max="4862" width="11" style="70" hidden="1" customWidth="1"/>
    <col min="4863" max="4864" width="9.36328125" style="70" customWidth="1"/>
    <col min="4865" max="5081" width="11" style="70"/>
    <col min="5082" max="5082" width="28.7265625" style="70" customWidth="1"/>
    <col min="5083" max="5118" width="11" style="70" hidden="1" customWidth="1"/>
    <col min="5119" max="5120" width="9.36328125" style="70" customWidth="1"/>
    <col min="5121" max="5337" width="11" style="70"/>
    <col min="5338" max="5338" width="28.7265625" style="70" customWidth="1"/>
    <col min="5339" max="5374" width="11" style="70" hidden="1" customWidth="1"/>
    <col min="5375" max="5376" width="9.36328125" style="70" customWidth="1"/>
    <col min="5377" max="5593" width="11" style="70"/>
    <col min="5594" max="5594" width="28.7265625" style="70" customWidth="1"/>
    <col min="5595" max="5630" width="11" style="70" hidden="1" customWidth="1"/>
    <col min="5631" max="5632" width="9.36328125" style="70" customWidth="1"/>
    <col min="5633" max="5849" width="11" style="70"/>
    <col min="5850" max="5850" width="28.7265625" style="70" customWidth="1"/>
    <col min="5851" max="5886" width="11" style="70" hidden="1" customWidth="1"/>
    <col min="5887" max="5888" width="9.36328125" style="70" customWidth="1"/>
    <col min="5889" max="6105" width="11" style="70"/>
    <col min="6106" max="6106" width="28.7265625" style="70" customWidth="1"/>
    <col min="6107" max="6142" width="11" style="70" hidden="1" customWidth="1"/>
    <col min="6143" max="6144" width="9.36328125" style="70" customWidth="1"/>
    <col min="6145" max="6361" width="11" style="70"/>
    <col min="6362" max="6362" width="28.7265625" style="70" customWidth="1"/>
    <col min="6363" max="6398" width="11" style="70" hidden="1" customWidth="1"/>
    <col min="6399" max="6400" width="9.36328125" style="70" customWidth="1"/>
    <col min="6401" max="6617" width="11" style="70"/>
    <col min="6618" max="6618" width="28.7265625" style="70" customWidth="1"/>
    <col min="6619" max="6654" width="11" style="70" hidden="1" customWidth="1"/>
    <col min="6655" max="6656" width="9.36328125" style="70" customWidth="1"/>
    <col min="6657" max="6873" width="11" style="70"/>
    <col min="6874" max="6874" width="28.7265625" style="70" customWidth="1"/>
    <col min="6875" max="6910" width="11" style="70" hidden="1" customWidth="1"/>
    <col min="6911" max="6912" width="9.36328125" style="70" customWidth="1"/>
    <col min="6913" max="7129" width="11" style="70"/>
    <col min="7130" max="7130" width="28.7265625" style="70" customWidth="1"/>
    <col min="7131" max="7166" width="11" style="70" hidden="1" customWidth="1"/>
    <col min="7167" max="7168" width="9.36328125" style="70" customWidth="1"/>
    <col min="7169" max="7385" width="11" style="70"/>
    <col min="7386" max="7386" width="28.7265625" style="70" customWidth="1"/>
    <col min="7387" max="7422" width="11" style="70" hidden="1" customWidth="1"/>
    <col min="7423" max="7424" width="9.36328125" style="70" customWidth="1"/>
    <col min="7425" max="7641" width="11" style="70"/>
    <col min="7642" max="7642" width="28.7265625" style="70" customWidth="1"/>
    <col min="7643" max="7678" width="11" style="70" hidden="1" customWidth="1"/>
    <col min="7679" max="7680" width="9.36328125" style="70" customWidth="1"/>
    <col min="7681" max="7897" width="11" style="70"/>
    <col min="7898" max="7898" width="28.7265625" style="70" customWidth="1"/>
    <col min="7899" max="7934" width="11" style="70" hidden="1" customWidth="1"/>
    <col min="7935" max="7936" width="9.36328125" style="70" customWidth="1"/>
    <col min="7937" max="8153" width="11" style="70"/>
    <col min="8154" max="8154" width="28.7265625" style="70" customWidth="1"/>
    <col min="8155" max="8190" width="11" style="70" hidden="1" customWidth="1"/>
    <col min="8191" max="8192" width="9.36328125" style="70" customWidth="1"/>
    <col min="8193" max="8409" width="11" style="70"/>
    <col min="8410" max="8410" width="28.7265625" style="70" customWidth="1"/>
    <col min="8411" max="8446" width="11" style="70" hidden="1" customWidth="1"/>
    <col min="8447" max="8448" width="9.36328125" style="70" customWidth="1"/>
    <col min="8449" max="8665" width="11" style="70"/>
    <col min="8666" max="8666" width="28.7265625" style="70" customWidth="1"/>
    <col min="8667" max="8702" width="11" style="70" hidden="1" customWidth="1"/>
    <col min="8703" max="8704" width="9.36328125" style="70" customWidth="1"/>
    <col min="8705" max="8921" width="11" style="70"/>
    <col min="8922" max="8922" width="28.7265625" style="70" customWidth="1"/>
    <col min="8923" max="8958" width="11" style="70" hidden="1" customWidth="1"/>
    <col min="8959" max="8960" width="9.36328125" style="70" customWidth="1"/>
    <col min="8961" max="9177" width="11" style="70"/>
    <col min="9178" max="9178" width="28.7265625" style="70" customWidth="1"/>
    <col min="9179" max="9214" width="11" style="70" hidden="1" customWidth="1"/>
    <col min="9215" max="9216" width="9.36328125" style="70" customWidth="1"/>
    <col min="9217" max="9433" width="11" style="70"/>
    <col min="9434" max="9434" width="28.7265625" style="70" customWidth="1"/>
    <col min="9435" max="9470" width="11" style="70" hidden="1" customWidth="1"/>
    <col min="9471" max="9472" width="9.36328125" style="70" customWidth="1"/>
    <col min="9473" max="9689" width="11" style="70"/>
    <col min="9690" max="9690" width="28.7265625" style="70" customWidth="1"/>
    <col min="9691" max="9726" width="11" style="70" hidden="1" customWidth="1"/>
    <col min="9727" max="9728" width="9.36328125" style="70" customWidth="1"/>
    <col min="9729" max="9945" width="11" style="70"/>
    <col min="9946" max="9946" width="28.7265625" style="70" customWidth="1"/>
    <col min="9947" max="9982" width="11" style="70" hidden="1" customWidth="1"/>
    <col min="9983" max="9984" width="9.36328125" style="70" customWidth="1"/>
    <col min="9985" max="10201" width="11" style="70"/>
    <col min="10202" max="10202" width="28.7265625" style="70" customWidth="1"/>
    <col min="10203" max="10238" width="11" style="70" hidden="1" customWidth="1"/>
    <col min="10239" max="10240" width="9.36328125" style="70" customWidth="1"/>
    <col min="10241" max="10457" width="11" style="70"/>
    <col min="10458" max="10458" width="28.7265625" style="70" customWidth="1"/>
    <col min="10459" max="10494" width="11" style="70" hidden="1" customWidth="1"/>
    <col min="10495" max="10496" width="9.36328125" style="70" customWidth="1"/>
    <col min="10497" max="10713" width="11" style="70"/>
    <col min="10714" max="10714" width="28.7265625" style="70" customWidth="1"/>
    <col min="10715" max="10750" width="11" style="70" hidden="1" customWidth="1"/>
    <col min="10751" max="10752" width="9.36328125" style="70" customWidth="1"/>
    <col min="10753" max="10969" width="11" style="70"/>
    <col min="10970" max="10970" width="28.7265625" style="70" customWidth="1"/>
    <col min="10971" max="11006" width="11" style="70" hidden="1" customWidth="1"/>
    <col min="11007" max="11008" width="9.36328125" style="70" customWidth="1"/>
    <col min="11009" max="11225" width="11" style="70"/>
    <col min="11226" max="11226" width="28.7265625" style="70" customWidth="1"/>
    <col min="11227" max="11262" width="11" style="70" hidden="1" customWidth="1"/>
    <col min="11263" max="11264" width="9.36328125" style="70" customWidth="1"/>
    <col min="11265" max="11481" width="11" style="70"/>
    <col min="11482" max="11482" width="28.7265625" style="70" customWidth="1"/>
    <col min="11483" max="11518" width="11" style="70" hidden="1" customWidth="1"/>
    <col min="11519" max="11520" width="9.36328125" style="70" customWidth="1"/>
    <col min="11521" max="11737" width="11" style="70"/>
    <col min="11738" max="11738" width="28.7265625" style="70" customWidth="1"/>
    <col min="11739" max="11774" width="11" style="70" hidden="1" customWidth="1"/>
    <col min="11775" max="11776" width="9.36328125" style="70" customWidth="1"/>
    <col min="11777" max="11993" width="11" style="70"/>
    <col min="11994" max="11994" width="28.7265625" style="70" customWidth="1"/>
    <col min="11995" max="12030" width="11" style="70" hidden="1" customWidth="1"/>
    <col min="12031" max="12032" width="9.36328125" style="70" customWidth="1"/>
    <col min="12033" max="12249" width="11" style="70"/>
    <col min="12250" max="12250" width="28.7265625" style="70" customWidth="1"/>
    <col min="12251" max="12286" width="11" style="70" hidden="1" customWidth="1"/>
    <col min="12287" max="12288" width="9.36328125" style="70" customWidth="1"/>
    <col min="12289" max="12505" width="11" style="70"/>
    <col min="12506" max="12506" width="28.7265625" style="70" customWidth="1"/>
    <col min="12507" max="12542" width="11" style="70" hidden="1" customWidth="1"/>
    <col min="12543" max="12544" width="9.36328125" style="70" customWidth="1"/>
    <col min="12545" max="12761" width="11" style="70"/>
    <col min="12762" max="12762" width="28.7265625" style="70" customWidth="1"/>
    <col min="12763" max="12798" width="11" style="70" hidden="1" customWidth="1"/>
    <col min="12799" max="12800" width="9.36328125" style="70" customWidth="1"/>
    <col min="12801" max="13017" width="11" style="70"/>
    <col min="13018" max="13018" width="28.7265625" style="70" customWidth="1"/>
    <col min="13019" max="13054" width="11" style="70" hidden="1" customWidth="1"/>
    <col min="13055" max="13056" width="9.36328125" style="70" customWidth="1"/>
    <col min="13057" max="13273" width="11" style="70"/>
    <col min="13274" max="13274" width="28.7265625" style="70" customWidth="1"/>
    <col min="13275" max="13310" width="11" style="70" hidden="1" customWidth="1"/>
    <col min="13311" max="13312" width="9.36328125" style="70" customWidth="1"/>
    <col min="13313" max="13529" width="11" style="70"/>
    <col min="13530" max="13530" width="28.7265625" style="70" customWidth="1"/>
    <col min="13531" max="13566" width="11" style="70" hidden="1" customWidth="1"/>
    <col min="13567" max="13568" width="9.36328125" style="70" customWidth="1"/>
    <col min="13569" max="13785" width="11" style="70"/>
    <col min="13786" max="13786" width="28.7265625" style="70" customWidth="1"/>
    <col min="13787" max="13822" width="11" style="70" hidden="1" customWidth="1"/>
    <col min="13823" max="13824" width="9.36328125" style="70" customWidth="1"/>
    <col min="13825" max="14041" width="11" style="70"/>
    <col min="14042" max="14042" width="28.7265625" style="70" customWidth="1"/>
    <col min="14043" max="14078" width="11" style="70" hidden="1" customWidth="1"/>
    <col min="14079" max="14080" width="9.36328125" style="70" customWidth="1"/>
    <col min="14081" max="14297" width="11" style="70"/>
    <col min="14298" max="14298" width="28.7265625" style="70" customWidth="1"/>
    <col min="14299" max="14334" width="11" style="70" hidden="1" customWidth="1"/>
    <col min="14335" max="14336" width="9.36328125" style="70" customWidth="1"/>
    <col min="14337" max="14553" width="11" style="70"/>
    <col min="14554" max="14554" width="28.7265625" style="70" customWidth="1"/>
    <col min="14555" max="14590" width="11" style="70" hidden="1" customWidth="1"/>
    <col min="14591" max="14592" width="9.36328125" style="70" customWidth="1"/>
    <col min="14593" max="14809" width="11" style="70"/>
    <col min="14810" max="14810" width="28.7265625" style="70" customWidth="1"/>
    <col min="14811" max="14846" width="11" style="70" hidden="1" customWidth="1"/>
    <col min="14847" max="14848" width="9.36328125" style="70" customWidth="1"/>
    <col min="14849" max="15065" width="11" style="70"/>
    <col min="15066" max="15066" width="28.7265625" style="70" customWidth="1"/>
    <col min="15067" max="15102" width="11" style="70" hidden="1" customWidth="1"/>
    <col min="15103" max="15104" width="9.36328125" style="70" customWidth="1"/>
    <col min="15105" max="15321" width="11" style="70"/>
    <col min="15322" max="15322" width="28.7265625" style="70" customWidth="1"/>
    <col min="15323" max="15358" width="11" style="70" hidden="1" customWidth="1"/>
    <col min="15359" max="15360" width="9.36328125" style="70" customWidth="1"/>
    <col min="15361" max="15577" width="11" style="70"/>
    <col min="15578" max="15578" width="28.7265625" style="70" customWidth="1"/>
    <col min="15579" max="15614" width="11" style="70" hidden="1" customWidth="1"/>
    <col min="15615" max="15616" width="9.36328125" style="70" customWidth="1"/>
    <col min="15617" max="15833" width="11" style="70"/>
    <col min="15834" max="15834" width="28.7265625" style="70" customWidth="1"/>
    <col min="15835" max="15870" width="11" style="70" hidden="1" customWidth="1"/>
    <col min="15871" max="15872" width="9.36328125" style="70" customWidth="1"/>
    <col min="15873" max="16089" width="11" style="70"/>
    <col min="16090" max="16090" width="28.7265625" style="70" customWidth="1"/>
    <col min="16091" max="16126" width="11" style="70" hidden="1" customWidth="1"/>
    <col min="16127" max="16128" width="9.36328125" style="70" customWidth="1"/>
    <col min="16129" max="16384" width="11" style="70"/>
  </cols>
  <sheetData>
    <row r="1" spans="1:81" s="99" customFormat="1" ht="15" customHeight="1">
      <c r="A1" s="199"/>
      <c r="B1" s="127"/>
      <c r="C1" s="127"/>
      <c r="D1" s="127"/>
      <c r="E1" s="127"/>
      <c r="F1" s="127"/>
      <c r="G1" s="127"/>
      <c r="H1" s="127"/>
      <c r="I1" s="127"/>
      <c r="J1" s="127"/>
      <c r="K1" s="127"/>
      <c r="L1" s="127"/>
      <c r="M1" s="127"/>
      <c r="N1" s="127"/>
      <c r="O1" s="127"/>
    </row>
    <row r="2" spans="1:81" s="99" customFormat="1" ht="15" customHeight="1">
      <c r="A2" s="37"/>
      <c r="B2" s="127"/>
      <c r="C2" s="127"/>
      <c r="D2" s="127"/>
      <c r="E2" s="127"/>
      <c r="F2" s="127"/>
      <c r="G2" s="127"/>
      <c r="H2" s="127"/>
      <c r="I2" s="127"/>
      <c r="J2" s="127"/>
      <c r="K2" s="127"/>
      <c r="L2" s="127"/>
      <c r="M2" s="127"/>
      <c r="N2" s="127"/>
      <c r="O2" s="127"/>
    </row>
    <row r="3" spans="1:81" s="99" customFormat="1" ht="15" customHeight="1">
      <c r="A3" s="37"/>
      <c r="B3" s="127"/>
      <c r="C3" s="127"/>
      <c r="D3" s="127"/>
      <c r="E3" s="127"/>
      <c r="F3" s="127"/>
      <c r="G3" s="127"/>
      <c r="H3" s="127"/>
      <c r="I3" s="127"/>
      <c r="J3" s="127"/>
      <c r="K3" s="127"/>
      <c r="L3" s="127"/>
      <c r="M3" s="127"/>
      <c r="N3" s="127"/>
      <c r="O3" s="127"/>
    </row>
    <row r="4" spans="1:81" s="99" customFormat="1" ht="15" customHeight="1">
      <c r="A4" s="202" t="s">
        <v>207</v>
      </c>
      <c r="B4" s="127"/>
      <c r="C4" s="127"/>
      <c r="D4" s="127"/>
      <c r="E4" s="127"/>
      <c r="F4" s="127"/>
      <c r="G4" s="127"/>
      <c r="H4" s="127"/>
      <c r="I4" s="127"/>
      <c r="J4" s="127"/>
      <c r="K4" s="127"/>
      <c r="L4" s="127"/>
      <c r="M4" s="127"/>
      <c r="N4" s="127"/>
      <c r="O4" s="127"/>
    </row>
    <row r="5" spans="1:81" s="99" customFormat="1" ht="15" customHeight="1" thickBot="1">
      <c r="A5" s="47" t="s">
        <v>208</v>
      </c>
      <c r="B5" s="127"/>
      <c r="C5" s="127"/>
      <c r="D5" s="127"/>
      <c r="E5" s="127"/>
      <c r="F5" s="127"/>
      <c r="G5" s="127"/>
      <c r="H5" s="127"/>
      <c r="I5" s="127"/>
      <c r="J5" s="127"/>
      <c r="K5" s="127"/>
      <c r="L5" s="127"/>
      <c r="M5" s="127"/>
      <c r="N5" s="127"/>
      <c r="O5" s="127"/>
    </row>
    <row r="6" spans="1:81" s="99" customFormat="1" ht="17.25" customHeight="1" thickTop="1">
      <c r="A6" s="199"/>
      <c r="B6" s="51"/>
      <c r="C6" s="51"/>
      <c r="D6" s="51"/>
      <c r="E6" s="51"/>
      <c r="F6" s="51"/>
      <c r="G6" s="51"/>
      <c r="H6" s="51"/>
      <c r="I6" s="51"/>
      <c r="J6" s="51"/>
      <c r="K6" s="51"/>
      <c r="L6" s="51"/>
      <c r="M6" s="51"/>
      <c r="N6" s="51"/>
      <c r="O6" s="51" t="s">
        <v>61</v>
      </c>
    </row>
    <row r="7" spans="1:81" s="56" customFormat="1" ht="15" customHeight="1">
      <c r="A7" s="54"/>
      <c r="B7" s="55" t="s">
        <v>66</v>
      </c>
      <c r="C7" s="55" t="s">
        <v>67</v>
      </c>
      <c r="D7" s="55" t="s">
        <v>149</v>
      </c>
      <c r="E7" s="55" t="s">
        <v>69</v>
      </c>
      <c r="F7" s="55" t="s">
        <v>70</v>
      </c>
      <c r="G7" s="55" t="s">
        <v>71</v>
      </c>
      <c r="H7" s="55" t="s">
        <v>72</v>
      </c>
      <c r="I7" s="55" t="s">
        <v>73</v>
      </c>
      <c r="J7" s="55" t="s">
        <v>74</v>
      </c>
      <c r="K7" s="55" t="s">
        <v>75</v>
      </c>
      <c r="L7" s="55" t="s">
        <v>76</v>
      </c>
      <c r="M7" s="55" t="s">
        <v>77</v>
      </c>
      <c r="N7" s="55" t="s">
        <v>78</v>
      </c>
      <c r="O7" s="55" t="s">
        <v>79</v>
      </c>
    </row>
    <row r="8" spans="1:81" s="44" customFormat="1" ht="10.199999999999999" customHeight="1">
      <c r="A8" s="57"/>
      <c r="B8" s="58"/>
      <c r="C8" s="58"/>
      <c r="D8" s="58"/>
      <c r="E8" s="58"/>
      <c r="F8" s="58"/>
      <c r="G8" s="58"/>
      <c r="H8" s="58"/>
      <c r="I8" s="58"/>
      <c r="J8" s="58"/>
      <c r="K8" s="58"/>
      <c r="L8" s="58"/>
      <c r="M8" s="58"/>
      <c r="N8" s="58"/>
      <c r="O8" s="58"/>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row>
    <row r="9" spans="1:81" ht="5.0999999999999996" customHeight="1">
      <c r="A9" s="59"/>
      <c r="O9" s="70"/>
    </row>
    <row r="10" spans="1:81" s="99" customFormat="1" ht="15" customHeight="1">
      <c r="A10" s="45" t="s">
        <v>198</v>
      </c>
      <c r="B10" s="94">
        <v>237260.90007845001</v>
      </c>
      <c r="C10" s="94">
        <v>233734.05602649695</v>
      </c>
      <c r="D10" s="94">
        <v>240921.33120987579</v>
      </c>
      <c r="E10" s="94">
        <v>257406</v>
      </c>
      <c r="F10" s="94">
        <v>266968.5</v>
      </c>
      <c r="G10" s="94">
        <v>282192</v>
      </c>
      <c r="H10" s="94">
        <v>300033</v>
      </c>
      <c r="I10" s="94">
        <v>317297</v>
      </c>
      <c r="J10" s="94">
        <v>327961</v>
      </c>
      <c r="K10" s="94">
        <v>337915.69999999995</v>
      </c>
      <c r="L10" s="94">
        <f>SUM(L11:L17)</f>
        <v>349134.1</v>
      </c>
      <c r="M10" s="94">
        <v>357614</v>
      </c>
      <c r="N10" s="94">
        <f>SUM(N11:N17)</f>
        <v>361838.4</v>
      </c>
      <c r="O10" s="213">
        <v>357105</v>
      </c>
      <c r="P10" s="214"/>
    </row>
    <row r="11" spans="1:81" s="61" customFormat="1" ht="15" customHeight="1">
      <c r="A11" s="65" t="s">
        <v>223</v>
      </c>
      <c r="B11" s="215">
        <v>65320</v>
      </c>
      <c r="C11" s="215">
        <v>65448</v>
      </c>
      <c r="D11" s="215">
        <v>66404</v>
      </c>
      <c r="E11" s="215">
        <v>69664</v>
      </c>
      <c r="F11" s="215">
        <v>72804.399999999994</v>
      </c>
      <c r="G11" s="215">
        <v>78425</v>
      </c>
      <c r="H11" s="215">
        <v>82505</v>
      </c>
      <c r="I11" s="215">
        <v>84111</v>
      </c>
      <c r="J11" s="215">
        <v>84587</v>
      </c>
      <c r="K11" s="215">
        <v>86078</v>
      </c>
      <c r="L11" s="215">
        <v>87612</v>
      </c>
      <c r="M11" s="215">
        <v>89167</v>
      </c>
      <c r="N11" s="215">
        <v>89725</v>
      </c>
      <c r="O11" s="216">
        <v>89842</v>
      </c>
      <c r="P11" s="214"/>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row>
    <row r="12" spans="1:81" s="61" customFormat="1" ht="15" customHeight="1">
      <c r="A12" s="65" t="s">
        <v>209</v>
      </c>
      <c r="B12" s="215">
        <v>40836</v>
      </c>
      <c r="C12" s="215">
        <v>40788</v>
      </c>
      <c r="D12" s="215">
        <v>41178</v>
      </c>
      <c r="E12" s="215">
        <v>41669</v>
      </c>
      <c r="F12" s="215">
        <v>44433</v>
      </c>
      <c r="G12" s="215">
        <v>45919</v>
      </c>
      <c r="H12" s="215">
        <v>48039</v>
      </c>
      <c r="I12" s="215">
        <v>49413</v>
      </c>
      <c r="J12" s="215">
        <v>53251</v>
      </c>
      <c r="K12" s="215">
        <v>55500</v>
      </c>
      <c r="L12" s="215">
        <v>57886</v>
      </c>
      <c r="M12" s="215">
        <v>57185</v>
      </c>
      <c r="N12" s="215">
        <v>57974</v>
      </c>
      <c r="O12" s="216">
        <v>56581</v>
      </c>
      <c r="P12" s="214"/>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row>
    <row r="13" spans="1:81" s="61" customFormat="1" ht="15" customHeight="1">
      <c r="A13" s="65" t="s">
        <v>210</v>
      </c>
      <c r="B13" s="215">
        <v>39496</v>
      </c>
      <c r="C13" s="215">
        <v>35074.191845107278</v>
      </c>
      <c r="D13" s="215">
        <v>37604.340048875398</v>
      </c>
      <c r="E13" s="215">
        <v>42056</v>
      </c>
      <c r="F13" s="215">
        <v>40551</v>
      </c>
      <c r="G13" s="215">
        <v>43173</v>
      </c>
      <c r="H13" s="215">
        <v>47387</v>
      </c>
      <c r="I13" s="215">
        <v>54866</v>
      </c>
      <c r="J13" s="215">
        <v>59061</v>
      </c>
      <c r="K13" s="215">
        <v>63224</v>
      </c>
      <c r="L13" s="215">
        <v>65764</v>
      </c>
      <c r="M13" s="215">
        <v>69955</v>
      </c>
      <c r="N13" s="215">
        <v>72294</v>
      </c>
      <c r="O13" s="216">
        <v>72165</v>
      </c>
      <c r="P13" s="214"/>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row>
    <row r="14" spans="1:81" s="61" customFormat="1" ht="15" customHeight="1">
      <c r="A14" s="65" t="s">
        <v>211</v>
      </c>
      <c r="B14" s="95">
        <v>46173</v>
      </c>
      <c r="C14" s="95">
        <v>49049.071839129683</v>
      </c>
      <c r="D14" s="95">
        <v>52286.992213940131</v>
      </c>
      <c r="E14" s="95">
        <v>59163</v>
      </c>
      <c r="F14" s="95">
        <v>63747.3</v>
      </c>
      <c r="G14" s="95">
        <v>68668</v>
      </c>
      <c r="H14" s="95">
        <v>73903</v>
      </c>
      <c r="I14" s="95">
        <v>77595</v>
      </c>
      <c r="J14" s="95">
        <v>78614</v>
      </c>
      <c r="K14" s="95">
        <v>80474.3</v>
      </c>
      <c r="L14" s="95">
        <v>82763</v>
      </c>
      <c r="M14" s="95">
        <v>84701</v>
      </c>
      <c r="N14" s="95">
        <v>86061</v>
      </c>
      <c r="O14" s="216">
        <v>86522</v>
      </c>
      <c r="P14" s="214"/>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row>
    <row r="15" spans="1:81" s="61" customFormat="1" ht="15" customHeight="1">
      <c r="A15" s="65" t="s">
        <v>212</v>
      </c>
      <c r="B15" s="95">
        <v>29471</v>
      </c>
      <c r="C15" s="95">
        <v>28292</v>
      </c>
      <c r="D15" s="95">
        <v>28472.341103630246</v>
      </c>
      <c r="E15" s="95">
        <v>29405</v>
      </c>
      <c r="F15" s="95">
        <v>29539</v>
      </c>
      <c r="G15" s="95">
        <v>30102</v>
      </c>
      <c r="H15" s="95">
        <v>31046</v>
      </c>
      <c r="I15" s="95">
        <v>32841</v>
      </c>
      <c r="J15" s="95">
        <v>33958</v>
      </c>
      <c r="K15" s="95">
        <v>35135.300000000003</v>
      </c>
      <c r="L15" s="95">
        <v>35708.6</v>
      </c>
      <c r="M15" s="95">
        <v>35807</v>
      </c>
      <c r="N15" s="95">
        <v>34776.400000000001</v>
      </c>
      <c r="O15" s="216">
        <v>33514</v>
      </c>
      <c r="P15" s="214"/>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row>
    <row r="16" spans="1:81" s="61" customFormat="1" ht="15" customHeight="1">
      <c r="A16" s="65" t="s">
        <v>213</v>
      </c>
      <c r="B16" s="95">
        <v>8770.9000784499967</v>
      </c>
      <c r="C16" s="95">
        <v>8192.7923422599961</v>
      </c>
      <c r="D16" s="95">
        <v>8178.6578434299963</v>
      </c>
      <c r="E16" s="95">
        <v>8419</v>
      </c>
      <c r="F16" s="95">
        <v>8628.7999999999993</v>
      </c>
      <c r="G16" s="95">
        <v>8468</v>
      </c>
      <c r="H16" s="95">
        <v>9443</v>
      </c>
      <c r="I16" s="95">
        <v>10349</v>
      </c>
      <c r="J16" s="95">
        <v>10097</v>
      </c>
      <c r="K16" s="95">
        <v>9094.1</v>
      </c>
      <c r="L16" s="95">
        <v>10955</v>
      </c>
      <c r="M16" s="95">
        <v>12368</v>
      </c>
      <c r="N16" s="95">
        <v>12578</v>
      </c>
      <c r="O16" s="216">
        <v>10214</v>
      </c>
      <c r="P16" s="214"/>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row>
    <row r="17" spans="1:81" s="61" customFormat="1" ht="15" customHeight="1">
      <c r="A17" s="65" t="s">
        <v>157</v>
      </c>
      <c r="B17" s="95">
        <v>7194</v>
      </c>
      <c r="C17" s="95">
        <v>6890</v>
      </c>
      <c r="D17" s="95">
        <v>6797</v>
      </c>
      <c r="E17" s="95">
        <v>7030</v>
      </c>
      <c r="F17" s="95">
        <v>7265</v>
      </c>
      <c r="G17" s="95">
        <v>7437</v>
      </c>
      <c r="H17" s="95">
        <v>7710</v>
      </c>
      <c r="I17" s="95">
        <v>8122</v>
      </c>
      <c r="J17" s="95">
        <v>8393</v>
      </c>
      <c r="K17" s="95">
        <v>8410</v>
      </c>
      <c r="L17" s="95">
        <v>8445.5</v>
      </c>
      <c r="M17" s="95">
        <v>8431</v>
      </c>
      <c r="N17" s="95">
        <v>8430</v>
      </c>
      <c r="O17" s="216">
        <v>8267</v>
      </c>
      <c r="P17" s="214"/>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217"/>
    </row>
    <row r="18" spans="1:81" s="99" customFormat="1" ht="15" customHeight="1">
      <c r="A18" s="45" t="s">
        <v>202</v>
      </c>
      <c r="B18" s="218">
        <v>240316.07</v>
      </c>
      <c r="C18" s="218">
        <v>245591.23000000004</v>
      </c>
      <c r="D18" s="218">
        <v>249122.02</v>
      </c>
      <c r="E18" s="218">
        <v>252904.50999999998</v>
      </c>
      <c r="F18" s="218">
        <v>261611.4</v>
      </c>
      <c r="G18" s="218">
        <v>264329.08</v>
      </c>
      <c r="H18" s="218">
        <v>281314.93</v>
      </c>
      <c r="I18" s="218">
        <v>292630.96999999997</v>
      </c>
      <c r="J18" s="218">
        <v>290862.7</v>
      </c>
      <c r="K18" s="218">
        <v>294863.44</v>
      </c>
      <c r="L18" s="218">
        <f>SUM(L19:L26)</f>
        <v>295611.40000000002</v>
      </c>
      <c r="M18" s="218">
        <v>298818</v>
      </c>
      <c r="N18" s="218">
        <f>SUM(N19:N26)</f>
        <v>280436</v>
      </c>
      <c r="O18" s="219">
        <f>SUM(O19:O26)</f>
        <v>269467</v>
      </c>
      <c r="P18" s="214"/>
    </row>
    <row r="19" spans="1:81" s="61" customFormat="1" ht="15" customHeight="1">
      <c r="A19" s="65" t="s">
        <v>216</v>
      </c>
      <c r="B19" s="215">
        <v>85896.976970530101</v>
      </c>
      <c r="C19" s="215">
        <v>93831.013480309906</v>
      </c>
      <c r="D19" s="215">
        <v>106972.67620093</v>
      </c>
      <c r="E19" s="215">
        <v>115646.77021415799</v>
      </c>
      <c r="F19" s="215">
        <v>113596.07972063799</v>
      </c>
      <c r="G19" s="215">
        <v>119105.403863439</v>
      </c>
      <c r="H19" s="215">
        <v>129093.125203972</v>
      </c>
      <c r="I19" s="215">
        <v>133843.199409578</v>
      </c>
      <c r="J19" s="215">
        <v>133140.04421995801</v>
      </c>
      <c r="K19" s="215">
        <v>134300.06704595199</v>
      </c>
      <c r="L19" s="215">
        <v>135805</v>
      </c>
      <c r="M19" s="215">
        <v>139961</v>
      </c>
      <c r="N19" s="215">
        <v>125546</v>
      </c>
      <c r="O19" s="216">
        <v>119169</v>
      </c>
      <c r="P19" s="214"/>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17"/>
      <c r="CA19" s="217"/>
      <c r="CB19" s="217"/>
      <c r="CC19" s="217"/>
    </row>
    <row r="20" spans="1:81" s="61" customFormat="1" ht="15" customHeight="1">
      <c r="A20" s="65" t="s">
        <v>217</v>
      </c>
      <c r="B20" s="215">
        <v>37962.282172009996</v>
      </c>
      <c r="C20" s="215">
        <v>34667.551611099901</v>
      </c>
      <c r="D20" s="215">
        <v>31045.219991940001</v>
      </c>
      <c r="E20" s="215">
        <v>24973.024718799999</v>
      </c>
      <c r="F20" s="215">
        <v>30200.101031789902</v>
      </c>
      <c r="G20" s="215">
        <v>31080.729759689999</v>
      </c>
      <c r="H20" s="215">
        <v>32506.892961869999</v>
      </c>
      <c r="I20" s="215">
        <v>35679.629112589901</v>
      </c>
      <c r="J20" s="215">
        <v>28651.924954029899</v>
      </c>
      <c r="K20" s="215">
        <v>30376.472503329998</v>
      </c>
      <c r="L20" s="215">
        <v>31547</v>
      </c>
      <c r="M20" s="215">
        <v>31170</v>
      </c>
      <c r="N20" s="215">
        <v>29367</v>
      </c>
      <c r="O20" s="216">
        <v>25156</v>
      </c>
      <c r="P20" s="214"/>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N20" s="217"/>
      <c r="BO20" s="217"/>
      <c r="BP20" s="217"/>
      <c r="BQ20" s="217"/>
      <c r="BR20" s="217"/>
      <c r="BS20" s="217"/>
      <c r="BT20" s="217"/>
      <c r="BU20" s="217"/>
      <c r="BV20" s="217"/>
      <c r="BW20" s="217"/>
      <c r="BX20" s="217"/>
      <c r="BY20" s="217"/>
      <c r="BZ20" s="217"/>
      <c r="CA20" s="217"/>
      <c r="CB20" s="217"/>
      <c r="CC20" s="217"/>
    </row>
    <row r="21" spans="1:81" s="61" customFormat="1" ht="15" customHeight="1">
      <c r="A21" s="65" t="s">
        <v>218</v>
      </c>
      <c r="B21" s="215">
        <v>46696.318377999902</v>
      </c>
      <c r="C21" s="215">
        <v>51054.049264939902</v>
      </c>
      <c r="D21" s="215">
        <v>45130.64726908</v>
      </c>
      <c r="E21" s="215">
        <v>41378.329641779899</v>
      </c>
      <c r="F21" s="215">
        <v>45988.4077598199</v>
      </c>
      <c r="G21" s="215">
        <v>40468.52333217</v>
      </c>
      <c r="H21" s="215">
        <v>41219.792825550001</v>
      </c>
      <c r="I21" s="215">
        <v>41027.940321709902</v>
      </c>
      <c r="J21" s="215">
        <v>45269.675580559997</v>
      </c>
      <c r="K21" s="215">
        <v>40760.54889849</v>
      </c>
      <c r="L21" s="215">
        <v>35719</v>
      </c>
      <c r="M21" s="215">
        <v>33100</v>
      </c>
      <c r="N21" s="215">
        <v>32219</v>
      </c>
      <c r="O21" s="216">
        <v>34427</v>
      </c>
      <c r="P21" s="214"/>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c r="BN21" s="217"/>
      <c r="BO21" s="217"/>
      <c r="BP21" s="217"/>
      <c r="BQ21" s="217"/>
      <c r="BR21" s="217"/>
      <c r="BS21" s="217"/>
      <c r="BT21" s="217"/>
      <c r="BU21" s="217"/>
      <c r="BV21" s="217"/>
      <c r="BW21" s="217"/>
      <c r="BX21" s="217"/>
      <c r="BY21" s="217"/>
      <c r="BZ21" s="217"/>
      <c r="CA21" s="217"/>
      <c r="CB21" s="217"/>
      <c r="CC21" s="217"/>
    </row>
    <row r="22" spans="1:81" s="61" customFormat="1" ht="15" customHeight="1">
      <c r="A22" s="65" t="s">
        <v>214</v>
      </c>
      <c r="B22" s="95">
        <v>16253.07156767</v>
      </c>
      <c r="C22" s="95">
        <v>16593.6353094599</v>
      </c>
      <c r="D22" s="95">
        <v>16963.3047883199</v>
      </c>
      <c r="E22" s="95">
        <v>16714.271103589999</v>
      </c>
      <c r="F22" s="215">
        <v>16282.9440056199</v>
      </c>
      <c r="G22" s="95">
        <v>16213.5952381199</v>
      </c>
      <c r="H22" s="95">
        <v>16207.534450769999</v>
      </c>
      <c r="I22" s="95">
        <v>16079.657360339899</v>
      </c>
      <c r="J22" s="95">
        <v>15928.839218929999</v>
      </c>
      <c r="K22" s="95">
        <v>16150.0811035199</v>
      </c>
      <c r="L22" s="95">
        <v>15940</v>
      </c>
      <c r="M22" s="95">
        <v>16380</v>
      </c>
      <c r="N22" s="95">
        <v>16693</v>
      </c>
      <c r="O22" s="216">
        <v>16651</v>
      </c>
      <c r="P22" s="214"/>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217"/>
    </row>
    <row r="23" spans="1:81" s="61" customFormat="1" ht="15" customHeight="1">
      <c r="A23" s="65" t="s">
        <v>211</v>
      </c>
      <c r="B23" s="215">
        <v>15768.068680959899</v>
      </c>
      <c r="C23" s="215">
        <v>15485.0391323399</v>
      </c>
      <c r="D23" s="215">
        <v>14889.893516779999</v>
      </c>
      <c r="E23" s="215">
        <v>18588.088773689899</v>
      </c>
      <c r="F23" s="215">
        <v>18060.349524249999</v>
      </c>
      <c r="G23" s="215">
        <v>16850.61203185</v>
      </c>
      <c r="H23" s="215">
        <v>17633.208247319999</v>
      </c>
      <c r="I23" s="215">
        <v>18350.135554779899</v>
      </c>
      <c r="J23" s="215">
        <v>17503.745006929999</v>
      </c>
      <c r="K23" s="215">
        <v>18230.503457819901</v>
      </c>
      <c r="L23" s="215">
        <v>19518</v>
      </c>
      <c r="M23" s="215">
        <v>20631</v>
      </c>
      <c r="N23" s="215">
        <v>21140</v>
      </c>
      <c r="O23" s="216">
        <v>22210</v>
      </c>
      <c r="P23" s="214"/>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17"/>
      <c r="CA23" s="217"/>
      <c r="CB23" s="217"/>
      <c r="CC23" s="217"/>
    </row>
    <row r="24" spans="1:81" s="61" customFormat="1" ht="15" customHeight="1">
      <c r="A24" s="65" t="s">
        <v>220</v>
      </c>
      <c r="B24" s="215">
        <v>15919.325944029899</v>
      </c>
      <c r="C24" s="215">
        <v>15795.77783734999</v>
      </c>
      <c r="D24" s="215">
        <v>15943.03520402</v>
      </c>
      <c r="E24" s="215">
        <v>16644.884154989999</v>
      </c>
      <c r="F24" s="215">
        <v>17390.565834589892</v>
      </c>
      <c r="G24" s="215">
        <v>18920.712696999999</v>
      </c>
      <c r="H24" s="215">
        <v>20991.630697729892</v>
      </c>
      <c r="I24" s="215">
        <v>22618.105641509799</v>
      </c>
      <c r="J24" s="215">
        <v>23897.281984280002</v>
      </c>
      <c r="K24" s="215">
        <v>25101.150916269999</v>
      </c>
      <c r="L24" s="215">
        <v>26372</v>
      </c>
      <c r="M24" s="215">
        <v>27275</v>
      </c>
      <c r="N24" s="215">
        <v>27129</v>
      </c>
      <c r="O24" s="216">
        <v>26611</v>
      </c>
      <c r="P24" s="214"/>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17"/>
      <c r="AX24" s="217"/>
      <c r="AY24" s="217"/>
      <c r="AZ24" s="217"/>
      <c r="BA24" s="217"/>
      <c r="BB24" s="217"/>
      <c r="BC24" s="217"/>
      <c r="BD24" s="217"/>
      <c r="BE24" s="217"/>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217"/>
      <c r="CC24" s="217"/>
    </row>
    <row r="25" spans="1:81" s="61" customFormat="1" ht="15" customHeight="1">
      <c r="A25" s="65" t="s">
        <v>213</v>
      </c>
      <c r="B25" s="215">
        <v>5392.7608429299898</v>
      </c>
      <c r="C25" s="215">
        <v>5004.9386565200002</v>
      </c>
      <c r="D25" s="215">
        <v>5403.1447377200002</v>
      </c>
      <c r="E25" s="215">
        <v>4956.7069842299998</v>
      </c>
      <c r="F25" s="215">
        <v>4964.4961482199997</v>
      </c>
      <c r="G25" s="215">
        <v>5244.0693075899999</v>
      </c>
      <c r="H25" s="215">
        <v>5660.0302537299904</v>
      </c>
      <c r="I25" s="215">
        <v>5502.1902624300001</v>
      </c>
      <c r="J25" s="215">
        <v>4995.3423849600003</v>
      </c>
      <c r="K25" s="215">
        <v>7091.8367482399999</v>
      </c>
      <c r="L25" s="215">
        <v>7444</v>
      </c>
      <c r="M25" s="215">
        <v>7620</v>
      </c>
      <c r="N25" s="215">
        <v>5588</v>
      </c>
      <c r="O25" s="216">
        <v>4086</v>
      </c>
      <c r="P25" s="214"/>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7"/>
      <c r="BU25" s="217"/>
      <c r="BV25" s="217"/>
      <c r="BW25" s="217"/>
      <c r="BX25" s="217"/>
      <c r="BY25" s="217"/>
      <c r="BZ25" s="217"/>
      <c r="CA25" s="217"/>
      <c r="CB25" s="217"/>
      <c r="CC25" s="217"/>
    </row>
    <row r="26" spans="1:81" s="61" customFormat="1" ht="15" customHeight="1">
      <c r="A26" s="65" t="s">
        <v>157</v>
      </c>
      <c r="B26" s="95">
        <v>16427.594456605977</v>
      </c>
      <c r="C26" s="95">
        <v>13158.515843068384</v>
      </c>
      <c r="D26" s="95">
        <v>12774.098898294691</v>
      </c>
      <c r="E26" s="95">
        <v>14002.809035172679</v>
      </c>
      <c r="F26" s="95">
        <v>15128.454395004957</v>
      </c>
      <c r="G26" s="95">
        <v>16445.431870058081</v>
      </c>
      <c r="H26" s="95">
        <v>18002.507325192197</v>
      </c>
      <c r="I26" s="95">
        <v>19530.115906371495</v>
      </c>
      <c r="J26" s="95">
        <v>21475.844512256386</v>
      </c>
      <c r="K26" s="95">
        <v>22852.78306010646</v>
      </c>
      <c r="L26" s="95">
        <v>23266.400000000001</v>
      </c>
      <c r="M26" s="95">
        <v>22680</v>
      </c>
      <c r="N26" s="95">
        <f>280436-N19-N20-N21-N22-N23-N24-N25</f>
        <v>22754</v>
      </c>
      <c r="O26" s="216">
        <f>269467-O19-O20-O21-O22-O23-O24-O25</f>
        <v>21157</v>
      </c>
      <c r="P26" s="214"/>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217"/>
    </row>
    <row r="27" spans="1:81" s="198" customFormat="1" ht="5.0999999999999996" customHeight="1">
      <c r="A27" s="103"/>
      <c r="P27" s="214"/>
    </row>
    <row r="28" spans="1:81" s="44" customFormat="1" ht="15" customHeight="1" thickBot="1">
      <c r="A28" s="106" t="s">
        <v>199</v>
      </c>
      <c r="B28" s="220">
        <v>477576.97007845005</v>
      </c>
      <c r="C28" s="220">
        <v>479325.28602649702</v>
      </c>
      <c r="D28" s="220">
        <v>490043.35120987578</v>
      </c>
      <c r="E28" s="220">
        <v>510310.51</v>
      </c>
      <c r="F28" s="220">
        <v>528579.9</v>
      </c>
      <c r="G28" s="220">
        <v>546521.08000000007</v>
      </c>
      <c r="H28" s="220">
        <v>581347.92999999993</v>
      </c>
      <c r="I28" s="220">
        <v>609927.97</v>
      </c>
      <c r="J28" s="220">
        <v>618823.69999999995</v>
      </c>
      <c r="K28" s="220">
        <v>632779.1399999999</v>
      </c>
      <c r="L28" s="220">
        <f>L18+L10</f>
        <v>644745.5</v>
      </c>
      <c r="M28" s="220">
        <v>656431</v>
      </c>
      <c r="N28" s="220">
        <f>N18+N10</f>
        <v>642274.4</v>
      </c>
      <c r="O28" s="220">
        <f>O18+O10</f>
        <v>626572</v>
      </c>
      <c r="P28" s="214"/>
      <c r="Q28" s="221"/>
      <c r="R28" s="221"/>
      <c r="S28" s="221"/>
      <c r="T28" s="221"/>
      <c r="U28" s="221"/>
      <c r="V28" s="221"/>
      <c r="W28" s="221"/>
      <c r="X28" s="221"/>
      <c r="Y28" s="221"/>
      <c r="Z28" s="221"/>
      <c r="AA28" s="221"/>
      <c r="AB28" s="221"/>
      <c r="AC28" s="221"/>
      <c r="AD28" s="221"/>
      <c r="AE28" s="221"/>
      <c r="AF28" s="221"/>
      <c r="AG28" s="221"/>
      <c r="AH28" s="221"/>
    </row>
    <row r="29" spans="1:81" ht="36.6" thickTop="1">
      <c r="A29" s="208" t="s">
        <v>222</v>
      </c>
      <c r="B29" s="222"/>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3"/>
      <c r="AK29" s="223"/>
      <c r="AL29" s="223"/>
      <c r="AM29" s="223"/>
      <c r="AN29" s="223"/>
      <c r="AO29" s="223"/>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row>
    <row r="30" spans="1:81" s="152" customFormat="1" ht="12">
      <c r="A30" s="103"/>
      <c r="B30" s="212"/>
      <c r="C30" s="212"/>
      <c r="D30" s="212"/>
      <c r="E30" s="212"/>
      <c r="F30" s="212"/>
      <c r="G30" s="212"/>
      <c r="H30" s="212"/>
      <c r="I30" s="212"/>
      <c r="J30" s="212"/>
      <c r="K30" s="212"/>
      <c r="L30" s="212"/>
      <c r="M30" s="212"/>
      <c r="N30" s="212"/>
      <c r="O30" s="212"/>
    </row>
    <row r="31" spans="1:81" s="152" customFormat="1" ht="13.2" customHeight="1">
      <c r="A31" s="86"/>
      <c r="B31" s="86"/>
      <c r="C31" s="86"/>
      <c r="D31" s="86"/>
      <c r="E31" s="86"/>
      <c r="F31" s="86"/>
      <c r="G31" s="86"/>
      <c r="H31" s="86"/>
      <c r="I31" s="86"/>
      <c r="J31" s="86"/>
      <c r="K31" s="86"/>
      <c r="L31" s="86"/>
      <c r="M31" s="86"/>
      <c r="N31" s="86"/>
      <c r="O31" s="86"/>
    </row>
    <row r="32" spans="1:81" s="152" customFormat="1" ht="10.199999999999999">
      <c r="A32" s="86"/>
      <c r="B32" s="150"/>
      <c r="C32" s="150"/>
      <c r="D32" s="150"/>
      <c r="E32" s="150"/>
      <c r="F32" s="150"/>
      <c r="G32" s="150"/>
      <c r="H32" s="150"/>
      <c r="I32" s="150"/>
      <c r="J32" s="150"/>
      <c r="K32" s="150"/>
      <c r="L32" s="150"/>
      <c r="M32" s="150"/>
      <c r="N32" s="150"/>
      <c r="O32" s="150"/>
    </row>
    <row r="33" spans="1:15" s="152" customFormat="1" ht="10.199999999999999">
      <c r="A33" s="86"/>
      <c r="B33" s="150"/>
      <c r="C33" s="150"/>
      <c r="D33" s="150"/>
      <c r="E33" s="150"/>
      <c r="F33" s="150"/>
      <c r="G33" s="150"/>
      <c r="H33" s="150"/>
      <c r="I33" s="150"/>
      <c r="J33" s="150"/>
      <c r="K33" s="150"/>
      <c r="L33" s="150"/>
      <c r="M33" s="150"/>
      <c r="N33" s="150"/>
      <c r="O33" s="150"/>
    </row>
    <row r="34" spans="1:15" s="152" customFormat="1" ht="10.199999999999999">
      <c r="A34" s="86"/>
      <c r="B34" s="150"/>
      <c r="C34" s="150"/>
      <c r="D34" s="150"/>
      <c r="E34" s="150"/>
      <c r="F34" s="150"/>
      <c r="G34" s="150"/>
      <c r="H34" s="150"/>
      <c r="I34" s="150"/>
      <c r="J34" s="150"/>
      <c r="K34" s="150"/>
      <c r="L34" s="150"/>
      <c r="M34" s="150"/>
      <c r="N34" s="150"/>
      <c r="O34" s="150"/>
    </row>
    <row r="35" spans="1:15" s="152" customFormat="1" ht="10.199999999999999">
      <c r="A35" s="86"/>
      <c r="B35" s="150"/>
      <c r="C35" s="150"/>
      <c r="D35" s="150"/>
      <c r="E35" s="150"/>
      <c r="F35" s="150"/>
      <c r="G35" s="150"/>
      <c r="H35" s="150"/>
      <c r="I35" s="150"/>
      <c r="J35" s="150"/>
      <c r="K35" s="150"/>
      <c r="L35" s="150"/>
      <c r="M35" s="150"/>
      <c r="N35" s="150"/>
      <c r="O35" s="150"/>
    </row>
    <row r="36" spans="1:15" s="152" customFormat="1" ht="10.199999999999999">
      <c r="A36" s="86"/>
      <c r="B36" s="150"/>
      <c r="C36" s="150"/>
      <c r="D36" s="150"/>
      <c r="E36" s="150"/>
      <c r="F36" s="150"/>
      <c r="G36" s="150"/>
      <c r="H36" s="150"/>
      <c r="I36" s="150"/>
      <c r="J36" s="150"/>
      <c r="K36" s="150"/>
      <c r="L36" s="150"/>
      <c r="M36" s="150"/>
      <c r="N36" s="150"/>
      <c r="O36" s="150"/>
    </row>
    <row r="37" spans="1:15" s="152" customFormat="1" ht="10.199999999999999">
      <c r="A37" s="86"/>
      <c r="B37" s="150"/>
      <c r="C37" s="150"/>
      <c r="D37" s="150"/>
      <c r="E37" s="150"/>
      <c r="F37" s="150"/>
      <c r="G37" s="150"/>
      <c r="H37" s="150"/>
      <c r="I37" s="150"/>
      <c r="J37" s="150"/>
      <c r="K37" s="150"/>
      <c r="L37" s="150"/>
      <c r="M37" s="150"/>
      <c r="N37" s="150"/>
      <c r="O37" s="150"/>
    </row>
    <row r="38" spans="1:15" s="152" customFormat="1" ht="10.199999999999999">
      <c r="A38" s="86"/>
      <c r="B38" s="150"/>
      <c r="C38" s="150"/>
      <c r="D38" s="150"/>
      <c r="E38" s="150"/>
      <c r="F38" s="150"/>
      <c r="G38" s="150"/>
      <c r="H38" s="150"/>
      <c r="I38" s="150"/>
      <c r="J38" s="150"/>
      <c r="K38" s="150"/>
      <c r="L38" s="150"/>
      <c r="M38" s="150"/>
      <c r="N38" s="150"/>
      <c r="O38" s="150"/>
    </row>
    <row r="39" spans="1:15" s="152" customFormat="1" ht="10.199999999999999">
      <c r="A39" s="86"/>
      <c r="B39" s="150"/>
      <c r="C39" s="150"/>
      <c r="D39" s="150"/>
      <c r="E39" s="150"/>
      <c r="F39" s="150"/>
      <c r="G39" s="150"/>
      <c r="H39" s="150"/>
      <c r="I39" s="150"/>
      <c r="J39" s="150"/>
      <c r="K39" s="150"/>
      <c r="L39" s="150"/>
      <c r="M39" s="150"/>
      <c r="N39" s="150"/>
      <c r="O39" s="150"/>
    </row>
    <row r="40" spans="1:15" s="152" customFormat="1" ht="10.199999999999999">
      <c r="A40" s="86"/>
      <c r="B40" s="150"/>
      <c r="C40" s="150"/>
      <c r="D40" s="150"/>
      <c r="E40" s="150"/>
      <c r="F40" s="150"/>
      <c r="G40" s="150"/>
      <c r="H40" s="150"/>
      <c r="I40" s="150"/>
      <c r="J40" s="150"/>
      <c r="K40" s="150"/>
      <c r="L40" s="150"/>
      <c r="M40" s="150"/>
      <c r="N40" s="150"/>
      <c r="O40" s="150"/>
    </row>
    <row r="41" spans="1:15" s="152" customFormat="1" ht="10.199999999999999">
      <c r="A41" s="86"/>
      <c r="B41" s="150"/>
      <c r="C41" s="150"/>
      <c r="D41" s="150"/>
      <c r="E41" s="150"/>
      <c r="F41" s="150"/>
      <c r="G41" s="150"/>
      <c r="H41" s="150"/>
      <c r="I41" s="150"/>
      <c r="J41" s="150"/>
      <c r="K41" s="150"/>
      <c r="L41" s="150"/>
      <c r="M41" s="150"/>
      <c r="N41" s="150"/>
      <c r="O41" s="150"/>
    </row>
    <row r="42" spans="1:15" s="152" customFormat="1" ht="10.199999999999999">
      <c r="A42" s="86"/>
      <c r="B42" s="150"/>
      <c r="C42" s="150"/>
      <c r="D42" s="150"/>
      <c r="E42" s="150"/>
      <c r="F42" s="150"/>
      <c r="G42" s="150"/>
      <c r="H42" s="150"/>
      <c r="I42" s="150"/>
      <c r="J42" s="150"/>
      <c r="K42" s="150"/>
      <c r="L42" s="150"/>
      <c r="M42" s="150"/>
      <c r="N42" s="150"/>
      <c r="O42" s="150"/>
    </row>
    <row r="43" spans="1:15" s="152" customFormat="1" ht="10.199999999999999">
      <c r="A43" s="86"/>
      <c r="B43" s="150"/>
      <c r="C43" s="150"/>
      <c r="D43" s="150"/>
      <c r="E43" s="150"/>
      <c r="F43" s="150"/>
      <c r="G43" s="150"/>
      <c r="H43" s="150"/>
      <c r="I43" s="150"/>
      <c r="J43" s="150"/>
      <c r="K43" s="150"/>
      <c r="L43" s="150"/>
      <c r="M43" s="150"/>
      <c r="N43" s="150"/>
      <c r="O43" s="150"/>
    </row>
    <row r="44" spans="1:15" s="152" customFormat="1" ht="10.199999999999999">
      <c r="A44" s="86"/>
      <c r="B44" s="150"/>
      <c r="C44" s="150"/>
      <c r="D44" s="150"/>
      <c r="E44" s="150"/>
      <c r="F44" s="150"/>
      <c r="G44" s="150"/>
      <c r="H44" s="150"/>
      <c r="I44" s="150"/>
      <c r="J44" s="150"/>
      <c r="K44" s="150"/>
      <c r="L44" s="150"/>
      <c r="M44" s="150"/>
      <c r="N44" s="150"/>
      <c r="O44" s="150"/>
    </row>
    <row r="45" spans="1:15" s="152" customFormat="1" ht="10.199999999999999">
      <c r="A45" s="86"/>
      <c r="B45" s="150"/>
      <c r="C45" s="150"/>
      <c r="D45" s="150"/>
      <c r="E45" s="150"/>
      <c r="F45" s="150"/>
      <c r="G45" s="150"/>
      <c r="H45" s="150"/>
      <c r="I45" s="150"/>
      <c r="J45" s="150"/>
      <c r="K45" s="150"/>
      <c r="L45" s="150"/>
      <c r="M45" s="150"/>
      <c r="N45" s="150"/>
      <c r="O45" s="150"/>
    </row>
    <row r="46" spans="1:15" s="152" customFormat="1" ht="10.199999999999999">
      <c r="A46" s="86"/>
      <c r="B46" s="150"/>
      <c r="C46" s="150"/>
      <c r="D46" s="150"/>
      <c r="E46" s="150"/>
      <c r="F46" s="150"/>
      <c r="G46" s="150"/>
      <c r="H46" s="150"/>
      <c r="I46" s="150"/>
      <c r="J46" s="150"/>
      <c r="K46" s="150"/>
      <c r="L46" s="150"/>
      <c r="M46" s="150"/>
      <c r="N46" s="150"/>
      <c r="O46" s="150"/>
    </row>
    <row r="47" spans="1:15" s="152" customFormat="1" ht="10.199999999999999">
      <c r="A47" s="86"/>
      <c r="B47" s="150"/>
      <c r="C47" s="150"/>
      <c r="D47" s="150"/>
      <c r="E47" s="150"/>
      <c r="F47" s="150"/>
      <c r="G47" s="150"/>
      <c r="H47" s="150"/>
      <c r="I47" s="150"/>
      <c r="J47" s="150"/>
      <c r="K47" s="150"/>
      <c r="L47" s="150"/>
      <c r="M47" s="150"/>
      <c r="N47" s="150"/>
      <c r="O47" s="150"/>
    </row>
    <row r="48" spans="1:15" s="152" customFormat="1" ht="10.199999999999999">
      <c r="A48" s="86"/>
      <c r="B48" s="150"/>
      <c r="C48" s="150"/>
      <c r="D48" s="150"/>
      <c r="E48" s="150"/>
      <c r="F48" s="150"/>
      <c r="G48" s="150"/>
      <c r="H48" s="150"/>
      <c r="I48" s="150"/>
      <c r="J48" s="150"/>
      <c r="K48" s="150"/>
      <c r="L48" s="150"/>
      <c r="M48" s="150"/>
      <c r="N48" s="150"/>
      <c r="O48" s="150"/>
    </row>
    <row r="49" spans="1:15" s="152" customFormat="1" ht="10.199999999999999">
      <c r="A49" s="86"/>
      <c r="B49" s="150"/>
      <c r="C49" s="150"/>
      <c r="D49" s="150"/>
      <c r="E49" s="150"/>
      <c r="F49" s="150"/>
      <c r="G49" s="150"/>
      <c r="H49" s="150"/>
      <c r="I49" s="150"/>
      <c r="J49" s="150"/>
      <c r="K49" s="150"/>
      <c r="L49" s="150"/>
      <c r="M49" s="150"/>
      <c r="N49" s="150"/>
      <c r="O49" s="150"/>
    </row>
    <row r="50" spans="1:15" s="152" customFormat="1" ht="10.199999999999999">
      <c r="A50" s="86"/>
      <c r="B50" s="150"/>
      <c r="C50" s="150"/>
      <c r="D50" s="150"/>
      <c r="E50" s="150"/>
      <c r="F50" s="150"/>
      <c r="G50" s="150"/>
      <c r="H50" s="150"/>
      <c r="I50" s="150"/>
      <c r="J50" s="150"/>
      <c r="K50" s="150"/>
      <c r="L50" s="150"/>
      <c r="M50" s="150"/>
      <c r="N50" s="150"/>
      <c r="O50" s="150"/>
    </row>
    <row r="51" spans="1:15" s="152" customFormat="1" ht="10.199999999999999">
      <c r="A51" s="86"/>
      <c r="B51" s="150"/>
      <c r="C51" s="150"/>
      <c r="D51" s="150"/>
      <c r="E51" s="150"/>
      <c r="F51" s="150"/>
      <c r="G51" s="150"/>
      <c r="H51" s="150"/>
      <c r="I51" s="150"/>
      <c r="J51" s="150"/>
      <c r="K51" s="150"/>
      <c r="L51" s="150"/>
      <c r="M51" s="150"/>
      <c r="N51" s="150"/>
      <c r="O51" s="150"/>
    </row>
    <row r="52" spans="1:15" s="152" customFormat="1" ht="10.199999999999999">
      <c r="A52" s="86"/>
      <c r="B52" s="150"/>
      <c r="C52" s="150"/>
      <c r="D52" s="150"/>
      <c r="E52" s="150"/>
      <c r="F52" s="150"/>
      <c r="G52" s="150"/>
      <c r="H52" s="150"/>
      <c r="I52" s="150"/>
      <c r="J52" s="150"/>
      <c r="K52" s="150"/>
      <c r="L52" s="150"/>
      <c r="M52" s="150"/>
      <c r="N52" s="150"/>
      <c r="O52" s="150"/>
    </row>
    <row r="53" spans="1:15" s="152" customFormat="1" ht="10.199999999999999">
      <c r="A53" s="86"/>
      <c r="B53" s="150"/>
      <c r="C53" s="150"/>
      <c r="D53" s="150"/>
      <c r="E53" s="150"/>
      <c r="F53" s="150"/>
      <c r="G53" s="150"/>
      <c r="H53" s="150"/>
      <c r="I53" s="150"/>
      <c r="J53" s="150"/>
      <c r="K53" s="150"/>
      <c r="L53" s="150"/>
      <c r="M53" s="150"/>
      <c r="N53" s="150"/>
      <c r="O53" s="150"/>
    </row>
    <row r="54" spans="1:15" s="152" customFormat="1" ht="10.199999999999999">
      <c r="A54" s="86"/>
      <c r="B54" s="150"/>
      <c r="C54" s="150"/>
      <c r="D54" s="150"/>
      <c r="E54" s="150"/>
      <c r="F54" s="150"/>
      <c r="G54" s="150"/>
      <c r="H54" s="150"/>
      <c r="I54" s="150"/>
      <c r="J54" s="150"/>
      <c r="K54" s="150"/>
      <c r="L54" s="150"/>
      <c r="M54" s="150"/>
      <c r="N54" s="150"/>
      <c r="O54" s="150"/>
    </row>
    <row r="55" spans="1:15" s="152" customFormat="1" ht="10.199999999999999">
      <c r="A55" s="86"/>
      <c r="B55" s="150"/>
      <c r="C55" s="150"/>
      <c r="D55" s="150"/>
      <c r="E55" s="150"/>
      <c r="F55" s="150"/>
      <c r="G55" s="150"/>
      <c r="H55" s="150"/>
      <c r="I55" s="150"/>
      <c r="J55" s="150"/>
      <c r="K55" s="150"/>
      <c r="L55" s="150"/>
      <c r="M55" s="150"/>
      <c r="N55" s="150"/>
      <c r="O55" s="150"/>
    </row>
    <row r="56" spans="1:15" s="152" customFormat="1" ht="10.199999999999999">
      <c r="A56" s="86"/>
      <c r="B56" s="150"/>
      <c r="C56" s="150"/>
      <c r="D56" s="150"/>
      <c r="E56" s="150"/>
      <c r="F56" s="150"/>
      <c r="G56" s="150"/>
      <c r="H56" s="150"/>
      <c r="I56" s="150"/>
      <c r="J56" s="150"/>
      <c r="K56" s="150"/>
      <c r="L56" s="150"/>
      <c r="M56" s="150"/>
      <c r="N56" s="150"/>
      <c r="O56" s="150"/>
    </row>
    <row r="57" spans="1:15" s="152" customFormat="1" ht="10.199999999999999">
      <c r="A57" s="86"/>
      <c r="B57" s="150"/>
      <c r="C57" s="150"/>
      <c r="D57" s="150"/>
      <c r="E57" s="150"/>
      <c r="F57" s="150"/>
      <c r="G57" s="150"/>
      <c r="H57" s="150"/>
      <c r="I57" s="150"/>
      <c r="J57" s="150"/>
      <c r="K57" s="150"/>
      <c r="L57" s="150"/>
      <c r="M57" s="150"/>
      <c r="N57" s="150"/>
      <c r="O57" s="150"/>
    </row>
    <row r="58" spans="1:15" s="152" customFormat="1" ht="10.199999999999999">
      <c r="A58" s="86"/>
      <c r="B58" s="150"/>
      <c r="C58" s="150"/>
      <c r="D58" s="150"/>
      <c r="E58" s="150"/>
      <c r="F58" s="150"/>
      <c r="G58" s="150"/>
      <c r="H58" s="150"/>
      <c r="I58" s="150"/>
      <c r="J58" s="150"/>
      <c r="K58" s="150"/>
      <c r="L58" s="150"/>
      <c r="M58" s="150"/>
      <c r="N58" s="150"/>
      <c r="O58" s="150"/>
    </row>
    <row r="59" spans="1:15" s="152" customFormat="1" ht="10.199999999999999">
      <c r="A59" s="86"/>
      <c r="B59" s="150"/>
      <c r="C59" s="150"/>
      <c r="D59" s="150"/>
      <c r="E59" s="150"/>
      <c r="F59" s="150"/>
      <c r="G59" s="150"/>
      <c r="H59" s="150"/>
      <c r="I59" s="150"/>
      <c r="J59" s="150"/>
      <c r="K59" s="150"/>
      <c r="L59" s="150"/>
      <c r="M59" s="150"/>
      <c r="N59" s="150"/>
      <c r="O59" s="150"/>
    </row>
    <row r="60" spans="1:15" s="152" customFormat="1" ht="10.199999999999999">
      <c r="A60" s="86"/>
      <c r="B60" s="150"/>
      <c r="C60" s="150"/>
      <c r="D60" s="150"/>
      <c r="E60" s="150"/>
      <c r="F60" s="150"/>
      <c r="G60" s="150"/>
      <c r="H60" s="150"/>
      <c r="I60" s="150"/>
      <c r="J60" s="150"/>
      <c r="K60" s="150"/>
      <c r="L60" s="150"/>
      <c r="M60" s="150"/>
      <c r="N60" s="150"/>
      <c r="O60" s="150"/>
    </row>
    <row r="61" spans="1:15" s="152" customFormat="1" ht="10.199999999999999">
      <c r="A61" s="86"/>
      <c r="B61" s="150"/>
      <c r="C61" s="150"/>
      <c r="D61" s="150"/>
      <c r="E61" s="150"/>
      <c r="F61" s="150"/>
      <c r="G61" s="150"/>
      <c r="H61" s="150"/>
      <c r="I61" s="150"/>
      <c r="J61" s="150"/>
      <c r="K61" s="150"/>
      <c r="L61" s="150"/>
      <c r="M61" s="150"/>
      <c r="N61" s="150"/>
      <c r="O61" s="150"/>
    </row>
    <row r="62" spans="1:15" s="152" customFormat="1" ht="10.199999999999999">
      <c r="A62" s="86"/>
      <c r="B62" s="150"/>
      <c r="C62" s="150"/>
      <c r="D62" s="150"/>
      <c r="E62" s="150"/>
      <c r="F62" s="150"/>
      <c r="G62" s="150"/>
      <c r="H62" s="150"/>
      <c r="I62" s="150"/>
      <c r="J62" s="150"/>
      <c r="K62" s="150"/>
      <c r="L62" s="150"/>
      <c r="M62" s="150"/>
      <c r="N62" s="150"/>
      <c r="O62" s="150"/>
    </row>
    <row r="63" spans="1:15" s="152" customFormat="1" ht="10.199999999999999">
      <c r="A63" s="86"/>
      <c r="B63" s="150"/>
      <c r="C63" s="150"/>
      <c r="D63" s="150"/>
      <c r="E63" s="150"/>
      <c r="F63" s="150"/>
      <c r="G63" s="150"/>
      <c r="H63" s="150"/>
      <c r="I63" s="150"/>
      <c r="J63" s="150"/>
      <c r="K63" s="150"/>
      <c r="L63" s="150"/>
      <c r="M63" s="150"/>
      <c r="N63" s="150"/>
      <c r="O63" s="150"/>
    </row>
    <row r="64" spans="1:15" s="152" customFormat="1" ht="10.199999999999999">
      <c r="A64" s="86"/>
      <c r="B64" s="150"/>
      <c r="C64" s="150"/>
      <c r="D64" s="150"/>
      <c r="E64" s="150"/>
      <c r="F64" s="150"/>
      <c r="G64" s="150"/>
      <c r="H64" s="150"/>
      <c r="I64" s="150"/>
      <c r="J64" s="150"/>
      <c r="K64" s="150"/>
      <c r="L64" s="150"/>
      <c r="M64" s="150"/>
      <c r="N64" s="150"/>
      <c r="O64" s="150"/>
    </row>
    <row r="65" spans="1:15" s="152" customFormat="1" ht="10.199999999999999">
      <c r="A65" s="86"/>
      <c r="B65" s="150"/>
      <c r="C65" s="150"/>
      <c r="D65" s="150"/>
      <c r="E65" s="150"/>
      <c r="F65" s="150"/>
      <c r="G65" s="150"/>
      <c r="H65" s="150"/>
      <c r="I65" s="150"/>
      <c r="J65" s="150"/>
      <c r="K65" s="150"/>
      <c r="L65" s="150"/>
      <c r="M65" s="150"/>
      <c r="N65" s="150"/>
      <c r="O65" s="150"/>
    </row>
    <row r="66" spans="1:15" s="152" customFormat="1" ht="10.199999999999999">
      <c r="A66" s="86"/>
      <c r="B66" s="150"/>
      <c r="C66" s="150"/>
      <c r="D66" s="150"/>
      <c r="E66" s="150"/>
      <c r="F66" s="150"/>
      <c r="G66" s="150"/>
      <c r="H66" s="150"/>
      <c r="I66" s="150"/>
      <c r="J66" s="150"/>
      <c r="K66" s="150"/>
      <c r="L66" s="150"/>
      <c r="M66" s="150"/>
      <c r="N66" s="150"/>
      <c r="O66" s="150"/>
    </row>
    <row r="67" spans="1:15" s="152" customFormat="1" ht="10.199999999999999">
      <c r="A67" s="86"/>
      <c r="B67" s="150"/>
      <c r="C67" s="150"/>
      <c r="D67" s="150"/>
      <c r="E67" s="150"/>
      <c r="F67" s="150"/>
      <c r="G67" s="150"/>
      <c r="H67" s="150"/>
      <c r="I67" s="150"/>
      <c r="J67" s="150"/>
      <c r="K67" s="150"/>
      <c r="L67" s="150"/>
      <c r="M67" s="150"/>
      <c r="N67" s="150"/>
      <c r="O67" s="150"/>
    </row>
    <row r="68" spans="1:15" s="152" customFormat="1" ht="10.199999999999999">
      <c r="A68" s="86"/>
      <c r="B68" s="150"/>
      <c r="C68" s="150"/>
      <c r="D68" s="150"/>
      <c r="E68" s="150"/>
      <c r="F68" s="150"/>
      <c r="G68" s="150"/>
      <c r="H68" s="150"/>
      <c r="I68" s="150"/>
      <c r="J68" s="150"/>
      <c r="K68" s="150"/>
      <c r="L68" s="150"/>
      <c r="M68" s="150"/>
      <c r="N68" s="150"/>
      <c r="O68" s="150"/>
    </row>
    <row r="69" spans="1:15" s="152" customFormat="1" ht="10.199999999999999">
      <c r="A69" s="86"/>
      <c r="B69" s="150"/>
      <c r="C69" s="150"/>
      <c r="D69" s="150"/>
      <c r="E69" s="150"/>
      <c r="F69" s="150"/>
      <c r="G69" s="150"/>
      <c r="H69" s="150"/>
      <c r="I69" s="150"/>
      <c r="J69" s="150"/>
      <c r="K69" s="150"/>
      <c r="L69" s="150"/>
      <c r="M69" s="150"/>
      <c r="N69" s="150"/>
      <c r="O69" s="150"/>
    </row>
    <row r="70" spans="1:15" s="152" customFormat="1" ht="10.199999999999999">
      <c r="A70" s="86"/>
      <c r="B70" s="150"/>
      <c r="C70" s="150"/>
      <c r="D70" s="150"/>
      <c r="E70" s="150"/>
      <c r="F70" s="150"/>
      <c r="G70" s="150"/>
      <c r="H70" s="150"/>
      <c r="I70" s="150"/>
      <c r="J70" s="150"/>
      <c r="K70" s="150"/>
      <c r="L70" s="150"/>
      <c r="M70" s="150"/>
      <c r="N70" s="150"/>
      <c r="O70" s="150"/>
    </row>
    <row r="71" spans="1:15" s="152" customFormat="1" ht="10.199999999999999">
      <c r="A71" s="86"/>
      <c r="B71" s="150"/>
      <c r="C71" s="150"/>
      <c r="D71" s="150"/>
      <c r="E71" s="150"/>
      <c r="F71" s="150"/>
      <c r="G71" s="150"/>
      <c r="H71" s="150"/>
      <c r="I71" s="150"/>
      <c r="J71" s="150"/>
      <c r="K71" s="150"/>
      <c r="L71" s="150"/>
      <c r="M71" s="150"/>
      <c r="N71" s="150"/>
      <c r="O71" s="150"/>
    </row>
    <row r="72" spans="1:15" s="152" customFormat="1" ht="10.199999999999999">
      <c r="A72" s="86"/>
      <c r="B72" s="150"/>
      <c r="C72" s="150"/>
      <c r="D72" s="150"/>
      <c r="E72" s="150"/>
      <c r="F72" s="150"/>
      <c r="G72" s="150"/>
      <c r="H72" s="150"/>
      <c r="I72" s="150"/>
      <c r="J72" s="150"/>
      <c r="K72" s="150"/>
      <c r="L72" s="150"/>
      <c r="M72" s="150"/>
      <c r="N72" s="150"/>
      <c r="O72" s="150"/>
    </row>
    <row r="73" spans="1:15" s="152" customFormat="1" ht="10.199999999999999">
      <c r="A73" s="86"/>
      <c r="B73" s="150"/>
      <c r="C73" s="150"/>
      <c r="D73" s="150"/>
      <c r="E73" s="150"/>
      <c r="F73" s="150"/>
      <c r="G73" s="150"/>
      <c r="H73" s="150"/>
      <c r="I73" s="150"/>
      <c r="J73" s="150"/>
      <c r="K73" s="150"/>
      <c r="L73" s="150"/>
      <c r="M73" s="150"/>
      <c r="N73" s="150"/>
      <c r="O73" s="150"/>
    </row>
    <row r="74" spans="1:15" s="152" customFormat="1" ht="10.199999999999999">
      <c r="A74" s="86"/>
      <c r="B74" s="150"/>
      <c r="C74" s="150"/>
      <c r="D74" s="150"/>
      <c r="E74" s="150"/>
      <c r="F74" s="150"/>
      <c r="G74" s="150"/>
      <c r="H74" s="150"/>
      <c r="I74" s="150"/>
      <c r="J74" s="150"/>
      <c r="K74" s="150"/>
      <c r="L74" s="150"/>
      <c r="M74" s="150"/>
      <c r="N74" s="150"/>
      <c r="O74" s="150"/>
    </row>
    <row r="75" spans="1:15" s="152" customFormat="1" ht="10.199999999999999">
      <c r="A75" s="86"/>
      <c r="B75" s="150"/>
      <c r="C75" s="150"/>
      <c r="D75" s="150"/>
      <c r="E75" s="150"/>
      <c r="F75" s="150"/>
      <c r="G75" s="150"/>
      <c r="H75" s="150"/>
      <c r="I75" s="150"/>
      <c r="J75" s="150"/>
      <c r="K75" s="150"/>
      <c r="L75" s="150"/>
      <c r="M75" s="150"/>
      <c r="N75" s="150"/>
      <c r="O75" s="150"/>
    </row>
    <row r="76" spans="1:15" s="152" customFormat="1" ht="10.199999999999999">
      <c r="A76" s="86"/>
      <c r="B76" s="150"/>
      <c r="C76" s="150"/>
      <c r="D76" s="150"/>
      <c r="E76" s="150"/>
      <c r="F76" s="150"/>
      <c r="G76" s="150"/>
      <c r="H76" s="150"/>
      <c r="I76" s="150"/>
      <c r="J76" s="150"/>
      <c r="K76" s="150"/>
      <c r="L76" s="150"/>
      <c r="M76" s="150"/>
      <c r="N76" s="150"/>
      <c r="O76" s="150"/>
    </row>
    <row r="77" spans="1:15" s="152" customFormat="1" ht="10.199999999999999">
      <c r="A77" s="86"/>
      <c r="B77" s="150"/>
      <c r="C77" s="150"/>
      <c r="D77" s="150"/>
      <c r="E77" s="150"/>
      <c r="F77" s="150"/>
      <c r="G77" s="150"/>
      <c r="H77" s="150"/>
      <c r="I77" s="150"/>
      <c r="J77" s="150"/>
      <c r="K77" s="150"/>
      <c r="L77" s="150"/>
      <c r="M77" s="150"/>
      <c r="N77" s="150"/>
      <c r="O77" s="150"/>
    </row>
    <row r="78" spans="1:15" s="152" customFormat="1" ht="10.199999999999999">
      <c r="A78" s="86"/>
      <c r="B78" s="150"/>
      <c r="C78" s="150"/>
      <c r="D78" s="150"/>
      <c r="E78" s="150"/>
      <c r="F78" s="150"/>
      <c r="G78" s="150"/>
      <c r="H78" s="150"/>
      <c r="I78" s="150"/>
      <c r="J78" s="150"/>
      <c r="K78" s="150"/>
      <c r="L78" s="150"/>
      <c r="M78" s="150"/>
      <c r="N78" s="150"/>
      <c r="O78" s="150"/>
    </row>
    <row r="79" spans="1:15" s="152" customFormat="1" ht="10.199999999999999">
      <c r="A79" s="86"/>
      <c r="B79" s="150"/>
      <c r="C79" s="150"/>
      <c r="D79" s="150"/>
      <c r="E79" s="150"/>
      <c r="F79" s="150"/>
      <c r="G79" s="150"/>
      <c r="H79" s="150"/>
      <c r="I79" s="150"/>
      <c r="J79" s="150"/>
      <c r="K79" s="150"/>
      <c r="L79" s="150"/>
      <c r="M79" s="150"/>
      <c r="N79" s="150"/>
      <c r="O79" s="150"/>
    </row>
    <row r="80" spans="1:15" s="152" customFormat="1" ht="10.199999999999999">
      <c r="A80" s="86"/>
      <c r="B80" s="150"/>
      <c r="C80" s="150"/>
      <c r="D80" s="150"/>
      <c r="E80" s="150"/>
      <c r="F80" s="150"/>
      <c r="G80" s="150"/>
      <c r="H80" s="150"/>
      <c r="I80" s="150"/>
      <c r="J80" s="150"/>
      <c r="K80" s="150"/>
      <c r="L80" s="150"/>
      <c r="M80" s="150"/>
      <c r="N80" s="150"/>
      <c r="O80" s="150"/>
    </row>
    <row r="81" spans="1:15" s="152" customFormat="1" ht="10.199999999999999">
      <c r="A81" s="86"/>
      <c r="B81" s="150"/>
      <c r="C81" s="150"/>
      <c r="D81" s="150"/>
      <c r="E81" s="150"/>
      <c r="F81" s="150"/>
      <c r="G81" s="150"/>
      <c r="H81" s="150"/>
      <c r="I81" s="150"/>
      <c r="J81" s="150"/>
      <c r="K81" s="150"/>
      <c r="L81" s="150"/>
      <c r="M81" s="150"/>
      <c r="N81" s="150"/>
      <c r="O81" s="150"/>
    </row>
    <row r="82" spans="1:15" s="152" customFormat="1" ht="10.199999999999999">
      <c r="A82" s="86"/>
      <c r="B82" s="150"/>
      <c r="C82" s="150"/>
      <c r="D82" s="150"/>
      <c r="E82" s="150"/>
      <c r="F82" s="150"/>
      <c r="G82" s="150"/>
      <c r="H82" s="150"/>
      <c r="I82" s="150"/>
      <c r="J82" s="150"/>
      <c r="K82" s="150"/>
      <c r="L82" s="150"/>
      <c r="M82" s="150"/>
      <c r="N82" s="150"/>
      <c r="O82" s="150"/>
    </row>
    <row r="83" spans="1:15" s="152" customFormat="1" ht="10.199999999999999">
      <c r="A83" s="86"/>
      <c r="B83" s="150"/>
      <c r="C83" s="150"/>
      <c r="D83" s="150"/>
      <c r="E83" s="150"/>
      <c r="F83" s="150"/>
      <c r="G83" s="150"/>
      <c r="H83" s="150"/>
      <c r="I83" s="150"/>
      <c r="J83" s="150"/>
      <c r="K83" s="150"/>
      <c r="L83" s="150"/>
      <c r="M83" s="150"/>
      <c r="N83" s="150"/>
      <c r="O83" s="150"/>
    </row>
    <row r="84" spans="1:15" s="152" customFormat="1" ht="10.199999999999999">
      <c r="A84" s="86"/>
      <c r="B84" s="150"/>
      <c r="C84" s="150"/>
      <c r="D84" s="150"/>
      <c r="E84" s="150"/>
      <c r="F84" s="150"/>
      <c r="G84" s="150"/>
      <c r="H84" s="150"/>
      <c r="I84" s="150"/>
      <c r="J84" s="150"/>
      <c r="K84" s="150"/>
      <c r="L84" s="150"/>
      <c r="M84" s="150"/>
      <c r="N84" s="150"/>
      <c r="O84" s="150"/>
    </row>
    <row r="85" spans="1:15" s="152" customFormat="1" ht="10.199999999999999">
      <c r="A85" s="86"/>
      <c r="B85" s="150"/>
      <c r="C85" s="150"/>
      <c r="D85" s="150"/>
      <c r="E85" s="150"/>
      <c r="F85" s="150"/>
      <c r="G85" s="150"/>
      <c r="H85" s="150"/>
      <c r="I85" s="150"/>
      <c r="J85" s="150"/>
      <c r="K85" s="150"/>
      <c r="L85" s="150"/>
      <c r="M85" s="150"/>
      <c r="N85" s="150"/>
      <c r="O85" s="150"/>
    </row>
    <row r="86" spans="1:15" s="152" customFormat="1" ht="10.199999999999999">
      <c r="A86" s="86"/>
      <c r="B86" s="150"/>
      <c r="C86" s="150"/>
      <c r="D86" s="150"/>
      <c r="E86" s="150"/>
      <c r="F86" s="150"/>
      <c r="G86" s="150"/>
      <c r="H86" s="150"/>
      <c r="I86" s="150"/>
      <c r="J86" s="150"/>
      <c r="K86" s="150"/>
      <c r="L86" s="150"/>
      <c r="M86" s="150"/>
      <c r="N86" s="150"/>
      <c r="O86" s="150"/>
    </row>
    <row r="87" spans="1:15" s="152" customFormat="1" ht="10.199999999999999">
      <c r="A87" s="86"/>
      <c r="B87" s="150"/>
      <c r="C87" s="150"/>
      <c r="D87" s="150"/>
      <c r="E87" s="150"/>
      <c r="F87" s="150"/>
      <c r="G87" s="150"/>
      <c r="H87" s="150"/>
      <c r="I87" s="150"/>
      <c r="J87" s="150"/>
      <c r="K87" s="150"/>
      <c r="L87" s="150"/>
      <c r="M87" s="150"/>
      <c r="N87" s="150"/>
      <c r="O87" s="150"/>
    </row>
    <row r="88" spans="1:15" s="152" customFormat="1" ht="10.199999999999999">
      <c r="A88" s="86"/>
      <c r="B88" s="150"/>
      <c r="C88" s="150"/>
      <c r="D88" s="150"/>
      <c r="E88" s="150"/>
      <c r="F88" s="150"/>
      <c r="G88" s="150"/>
      <c r="H88" s="150"/>
      <c r="I88" s="150"/>
      <c r="J88" s="150"/>
      <c r="K88" s="150"/>
      <c r="L88" s="150"/>
      <c r="M88" s="150"/>
      <c r="N88" s="150"/>
      <c r="O88" s="150"/>
    </row>
    <row r="89" spans="1:15" s="152" customFormat="1" ht="10.199999999999999">
      <c r="A89" s="86"/>
      <c r="B89" s="150"/>
      <c r="C89" s="150"/>
      <c r="D89" s="150"/>
      <c r="E89" s="150"/>
      <c r="F89" s="150"/>
      <c r="G89" s="150"/>
      <c r="H89" s="150"/>
      <c r="I89" s="150"/>
      <c r="J89" s="150"/>
      <c r="K89" s="150"/>
      <c r="L89" s="150"/>
      <c r="M89" s="150"/>
      <c r="N89" s="150"/>
      <c r="O89" s="150"/>
    </row>
    <row r="90" spans="1:15" s="152" customFormat="1" ht="10.199999999999999">
      <c r="A90" s="86"/>
      <c r="B90" s="150"/>
      <c r="C90" s="150"/>
      <c r="D90" s="150"/>
      <c r="E90" s="150"/>
      <c r="F90" s="150"/>
      <c r="G90" s="150"/>
      <c r="H90" s="150"/>
      <c r="I90" s="150"/>
      <c r="J90" s="150"/>
      <c r="K90" s="150"/>
      <c r="L90" s="150"/>
      <c r="M90" s="150"/>
      <c r="N90" s="150"/>
      <c r="O90" s="150"/>
    </row>
    <row r="91" spans="1:15" s="152" customFormat="1" ht="10.199999999999999">
      <c r="A91" s="86"/>
      <c r="B91" s="150"/>
      <c r="C91" s="150"/>
      <c r="D91" s="150"/>
      <c r="E91" s="150"/>
      <c r="F91" s="150"/>
      <c r="G91" s="150"/>
      <c r="H91" s="150"/>
      <c r="I91" s="150"/>
      <c r="J91" s="150"/>
      <c r="K91" s="150"/>
      <c r="L91" s="150"/>
      <c r="M91" s="150"/>
      <c r="N91" s="150"/>
      <c r="O91" s="150"/>
    </row>
    <row r="92" spans="1:15" s="152" customFormat="1" ht="10.199999999999999">
      <c r="A92" s="86"/>
      <c r="B92" s="150"/>
      <c r="C92" s="150"/>
      <c r="D92" s="150"/>
      <c r="E92" s="150"/>
      <c r="F92" s="150"/>
      <c r="G92" s="150"/>
      <c r="H92" s="150"/>
      <c r="I92" s="150"/>
      <c r="J92" s="150"/>
      <c r="K92" s="150"/>
      <c r="L92" s="150"/>
      <c r="M92" s="150"/>
      <c r="N92" s="150"/>
      <c r="O92" s="150"/>
    </row>
    <row r="93" spans="1:15" s="152" customFormat="1" ht="10.199999999999999">
      <c r="A93" s="86"/>
      <c r="B93" s="150"/>
      <c r="C93" s="150"/>
      <c r="D93" s="150"/>
      <c r="E93" s="150"/>
      <c r="F93" s="150"/>
      <c r="G93" s="150"/>
      <c r="H93" s="150"/>
      <c r="I93" s="150"/>
      <c r="J93" s="150"/>
      <c r="K93" s="150"/>
      <c r="L93" s="150"/>
      <c r="M93" s="150"/>
      <c r="N93" s="150"/>
      <c r="O93" s="150"/>
    </row>
    <row r="94" spans="1:15" s="152" customFormat="1" ht="10.199999999999999">
      <c r="A94" s="86"/>
      <c r="B94" s="150"/>
      <c r="C94" s="150"/>
      <c r="D94" s="150"/>
      <c r="E94" s="150"/>
      <c r="F94" s="150"/>
      <c r="G94" s="150"/>
      <c r="H94" s="150"/>
      <c r="I94" s="150"/>
      <c r="J94" s="150"/>
      <c r="K94" s="150"/>
      <c r="L94" s="150"/>
      <c r="M94" s="150"/>
      <c r="N94" s="150"/>
      <c r="O94" s="150"/>
    </row>
    <row r="95" spans="1:15" s="152" customFormat="1" ht="10.199999999999999">
      <c r="A95" s="86"/>
      <c r="B95" s="150"/>
      <c r="C95" s="150"/>
      <c r="D95" s="150"/>
      <c r="E95" s="150"/>
      <c r="F95" s="150"/>
      <c r="G95" s="150"/>
      <c r="H95" s="150"/>
      <c r="I95" s="150"/>
      <c r="J95" s="150"/>
      <c r="K95" s="150"/>
      <c r="L95" s="150"/>
      <c r="M95" s="150"/>
      <c r="N95" s="150"/>
      <c r="O95" s="150"/>
    </row>
    <row r="96" spans="1:15" s="152" customFormat="1" ht="10.199999999999999">
      <c r="A96" s="86"/>
      <c r="B96" s="150"/>
      <c r="C96" s="150"/>
      <c r="D96" s="150"/>
      <c r="E96" s="150"/>
      <c r="F96" s="150"/>
      <c r="G96" s="150"/>
      <c r="H96" s="150"/>
      <c r="I96" s="150"/>
      <c r="J96" s="150"/>
      <c r="K96" s="150"/>
      <c r="L96" s="150"/>
      <c r="M96" s="150"/>
      <c r="N96" s="150"/>
      <c r="O96" s="150"/>
    </row>
  </sheetData>
  <hyperlinks>
    <hyperlink ref="O6" location="Índex!D9" display="Index" xr:uid="{706800DB-11CF-4AA8-A1C4-B1FDA0207861}"/>
  </hyperlinks>
  <printOptions horizontalCentered="1" gridLinesSet="0"/>
  <pageMargins left="0" right="0" top="0.78740157480314965" bottom="0" header="0" footer="0"/>
  <pageSetup paperSize="9" scale="65" fitToWidth="4" orientation="landscape" r:id="rId1"/>
  <headerFooter alignWithMargins="0">
    <oddHeader>&amp;R&amp;P/&amp;N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3451E-EE85-48DD-A5B5-3BB9CC7FF01A}">
  <sheetPr>
    <tabColor rgb="FFFF0000"/>
  </sheetPr>
  <dimension ref="A1:FY102"/>
  <sheetViews>
    <sheetView showGridLines="0" zoomScaleNormal="100" workbookViewId="0">
      <pane xSplit="1" ySplit="9" topLeftCell="J10" activePane="bottomRight" state="frozen"/>
      <selection activeCell="CO6" sqref="CO6"/>
      <selection pane="topRight" activeCell="CO6" sqref="CO6"/>
      <selection pane="bottomLeft" activeCell="CO6" sqref="CO6"/>
      <selection pane="bottomRight" activeCell="J7" sqref="J7"/>
    </sheetView>
  </sheetViews>
  <sheetFormatPr defaultColWidth="11" defaultRowHeight="13.2"/>
  <cols>
    <col min="1" max="1" width="53.6328125" style="86" bestFit="1" customWidth="1"/>
    <col min="2" max="6" width="7.81640625" style="77" bestFit="1" customWidth="1"/>
    <col min="7" max="7" width="7.90625" style="77" bestFit="1" customWidth="1"/>
    <col min="8" max="13" width="7.81640625" style="77" bestFit="1" customWidth="1"/>
    <col min="14" max="14" width="8.26953125" style="77" bestFit="1" customWidth="1"/>
    <col min="15" max="16384" width="11" style="70"/>
  </cols>
  <sheetData>
    <row r="1" spans="1:181" s="44" customFormat="1" ht="15" customHeight="1">
      <c r="A1" s="37"/>
      <c r="B1" s="38"/>
      <c r="C1" s="38"/>
      <c r="D1" s="38"/>
      <c r="E1" s="38"/>
      <c r="F1" s="38"/>
      <c r="G1" s="38"/>
      <c r="H1" s="38"/>
      <c r="I1" s="38"/>
      <c r="J1" s="38"/>
      <c r="K1" s="38"/>
      <c r="L1" s="38"/>
      <c r="M1" s="38"/>
      <c r="N1" s="38"/>
      <c r="O1" s="39"/>
      <c r="P1" s="40"/>
      <c r="Q1" s="39"/>
      <c r="R1" s="40"/>
      <c r="S1" s="39"/>
      <c r="T1" s="40"/>
      <c r="U1" s="39"/>
      <c r="V1" s="40"/>
      <c r="W1" s="39"/>
      <c r="X1" s="40"/>
      <c r="Y1" s="39"/>
      <c r="Z1" s="40"/>
      <c r="AA1" s="39"/>
      <c r="AB1" s="40"/>
      <c r="AC1" s="39"/>
      <c r="AD1" s="40"/>
      <c r="AE1" s="39"/>
      <c r="AF1" s="40"/>
      <c r="AG1" s="39"/>
      <c r="AH1" s="40"/>
      <c r="AI1" s="39"/>
      <c r="AJ1" s="40"/>
      <c r="AK1" s="39"/>
      <c r="AL1" s="40"/>
      <c r="AM1" s="39"/>
      <c r="AN1" s="40"/>
      <c r="AO1" s="41"/>
      <c r="AP1" s="41"/>
      <c r="AQ1" s="39"/>
      <c r="AR1" s="40"/>
      <c r="AS1" s="42"/>
      <c r="AT1" s="42"/>
      <c r="AU1" s="42"/>
      <c r="AV1" s="42"/>
      <c r="AW1" s="42"/>
      <c r="AX1" s="40"/>
      <c r="AY1" s="42"/>
      <c r="AZ1" s="40"/>
      <c r="BA1" s="42"/>
      <c r="BB1" s="42"/>
      <c r="BC1" s="42"/>
      <c r="BD1" s="43"/>
      <c r="BE1" s="43"/>
      <c r="BF1" s="39"/>
      <c r="BG1" s="40"/>
      <c r="BH1" s="39"/>
      <c r="BI1" s="40"/>
      <c r="BJ1" s="39"/>
      <c r="BK1" s="40"/>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41"/>
      <c r="CU1" s="41"/>
      <c r="CV1" s="39"/>
      <c r="CW1" s="40"/>
      <c r="CX1" s="42"/>
      <c r="CY1" s="42"/>
      <c r="CZ1" s="42"/>
      <c r="DA1" s="42"/>
      <c r="DB1" s="42"/>
      <c r="DC1" s="40"/>
      <c r="DD1" s="42"/>
      <c r="DE1" s="40"/>
      <c r="DF1" s="42"/>
      <c r="DG1" s="42"/>
      <c r="DH1" s="42"/>
      <c r="DI1" s="43"/>
      <c r="DJ1" s="43"/>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41"/>
      <c r="EZ1" s="41"/>
      <c r="FA1" s="39"/>
      <c r="FB1" s="40"/>
      <c r="FC1" s="42"/>
      <c r="FD1" s="42"/>
      <c r="FE1" s="42"/>
      <c r="FF1" s="42"/>
      <c r="FG1" s="42"/>
      <c r="FH1" s="40"/>
      <c r="FI1" s="42"/>
      <c r="FJ1" s="40"/>
      <c r="FK1" s="42"/>
      <c r="FL1" s="42"/>
      <c r="FM1" s="42"/>
      <c r="FN1" s="43"/>
      <c r="FO1" s="43"/>
      <c r="FP1" s="39"/>
      <c r="FQ1" s="40"/>
      <c r="FR1" s="39"/>
      <c r="FS1" s="40"/>
      <c r="FT1" s="39"/>
      <c r="FU1" s="40"/>
      <c r="FV1" s="39"/>
      <c r="FW1" s="40"/>
      <c r="FX1" s="39"/>
      <c r="FY1" s="40"/>
    </row>
    <row r="2" spans="1:181" s="44" customFormat="1" ht="15" customHeight="1">
      <c r="A2" s="37"/>
      <c r="B2" s="38"/>
      <c r="C2" s="38"/>
      <c r="D2" s="38"/>
      <c r="E2" s="38"/>
      <c r="F2" s="38"/>
      <c r="G2" s="38"/>
      <c r="H2" s="38"/>
      <c r="I2" s="38"/>
      <c r="J2" s="38"/>
      <c r="K2" s="38"/>
      <c r="L2" s="38"/>
      <c r="M2" s="38"/>
      <c r="N2" s="38"/>
      <c r="O2" s="39"/>
      <c r="P2" s="40"/>
      <c r="Q2" s="39"/>
      <c r="R2" s="40"/>
      <c r="S2" s="39"/>
      <c r="T2" s="40"/>
      <c r="U2" s="39"/>
      <c r="V2" s="40"/>
      <c r="W2" s="39"/>
      <c r="X2" s="40"/>
      <c r="Y2" s="39"/>
      <c r="Z2" s="40"/>
      <c r="AA2" s="39"/>
      <c r="AB2" s="40"/>
      <c r="AC2" s="39"/>
      <c r="AD2" s="40"/>
      <c r="AE2" s="39"/>
      <c r="AF2" s="40"/>
      <c r="AG2" s="39"/>
      <c r="AH2" s="40"/>
      <c r="AI2" s="39"/>
      <c r="AJ2" s="40"/>
      <c r="AK2" s="39"/>
      <c r="AL2" s="40"/>
      <c r="AM2" s="39"/>
      <c r="AN2" s="40"/>
      <c r="AO2" s="41"/>
      <c r="AP2" s="41"/>
      <c r="AQ2" s="39"/>
      <c r="AR2" s="40"/>
      <c r="AS2" s="42"/>
      <c r="AT2" s="42"/>
      <c r="AU2" s="42"/>
      <c r="AV2" s="42"/>
      <c r="AW2" s="42"/>
      <c r="AX2" s="40"/>
      <c r="AY2" s="42"/>
      <c r="AZ2" s="40"/>
      <c r="BA2" s="42"/>
      <c r="BB2" s="42"/>
      <c r="BC2" s="42"/>
      <c r="BD2" s="43"/>
      <c r="BE2" s="43"/>
      <c r="BF2" s="39"/>
      <c r="BG2" s="40"/>
      <c r="BH2" s="39"/>
      <c r="BI2" s="40"/>
      <c r="BJ2" s="39"/>
      <c r="BK2" s="40"/>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41"/>
      <c r="CU2" s="41"/>
      <c r="CV2" s="39"/>
      <c r="CW2" s="40"/>
      <c r="CX2" s="42"/>
      <c r="CY2" s="42"/>
      <c r="CZ2" s="42"/>
      <c r="DA2" s="42"/>
      <c r="DB2" s="42"/>
      <c r="DC2" s="40"/>
      <c r="DD2" s="42"/>
      <c r="DE2" s="40"/>
      <c r="DF2" s="42"/>
      <c r="DG2" s="42"/>
      <c r="DH2" s="42"/>
      <c r="DI2" s="43"/>
      <c r="DJ2" s="43"/>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41"/>
      <c r="EZ2" s="41"/>
      <c r="FA2" s="39"/>
      <c r="FB2" s="40"/>
      <c r="FC2" s="42"/>
      <c r="FD2" s="42"/>
      <c r="FE2" s="42"/>
      <c r="FF2" s="42"/>
      <c r="FG2" s="42"/>
      <c r="FH2" s="40"/>
      <c r="FI2" s="42"/>
      <c r="FJ2" s="40"/>
      <c r="FK2" s="42"/>
      <c r="FL2" s="42"/>
      <c r="FM2" s="42"/>
      <c r="FN2" s="43"/>
      <c r="FO2" s="43"/>
      <c r="FP2" s="39"/>
      <c r="FQ2" s="40"/>
      <c r="FR2" s="39"/>
      <c r="FS2" s="40"/>
      <c r="FT2" s="39"/>
      <c r="FU2" s="40"/>
      <c r="FV2" s="39"/>
      <c r="FW2" s="40"/>
      <c r="FX2" s="39"/>
      <c r="FY2" s="40"/>
    </row>
    <row r="3" spans="1:181" s="44" customFormat="1" ht="15" customHeight="1">
      <c r="A3" s="37"/>
      <c r="B3" s="38"/>
      <c r="C3" s="38"/>
      <c r="D3" s="38"/>
      <c r="E3" s="38"/>
      <c r="F3" s="38"/>
      <c r="G3" s="38"/>
      <c r="H3" s="38"/>
      <c r="I3" s="38"/>
      <c r="J3" s="38"/>
      <c r="K3" s="38"/>
      <c r="L3" s="38"/>
      <c r="M3" s="38"/>
      <c r="N3" s="38"/>
      <c r="O3" s="39"/>
      <c r="P3" s="40"/>
      <c r="Q3" s="39"/>
      <c r="R3" s="40"/>
      <c r="S3" s="39"/>
      <c r="T3" s="40"/>
      <c r="U3" s="39"/>
      <c r="V3" s="40"/>
      <c r="W3" s="39"/>
      <c r="X3" s="40"/>
      <c r="Y3" s="39"/>
      <c r="Z3" s="40"/>
      <c r="AA3" s="39"/>
      <c r="AB3" s="40"/>
      <c r="AC3" s="39"/>
      <c r="AD3" s="40"/>
      <c r="AE3" s="39"/>
      <c r="AF3" s="40"/>
      <c r="AG3" s="39"/>
      <c r="AH3" s="40"/>
      <c r="AI3" s="39"/>
      <c r="AJ3" s="40"/>
      <c r="AK3" s="39"/>
      <c r="AL3" s="40"/>
      <c r="AM3" s="39"/>
      <c r="AN3" s="40"/>
      <c r="AO3" s="41"/>
      <c r="AP3" s="41"/>
      <c r="AQ3" s="39"/>
      <c r="AR3" s="40"/>
      <c r="AS3" s="42"/>
      <c r="AT3" s="42"/>
      <c r="AU3" s="42"/>
      <c r="AV3" s="42"/>
      <c r="AW3" s="42"/>
      <c r="AX3" s="40"/>
      <c r="AY3" s="42"/>
      <c r="AZ3" s="40"/>
      <c r="BA3" s="42"/>
      <c r="BB3" s="42"/>
      <c r="BC3" s="42"/>
      <c r="BD3" s="43"/>
      <c r="BE3" s="43"/>
      <c r="BF3" s="39"/>
      <c r="BG3" s="40"/>
      <c r="BH3" s="39"/>
      <c r="BI3" s="40"/>
      <c r="BJ3" s="39"/>
      <c r="BK3" s="40"/>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41"/>
      <c r="CU3" s="41"/>
      <c r="CV3" s="39"/>
      <c r="CW3" s="40"/>
      <c r="CX3" s="42"/>
      <c r="CY3" s="42"/>
      <c r="CZ3" s="42"/>
      <c r="DA3" s="42"/>
      <c r="DB3" s="42"/>
      <c r="DC3" s="40"/>
      <c r="DD3" s="42"/>
      <c r="DE3" s="40"/>
      <c r="DF3" s="42"/>
      <c r="DG3" s="42"/>
      <c r="DH3" s="42"/>
      <c r="DI3" s="43"/>
      <c r="DJ3" s="43"/>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41"/>
      <c r="EZ3" s="41"/>
      <c r="FA3" s="39"/>
      <c r="FB3" s="40"/>
      <c r="FC3" s="42"/>
      <c r="FD3" s="42"/>
      <c r="FE3" s="42"/>
      <c r="FF3" s="42"/>
      <c r="FG3" s="42"/>
      <c r="FH3" s="40"/>
      <c r="FI3" s="42"/>
      <c r="FJ3" s="40"/>
      <c r="FK3" s="42"/>
      <c r="FL3" s="42"/>
      <c r="FM3" s="42"/>
      <c r="FN3" s="43"/>
      <c r="FO3" s="43"/>
      <c r="FP3" s="39"/>
      <c r="FQ3" s="40"/>
      <c r="FR3" s="39"/>
      <c r="FS3" s="40"/>
      <c r="FT3" s="39"/>
      <c r="FU3" s="40"/>
      <c r="FV3" s="39"/>
      <c r="FW3" s="40"/>
      <c r="FX3" s="39"/>
      <c r="FY3" s="40"/>
    </row>
    <row r="4" spans="1:181" s="44" customFormat="1" ht="15" customHeight="1">
      <c r="A4" s="45"/>
      <c r="B4" s="46"/>
      <c r="C4" s="46"/>
      <c r="D4" s="46"/>
      <c r="E4" s="46"/>
      <c r="F4" s="46"/>
      <c r="G4" s="46"/>
      <c r="H4" s="46"/>
      <c r="I4" s="46"/>
      <c r="J4" s="46"/>
      <c r="K4" s="46"/>
      <c r="L4" s="46"/>
      <c r="M4" s="46"/>
      <c r="N4" s="46"/>
    </row>
    <row r="5" spans="1:181" s="99" customFormat="1" ht="15" customHeight="1" thickBot="1">
      <c r="A5" s="47" t="s">
        <v>224</v>
      </c>
      <c r="B5" s="121"/>
      <c r="C5" s="121"/>
      <c r="D5" s="121"/>
      <c r="E5" s="121"/>
      <c r="F5" s="121"/>
      <c r="G5" s="121"/>
      <c r="H5" s="121"/>
      <c r="I5" s="121"/>
      <c r="J5" s="121"/>
      <c r="K5" s="121"/>
      <c r="L5" s="121"/>
      <c r="M5" s="121"/>
      <c r="N5" s="121"/>
      <c r="O5" s="158"/>
      <c r="P5" s="158"/>
      <c r="Q5" s="158"/>
      <c r="R5" s="158"/>
      <c r="S5" s="158"/>
      <c r="T5" s="158"/>
      <c r="U5" s="158"/>
      <c r="V5" s="158"/>
      <c r="W5" s="158"/>
      <c r="X5" s="158"/>
      <c r="Y5" s="158"/>
      <c r="Z5" s="158"/>
      <c r="AA5" s="158"/>
      <c r="AB5" s="158"/>
      <c r="AC5" s="158"/>
      <c r="AD5" s="158"/>
      <c r="AE5" s="159"/>
      <c r="AF5" s="159"/>
      <c r="AG5" s="159"/>
      <c r="AH5" s="159"/>
      <c r="AI5" s="159"/>
      <c r="AK5" s="160"/>
      <c r="AO5" s="160"/>
      <c r="AQ5" s="161"/>
      <c r="AT5" s="162"/>
      <c r="AU5" s="158"/>
      <c r="AV5" s="158"/>
      <c r="AW5" s="158"/>
      <c r="AX5" s="163"/>
      <c r="AY5" s="158"/>
      <c r="AZ5" s="158"/>
      <c r="BA5" s="158"/>
      <c r="BB5" s="164"/>
    </row>
    <row r="6" spans="1:181" s="99" customFormat="1" ht="15" customHeight="1" thickTop="1">
      <c r="A6" s="199"/>
      <c r="B6" s="51"/>
      <c r="C6" s="51"/>
      <c r="D6" s="51"/>
      <c r="E6" s="51"/>
      <c r="F6" s="51"/>
      <c r="G6" s="51"/>
      <c r="H6" s="51"/>
      <c r="I6" s="51"/>
      <c r="J6" s="51"/>
      <c r="K6" s="51"/>
      <c r="L6" s="51"/>
      <c r="M6" s="51"/>
      <c r="N6" s="51" t="s">
        <v>61</v>
      </c>
      <c r="O6" s="225"/>
      <c r="P6" s="225"/>
      <c r="Q6" s="225"/>
      <c r="R6" s="225"/>
      <c r="S6" s="225"/>
      <c r="T6" s="225"/>
      <c r="U6" s="225"/>
      <c r="V6" s="225"/>
      <c r="W6" s="225"/>
      <c r="X6" s="226"/>
      <c r="Y6" s="226"/>
      <c r="Z6" s="226"/>
      <c r="AA6" s="226"/>
      <c r="AB6" s="226"/>
      <c r="AC6" s="226"/>
      <c r="AD6" s="226"/>
      <c r="AE6" s="226"/>
      <c r="AF6" s="226"/>
      <c r="AG6" s="226"/>
      <c r="AH6" s="226"/>
      <c r="AI6" s="226"/>
    </row>
    <row r="7" spans="1:181" s="56" customFormat="1" ht="15" customHeight="1">
      <c r="A7" s="54"/>
      <c r="B7" s="55" t="s">
        <v>62</v>
      </c>
      <c r="C7" s="55" t="s">
        <v>63</v>
      </c>
      <c r="D7" s="55" t="s">
        <v>148</v>
      </c>
      <c r="E7" s="55" t="s">
        <v>65</v>
      </c>
      <c r="F7" s="55" t="s">
        <v>66</v>
      </c>
      <c r="G7" s="55" t="s">
        <v>67</v>
      </c>
      <c r="H7" s="55" t="s">
        <v>149</v>
      </c>
      <c r="I7" s="55" t="s">
        <v>69</v>
      </c>
      <c r="J7" s="55" t="s">
        <v>70</v>
      </c>
      <c r="K7" s="55" t="s">
        <v>71</v>
      </c>
      <c r="L7" s="55" t="s">
        <v>72</v>
      </c>
      <c r="M7" s="55" t="s">
        <v>73</v>
      </c>
      <c r="N7" s="55" t="s">
        <v>74</v>
      </c>
    </row>
    <row r="8" spans="1:181" s="44" customFormat="1" ht="10.199999999999999" customHeight="1">
      <c r="A8" s="57"/>
      <c r="B8" s="58"/>
      <c r="C8" s="58"/>
      <c r="D8" s="58"/>
      <c r="E8" s="58"/>
      <c r="F8" s="58"/>
      <c r="G8" s="58"/>
      <c r="H8" s="58"/>
      <c r="I8" s="58"/>
      <c r="J8" s="58"/>
      <c r="K8" s="58"/>
      <c r="L8" s="58"/>
      <c r="M8" s="58"/>
      <c r="N8" s="58"/>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row>
    <row r="9" spans="1:181" s="61" customFormat="1" ht="5.0999999999999996" customHeight="1">
      <c r="A9" s="59"/>
      <c r="B9" s="59"/>
      <c r="C9" s="59"/>
      <c r="D9" s="59"/>
      <c r="E9" s="59"/>
      <c r="F9" s="59"/>
      <c r="G9" s="59"/>
      <c r="H9" s="59"/>
      <c r="I9" s="59"/>
      <c r="J9" s="59"/>
      <c r="K9" s="59"/>
      <c r="L9" s="59"/>
      <c r="M9" s="59"/>
      <c r="N9" s="60"/>
    </row>
    <row r="10" spans="1:181" s="99" customFormat="1" ht="15" customHeight="1">
      <c r="A10" s="45" t="s">
        <v>198</v>
      </c>
      <c r="B10" s="62">
        <v>200198</v>
      </c>
      <c r="C10" s="62">
        <v>210103.2</v>
      </c>
      <c r="D10" s="62">
        <v>222035.85886089984</v>
      </c>
      <c r="E10" s="62">
        <v>233079</v>
      </c>
      <c r="F10" s="62">
        <v>239214</v>
      </c>
      <c r="G10" s="62">
        <v>236003.88415494765</v>
      </c>
      <c r="H10" s="62">
        <v>243404</v>
      </c>
      <c r="I10" s="62">
        <v>260257.9</v>
      </c>
      <c r="J10" s="62">
        <v>270219.7</v>
      </c>
      <c r="K10" s="62">
        <v>285619.90000000002</v>
      </c>
      <c r="L10" s="62">
        <v>303479</v>
      </c>
      <c r="M10" s="62">
        <v>320760</v>
      </c>
      <c r="N10" s="63">
        <v>331404</v>
      </c>
      <c r="O10" s="227"/>
      <c r="P10" s="227"/>
    </row>
    <row r="11" spans="1:181" s="61" customFormat="1" ht="15" customHeight="1">
      <c r="A11" s="65" t="s">
        <v>223</v>
      </c>
      <c r="B11" s="66">
        <v>53505</v>
      </c>
      <c r="C11" s="66">
        <v>57318</v>
      </c>
      <c r="D11" s="66">
        <v>60258.2</v>
      </c>
      <c r="E11" s="66">
        <v>62986.5</v>
      </c>
      <c r="F11" s="66">
        <v>65320</v>
      </c>
      <c r="G11" s="66">
        <v>65448</v>
      </c>
      <c r="H11" s="66">
        <v>66404</v>
      </c>
      <c r="I11" s="66">
        <v>69664</v>
      </c>
      <c r="J11" s="66">
        <v>72804.399999999994</v>
      </c>
      <c r="K11" s="66">
        <v>78425</v>
      </c>
      <c r="L11" s="66">
        <v>82505</v>
      </c>
      <c r="M11" s="66">
        <v>84111</v>
      </c>
      <c r="N11" s="67">
        <v>84587</v>
      </c>
      <c r="O11" s="227"/>
      <c r="P11" s="22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row>
    <row r="12" spans="1:181" s="61" customFormat="1" ht="15" customHeight="1">
      <c r="A12" s="65" t="s">
        <v>209</v>
      </c>
      <c r="B12" s="66">
        <v>21688</v>
      </c>
      <c r="C12" s="66">
        <v>23898</v>
      </c>
      <c r="D12" s="66">
        <v>26212.400000000001</v>
      </c>
      <c r="E12" s="66">
        <v>26917.5</v>
      </c>
      <c r="F12" s="66">
        <v>29639</v>
      </c>
      <c r="G12" s="66">
        <v>29174</v>
      </c>
      <c r="H12" s="66">
        <v>28502</v>
      </c>
      <c r="I12" s="66">
        <v>27978</v>
      </c>
      <c r="J12" s="66">
        <v>30873</v>
      </c>
      <c r="K12" s="66">
        <v>31767</v>
      </c>
      <c r="L12" s="66">
        <v>32973</v>
      </c>
      <c r="M12" s="66">
        <v>33899</v>
      </c>
      <c r="N12" s="67">
        <v>35754</v>
      </c>
      <c r="O12" s="227"/>
      <c r="P12" s="22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row>
    <row r="13" spans="1:181" s="61" customFormat="1" ht="15" customHeight="1">
      <c r="A13" s="65" t="s">
        <v>210</v>
      </c>
      <c r="B13" s="66">
        <v>34319</v>
      </c>
      <c r="C13" s="66">
        <v>34803</v>
      </c>
      <c r="D13" s="66">
        <v>37280</v>
      </c>
      <c r="E13" s="66">
        <v>41114</v>
      </c>
      <c r="F13" s="66">
        <v>39496</v>
      </c>
      <c r="G13" s="66">
        <v>35074.191845107278</v>
      </c>
      <c r="H13" s="66">
        <v>37604</v>
      </c>
      <c r="I13" s="66">
        <v>42054</v>
      </c>
      <c r="J13" s="66">
        <v>40549</v>
      </c>
      <c r="K13" s="66">
        <v>43170</v>
      </c>
      <c r="L13" s="66">
        <v>47384</v>
      </c>
      <c r="M13" s="66">
        <v>54862</v>
      </c>
      <c r="N13" s="67">
        <v>59059</v>
      </c>
      <c r="O13" s="227"/>
      <c r="P13" s="22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row>
    <row r="14" spans="1:181" s="61" customFormat="1" ht="15" customHeight="1">
      <c r="A14" s="65" t="s">
        <v>211</v>
      </c>
      <c r="B14" s="66">
        <v>39759</v>
      </c>
      <c r="C14" s="66">
        <v>41282</v>
      </c>
      <c r="D14" s="66">
        <v>42931</v>
      </c>
      <c r="E14" s="66">
        <v>44288</v>
      </c>
      <c r="F14" s="66">
        <v>46173</v>
      </c>
      <c r="G14" s="66">
        <v>49049.071839129683</v>
      </c>
      <c r="H14" s="66">
        <v>52287</v>
      </c>
      <c r="I14" s="66">
        <v>59163</v>
      </c>
      <c r="J14" s="66">
        <v>63747.3</v>
      </c>
      <c r="K14" s="66">
        <v>68668</v>
      </c>
      <c r="L14" s="66">
        <v>73903</v>
      </c>
      <c r="M14" s="66">
        <v>77595</v>
      </c>
      <c r="N14" s="67">
        <v>78614</v>
      </c>
      <c r="O14" s="227"/>
      <c r="P14" s="22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row>
    <row r="15" spans="1:181" s="61" customFormat="1" ht="15" customHeight="1">
      <c r="A15" s="65" t="s">
        <v>212</v>
      </c>
      <c r="B15" s="66">
        <v>24628</v>
      </c>
      <c r="C15" s="66">
        <v>26032</v>
      </c>
      <c r="D15" s="66">
        <v>27480</v>
      </c>
      <c r="E15" s="66">
        <v>28987</v>
      </c>
      <c r="F15" s="66">
        <v>29471</v>
      </c>
      <c r="G15" s="66">
        <v>28292</v>
      </c>
      <c r="H15" s="66">
        <v>28472</v>
      </c>
      <c r="I15" s="66">
        <v>29405</v>
      </c>
      <c r="J15" s="66">
        <v>29539</v>
      </c>
      <c r="K15" s="66">
        <v>30102</v>
      </c>
      <c r="L15" s="66">
        <v>31047</v>
      </c>
      <c r="M15" s="66">
        <v>32840</v>
      </c>
      <c r="N15" s="67">
        <v>33958</v>
      </c>
      <c r="O15" s="227"/>
      <c r="P15" s="22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row>
    <row r="16" spans="1:181" s="61" customFormat="1" ht="15" customHeight="1">
      <c r="A16" s="65" t="s">
        <v>213</v>
      </c>
      <c r="B16" s="66">
        <v>7963</v>
      </c>
      <c r="C16" s="66">
        <v>8251</v>
      </c>
      <c r="D16" s="66">
        <v>9330</v>
      </c>
      <c r="E16" s="66">
        <v>9495</v>
      </c>
      <c r="F16" s="66">
        <v>10000</v>
      </c>
      <c r="G16" s="66">
        <v>9734</v>
      </c>
      <c r="H16" s="66">
        <v>9910</v>
      </c>
      <c r="I16" s="66">
        <v>10444</v>
      </c>
      <c r="J16" s="66">
        <v>10928</v>
      </c>
      <c r="K16" s="66">
        <v>10979</v>
      </c>
      <c r="L16" s="66">
        <v>12088</v>
      </c>
      <c r="M16" s="66">
        <v>13053</v>
      </c>
      <c r="N16" s="67">
        <v>12960</v>
      </c>
      <c r="O16" s="227"/>
      <c r="P16" s="22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row>
    <row r="17" spans="1:83" s="61" customFormat="1" ht="15" customHeight="1">
      <c r="A17" s="65" t="s">
        <v>225</v>
      </c>
      <c r="B17" s="66">
        <v>6221</v>
      </c>
      <c r="C17" s="66">
        <v>5973</v>
      </c>
      <c r="D17" s="66">
        <v>5804</v>
      </c>
      <c r="E17" s="66">
        <v>5879</v>
      </c>
      <c r="F17" s="66">
        <v>5901</v>
      </c>
      <c r="G17" s="66">
        <v>5773</v>
      </c>
      <c r="H17" s="66">
        <v>5805</v>
      </c>
      <c r="I17" s="66">
        <v>6106</v>
      </c>
      <c r="J17" s="66">
        <v>6362.7</v>
      </c>
      <c r="K17" s="66">
        <v>6525</v>
      </c>
      <c r="L17" s="66">
        <v>6683</v>
      </c>
      <c r="M17" s="66">
        <v>6962</v>
      </c>
      <c r="N17" s="67">
        <v>7130</v>
      </c>
      <c r="O17" s="227"/>
      <c r="P17" s="22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row>
    <row r="18" spans="1:83" s="61" customFormat="1" ht="15" customHeight="1">
      <c r="A18" s="65" t="s">
        <v>215</v>
      </c>
      <c r="B18" s="66">
        <v>4097</v>
      </c>
      <c r="C18" s="66">
        <v>4306</v>
      </c>
      <c r="D18" s="66">
        <v>4534.6566803498299</v>
      </c>
      <c r="E18" s="66">
        <v>4199</v>
      </c>
      <c r="F18" s="66">
        <v>4435</v>
      </c>
      <c r="G18" s="66">
        <v>3654.9149194091628</v>
      </c>
      <c r="H18" s="66">
        <v>3220</v>
      </c>
      <c r="I18" s="66">
        <v>2857</v>
      </c>
      <c r="J18" s="66">
        <v>3522</v>
      </c>
      <c r="K18" s="66">
        <v>3617.9</v>
      </c>
      <c r="L18" s="66">
        <v>3976</v>
      </c>
      <c r="M18" s="66">
        <v>3967</v>
      </c>
      <c r="N18" s="67">
        <v>4862</v>
      </c>
      <c r="O18" s="227"/>
      <c r="P18" s="22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row>
    <row r="19" spans="1:83" s="61" customFormat="1" ht="15" customHeight="1">
      <c r="A19" s="65" t="s">
        <v>226</v>
      </c>
      <c r="B19" s="66">
        <v>621</v>
      </c>
      <c r="C19" s="66">
        <v>678.7</v>
      </c>
      <c r="D19" s="66">
        <v>764.60218055000007</v>
      </c>
      <c r="E19" s="66">
        <v>662</v>
      </c>
      <c r="F19" s="66">
        <v>723</v>
      </c>
      <c r="G19" s="66">
        <v>728.45862367000007</v>
      </c>
      <c r="H19" s="66">
        <v>751</v>
      </c>
      <c r="I19" s="66">
        <v>826.9</v>
      </c>
      <c r="J19" s="66">
        <v>952.3</v>
      </c>
      <c r="K19" s="66">
        <v>917</v>
      </c>
      <c r="L19" s="66">
        <v>801</v>
      </c>
      <c r="M19" s="66">
        <v>759</v>
      </c>
      <c r="N19" s="67">
        <v>579</v>
      </c>
      <c r="O19" s="227"/>
      <c r="P19" s="22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row>
    <row r="20" spans="1:83" s="61" customFormat="1" ht="15" customHeight="1">
      <c r="A20" s="65" t="s">
        <v>157</v>
      </c>
      <c r="B20" s="66">
        <v>7397</v>
      </c>
      <c r="C20" s="66">
        <v>7561.5</v>
      </c>
      <c r="D20" s="66">
        <v>7441</v>
      </c>
      <c r="E20" s="66">
        <v>8551</v>
      </c>
      <c r="F20" s="66">
        <v>8056</v>
      </c>
      <c r="G20" s="66">
        <v>9076.2469276314951</v>
      </c>
      <c r="H20" s="66">
        <v>10449</v>
      </c>
      <c r="I20" s="66">
        <v>11760</v>
      </c>
      <c r="J20" s="66">
        <v>10942</v>
      </c>
      <c r="K20" s="66">
        <v>11449</v>
      </c>
      <c r="L20" s="66">
        <v>12119</v>
      </c>
      <c r="M20" s="66">
        <v>12712</v>
      </c>
      <c r="N20" s="67">
        <v>13901</v>
      </c>
      <c r="O20" s="227"/>
      <c r="P20" s="22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row>
    <row r="21" spans="1:83" ht="5.0999999999999996" customHeight="1">
      <c r="A21" s="65"/>
      <c r="B21" s="66"/>
      <c r="C21" s="66"/>
      <c r="D21" s="66"/>
      <c r="E21" s="66"/>
      <c r="F21" s="66"/>
      <c r="G21" s="66"/>
      <c r="H21" s="66"/>
      <c r="I21" s="66"/>
      <c r="J21" s="66"/>
      <c r="K21" s="66"/>
      <c r="L21" s="66"/>
      <c r="M21" s="66"/>
      <c r="N21" s="67"/>
      <c r="O21" s="227"/>
      <c r="P21" s="228"/>
    </row>
    <row r="22" spans="1:83" s="99" customFormat="1" ht="15" customHeight="1">
      <c r="A22" s="45" t="s">
        <v>202</v>
      </c>
      <c r="B22" s="62">
        <v>359622</v>
      </c>
      <c r="C22" s="62">
        <v>365198</v>
      </c>
      <c r="D22" s="62">
        <v>372781</v>
      </c>
      <c r="E22" s="62">
        <v>389966</v>
      </c>
      <c r="F22" s="62">
        <v>415880</v>
      </c>
      <c r="G22" s="62">
        <v>425111.49172532966</v>
      </c>
      <c r="H22" s="62">
        <v>421010.14473772002</v>
      </c>
      <c r="I22" s="62">
        <v>426710.5</v>
      </c>
      <c r="J22" s="62">
        <v>434940.1</v>
      </c>
      <c r="K22" s="62">
        <v>440833</v>
      </c>
      <c r="L22" s="62">
        <v>469844</v>
      </c>
      <c r="M22" s="62">
        <v>491897</v>
      </c>
      <c r="N22" s="63">
        <v>503047.3</v>
      </c>
      <c r="O22" s="227"/>
      <c r="P22" s="227"/>
    </row>
    <row r="23" spans="1:83" s="61" customFormat="1" ht="15" customHeight="1">
      <c r="A23" s="65" t="s">
        <v>227</v>
      </c>
      <c r="B23" s="66">
        <v>56058</v>
      </c>
      <c r="C23" s="66">
        <v>56232.154814480004</v>
      </c>
      <c r="D23" s="66">
        <v>57712</v>
      </c>
      <c r="E23" s="66">
        <v>58192</v>
      </c>
      <c r="F23" s="66">
        <v>68405</v>
      </c>
      <c r="G23" s="66">
        <v>82290</v>
      </c>
      <c r="H23" s="66">
        <v>91238</v>
      </c>
      <c r="I23" s="66">
        <v>91586</v>
      </c>
      <c r="J23" s="66">
        <v>89407</v>
      </c>
      <c r="K23" s="66">
        <v>89701</v>
      </c>
      <c r="L23" s="66">
        <v>96694</v>
      </c>
      <c r="M23" s="66">
        <v>102098</v>
      </c>
      <c r="N23" s="67">
        <v>100487</v>
      </c>
      <c r="O23" s="227"/>
      <c r="P23" s="22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row>
    <row r="24" spans="1:83" s="61" customFormat="1" ht="15" customHeight="1">
      <c r="A24" s="65" t="s">
        <v>218</v>
      </c>
      <c r="B24" s="66">
        <v>61150</v>
      </c>
      <c r="C24" s="66">
        <v>57106.388694519992</v>
      </c>
      <c r="D24" s="66">
        <v>58379</v>
      </c>
      <c r="E24" s="66">
        <v>56341</v>
      </c>
      <c r="F24" s="66">
        <v>66264</v>
      </c>
      <c r="G24" s="66">
        <v>67684</v>
      </c>
      <c r="H24" s="66">
        <v>62475</v>
      </c>
      <c r="I24" s="66">
        <v>57636</v>
      </c>
      <c r="J24" s="66">
        <v>66379</v>
      </c>
      <c r="K24" s="66">
        <v>61613</v>
      </c>
      <c r="L24" s="66">
        <v>61801</v>
      </c>
      <c r="M24" s="66">
        <v>60183</v>
      </c>
      <c r="N24" s="67">
        <v>60365</v>
      </c>
      <c r="O24" s="227"/>
      <c r="P24" s="22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row>
    <row r="25" spans="1:83" s="61" customFormat="1" ht="15" customHeight="1">
      <c r="A25" s="65" t="s">
        <v>214</v>
      </c>
      <c r="B25" s="66">
        <v>18443</v>
      </c>
      <c r="C25" s="66">
        <v>17920.607763039956</v>
      </c>
      <c r="D25" s="66">
        <v>17013</v>
      </c>
      <c r="E25" s="66">
        <v>16671</v>
      </c>
      <c r="F25" s="66">
        <v>16253.071567669987</v>
      </c>
      <c r="G25" s="66">
        <v>16594</v>
      </c>
      <c r="H25" s="66">
        <v>16963</v>
      </c>
      <c r="I25" s="66">
        <v>16714</v>
      </c>
      <c r="J25" s="66">
        <v>15961</v>
      </c>
      <c r="K25" s="66">
        <v>15822</v>
      </c>
      <c r="L25" s="66">
        <v>15681</v>
      </c>
      <c r="M25" s="66">
        <v>15656</v>
      </c>
      <c r="N25" s="67">
        <v>15485</v>
      </c>
      <c r="O25" s="227"/>
      <c r="P25" s="22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row>
    <row r="26" spans="1:83" s="61" customFormat="1" ht="15" customHeight="1">
      <c r="A26" s="65" t="s">
        <v>211</v>
      </c>
      <c r="B26" s="66">
        <v>21537</v>
      </c>
      <c r="C26" s="66">
        <v>20564.657006799993</v>
      </c>
      <c r="D26" s="66">
        <v>19900</v>
      </c>
      <c r="E26" s="66">
        <v>16935</v>
      </c>
      <c r="F26" s="66">
        <v>15768</v>
      </c>
      <c r="G26" s="66">
        <v>15485</v>
      </c>
      <c r="H26" s="66">
        <v>14890</v>
      </c>
      <c r="I26" s="66">
        <v>18588</v>
      </c>
      <c r="J26" s="66">
        <v>18060</v>
      </c>
      <c r="K26" s="66">
        <v>16851</v>
      </c>
      <c r="L26" s="66">
        <v>17633</v>
      </c>
      <c r="M26" s="66">
        <v>18350</v>
      </c>
      <c r="N26" s="67">
        <v>17504</v>
      </c>
      <c r="O26" s="227"/>
      <c r="P26" s="22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row>
    <row r="27" spans="1:83" s="61" customFormat="1" ht="15" customHeight="1">
      <c r="A27" s="65" t="s">
        <v>219</v>
      </c>
      <c r="B27" s="66">
        <v>7020</v>
      </c>
      <c r="C27" s="66">
        <v>6630.808246639991</v>
      </c>
      <c r="D27" s="66">
        <v>6541</v>
      </c>
      <c r="E27" s="66">
        <v>6208</v>
      </c>
      <c r="F27" s="66">
        <v>7248</v>
      </c>
      <c r="G27" s="66">
        <v>5299</v>
      </c>
      <c r="H27" s="66">
        <v>4251</v>
      </c>
      <c r="I27" s="66">
        <v>3290</v>
      </c>
      <c r="J27" s="66">
        <v>4174.2</v>
      </c>
      <c r="K27" s="66">
        <v>4241</v>
      </c>
      <c r="L27" s="66">
        <v>4703</v>
      </c>
      <c r="M27" s="66">
        <v>5077</v>
      </c>
      <c r="N27" s="67">
        <v>5961</v>
      </c>
      <c r="O27" s="227"/>
      <c r="P27" s="22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row>
    <row r="28" spans="1:83" s="61" customFormat="1" ht="15" customHeight="1">
      <c r="A28" s="65" t="s">
        <v>228</v>
      </c>
      <c r="B28" s="66">
        <v>10642</v>
      </c>
      <c r="C28" s="66">
        <v>12053.573590420052</v>
      </c>
      <c r="D28" s="66">
        <v>13421</v>
      </c>
      <c r="E28" s="66">
        <v>14946</v>
      </c>
      <c r="F28" s="66">
        <v>15919</v>
      </c>
      <c r="G28" s="66">
        <v>15796</v>
      </c>
      <c r="H28" s="66">
        <v>15943</v>
      </c>
      <c r="I28" s="66">
        <v>16645</v>
      </c>
      <c r="J28" s="66">
        <v>17391</v>
      </c>
      <c r="K28" s="66">
        <v>18921</v>
      </c>
      <c r="L28" s="66">
        <v>20992</v>
      </c>
      <c r="M28" s="66">
        <v>22618</v>
      </c>
      <c r="N28" s="229">
        <v>23897</v>
      </c>
      <c r="O28" s="227"/>
      <c r="P28" s="22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row>
    <row r="29" spans="1:83" s="61" customFormat="1" ht="15" customHeight="1">
      <c r="A29" s="65" t="s">
        <v>213</v>
      </c>
      <c r="B29" s="66">
        <v>5019</v>
      </c>
      <c r="C29" s="66">
        <v>7987.8560278799996</v>
      </c>
      <c r="D29" s="66">
        <v>10328</v>
      </c>
      <c r="E29" s="66">
        <v>13380</v>
      </c>
      <c r="F29" s="66">
        <v>13856.760842929996</v>
      </c>
      <c r="G29" s="66">
        <v>13967.93865652</v>
      </c>
      <c r="H29" s="66">
        <v>12874.144737719997</v>
      </c>
      <c r="I29" s="66">
        <v>11888</v>
      </c>
      <c r="J29" s="66">
        <v>14189.5</v>
      </c>
      <c r="K29" s="66">
        <v>17042.099999999999</v>
      </c>
      <c r="L29" s="66">
        <v>18153</v>
      </c>
      <c r="M29" s="66">
        <v>18357</v>
      </c>
      <c r="N29" s="229">
        <v>20236</v>
      </c>
      <c r="O29" s="227"/>
      <c r="P29" s="22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row>
    <row r="30" spans="1:83" s="61" customFormat="1" ht="15" customHeight="1">
      <c r="A30" s="65" t="s">
        <v>226</v>
      </c>
      <c r="B30" s="95">
        <v>72693</v>
      </c>
      <c r="C30" s="95">
        <v>72979.677066619959</v>
      </c>
      <c r="D30" s="95">
        <v>76048</v>
      </c>
      <c r="E30" s="95">
        <v>77569</v>
      </c>
      <c r="F30" s="95">
        <v>84166.876907579965</v>
      </c>
      <c r="G30" s="95">
        <v>81687.665069939976</v>
      </c>
      <c r="H30" s="95">
        <v>79566</v>
      </c>
      <c r="I30" s="95">
        <v>79409.7</v>
      </c>
      <c r="J30" s="95">
        <v>78303</v>
      </c>
      <c r="K30" s="95">
        <v>76456</v>
      </c>
      <c r="L30" s="95">
        <v>78396</v>
      </c>
      <c r="M30" s="95">
        <v>82708</v>
      </c>
      <c r="N30" s="229">
        <v>87133</v>
      </c>
      <c r="O30" s="227"/>
      <c r="P30" s="22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row>
    <row r="31" spans="1:83" s="61" customFormat="1" ht="15" customHeight="1">
      <c r="A31" s="65" t="s">
        <v>229</v>
      </c>
      <c r="B31" s="95">
        <v>49364</v>
      </c>
      <c r="C31" s="95">
        <v>53637.641256799994</v>
      </c>
      <c r="D31" s="95">
        <v>52771</v>
      </c>
      <c r="E31" s="95">
        <v>61770</v>
      </c>
      <c r="F31" s="95">
        <v>62484</v>
      </c>
      <c r="G31" s="95">
        <v>70791</v>
      </c>
      <c r="H31" s="95">
        <v>69367</v>
      </c>
      <c r="I31" s="95">
        <v>71782.5</v>
      </c>
      <c r="J31" s="95">
        <v>71113</v>
      </c>
      <c r="K31" s="95">
        <v>70611</v>
      </c>
      <c r="L31" s="95">
        <v>77904</v>
      </c>
      <c r="M31" s="95">
        <v>80825</v>
      </c>
      <c r="N31" s="229">
        <v>89871.8</v>
      </c>
      <c r="O31" s="227"/>
      <c r="P31" s="22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row>
    <row r="32" spans="1:83" s="61" customFormat="1" ht="15" customHeight="1">
      <c r="A32" s="65" t="s">
        <v>230</v>
      </c>
      <c r="B32" s="66">
        <v>57697</v>
      </c>
      <c r="C32" s="66">
        <v>60084.866380645755</v>
      </c>
      <c r="D32" s="66">
        <v>60668</v>
      </c>
      <c r="E32" s="66">
        <v>67954</v>
      </c>
      <c r="F32" s="66">
        <v>65514</v>
      </c>
      <c r="G32" s="66">
        <v>55516.887998869599</v>
      </c>
      <c r="H32" s="66">
        <v>53444</v>
      </c>
      <c r="I32" s="66">
        <v>59171.3</v>
      </c>
      <c r="J32" s="66">
        <v>59962</v>
      </c>
      <c r="K32" s="66">
        <v>69576</v>
      </c>
      <c r="L32" s="66">
        <v>77886</v>
      </c>
      <c r="M32" s="66">
        <v>86026</v>
      </c>
      <c r="N32" s="229">
        <v>82107.5</v>
      </c>
      <c r="O32" s="227"/>
      <c r="P32" s="22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row>
    <row r="33" spans="1:83" s="198" customFormat="1" ht="5.0999999999999996" customHeight="1">
      <c r="A33" s="65"/>
      <c r="B33" s="66"/>
      <c r="C33" s="66"/>
      <c r="D33" s="66"/>
      <c r="E33" s="66"/>
      <c r="F33" s="66"/>
      <c r="G33" s="66"/>
      <c r="H33" s="66"/>
      <c r="I33" s="66"/>
      <c r="J33" s="66"/>
      <c r="K33" s="66"/>
      <c r="L33" s="66"/>
      <c r="M33" s="66"/>
      <c r="N33" s="66"/>
      <c r="O33" s="227"/>
      <c r="P33" s="230"/>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row>
    <row r="34" spans="1:83" s="44" customFormat="1" ht="15" customHeight="1" thickBot="1">
      <c r="A34" s="106" t="s">
        <v>199</v>
      </c>
      <c r="B34" s="74">
        <v>559820</v>
      </c>
      <c r="C34" s="74">
        <v>575302</v>
      </c>
      <c r="D34" s="74">
        <v>594817</v>
      </c>
      <c r="E34" s="74">
        <v>623045.12958555203</v>
      </c>
      <c r="F34" s="74">
        <v>655094</v>
      </c>
      <c r="G34" s="74">
        <v>661115.39596318617</v>
      </c>
      <c r="H34" s="74">
        <v>664414.14473772002</v>
      </c>
      <c r="I34" s="74">
        <v>686968.4</v>
      </c>
      <c r="J34" s="74">
        <v>705159.89999999991</v>
      </c>
      <c r="K34" s="74">
        <v>726452.9</v>
      </c>
      <c r="L34" s="74">
        <v>773323</v>
      </c>
      <c r="M34" s="74">
        <v>812657</v>
      </c>
      <c r="N34" s="74">
        <v>834451.3</v>
      </c>
      <c r="O34" s="227"/>
      <c r="P34" s="22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row>
    <row r="35" spans="1:83" ht="60.6" thickTop="1">
      <c r="A35" s="208" t="s">
        <v>231</v>
      </c>
    </row>
    <row r="36" spans="1:83" s="152" customFormat="1" ht="24">
      <c r="A36" s="176" t="s">
        <v>232</v>
      </c>
      <c r="B36" s="150"/>
      <c r="C36" s="150"/>
      <c r="D36" s="150"/>
      <c r="E36" s="150"/>
      <c r="F36" s="150"/>
      <c r="G36" s="150"/>
      <c r="H36" s="150"/>
      <c r="I36" s="150"/>
      <c r="J36" s="150"/>
      <c r="K36" s="150"/>
      <c r="L36" s="150"/>
      <c r="M36" s="150"/>
      <c r="N36" s="150"/>
    </row>
    <row r="37" spans="1:83" s="152" customFormat="1" ht="24">
      <c r="A37" s="176" t="s">
        <v>233</v>
      </c>
      <c r="B37" s="150"/>
      <c r="C37" s="150"/>
      <c r="D37" s="150"/>
      <c r="E37" s="150"/>
      <c r="F37" s="150"/>
      <c r="G37" s="150"/>
      <c r="H37" s="150"/>
      <c r="I37" s="150"/>
      <c r="J37" s="150"/>
      <c r="K37" s="150"/>
      <c r="L37" s="150"/>
      <c r="M37" s="150"/>
      <c r="N37" s="150"/>
    </row>
    <row r="38" spans="1:83" s="152" customFormat="1" ht="10.199999999999999">
      <c r="A38" s="86"/>
      <c r="B38" s="150"/>
      <c r="C38" s="150"/>
      <c r="D38" s="150"/>
      <c r="E38" s="150"/>
      <c r="F38" s="150"/>
      <c r="G38" s="150"/>
      <c r="H38" s="150"/>
      <c r="I38" s="150"/>
      <c r="J38" s="150"/>
      <c r="K38" s="150"/>
      <c r="L38" s="150"/>
      <c r="M38" s="150"/>
      <c r="N38" s="150"/>
    </row>
    <row r="39" spans="1:83" s="152" customFormat="1" ht="10.199999999999999">
      <c r="A39" s="86"/>
      <c r="B39" s="150"/>
      <c r="C39" s="150"/>
      <c r="D39" s="150"/>
      <c r="E39" s="150"/>
      <c r="F39" s="150"/>
      <c r="G39" s="150"/>
      <c r="H39" s="150"/>
      <c r="I39" s="150"/>
      <c r="J39" s="150"/>
      <c r="K39" s="150"/>
      <c r="L39" s="150"/>
      <c r="M39" s="150"/>
      <c r="N39" s="150"/>
    </row>
    <row r="40" spans="1:83" s="152" customFormat="1" ht="10.199999999999999">
      <c r="A40" s="86"/>
      <c r="B40" s="150"/>
      <c r="C40" s="150"/>
      <c r="D40" s="150"/>
      <c r="E40" s="150"/>
      <c r="F40" s="150"/>
      <c r="G40" s="150"/>
      <c r="H40" s="150"/>
      <c r="I40" s="150"/>
      <c r="J40" s="150"/>
      <c r="K40" s="150"/>
      <c r="L40" s="150"/>
      <c r="M40" s="150"/>
      <c r="N40" s="150"/>
    </row>
    <row r="41" spans="1:83" s="152" customFormat="1" ht="10.199999999999999">
      <c r="A41" s="86"/>
      <c r="B41" s="150"/>
      <c r="C41" s="150"/>
      <c r="D41" s="150"/>
      <c r="E41" s="150"/>
      <c r="F41" s="150"/>
      <c r="G41" s="150"/>
      <c r="H41" s="150"/>
      <c r="I41" s="150"/>
      <c r="J41" s="150"/>
      <c r="K41" s="150"/>
      <c r="L41" s="150"/>
      <c r="M41" s="150"/>
      <c r="N41" s="150"/>
    </row>
    <row r="42" spans="1:83" s="152" customFormat="1" ht="10.199999999999999">
      <c r="A42" s="86"/>
      <c r="B42" s="150"/>
      <c r="C42" s="150"/>
      <c r="D42" s="150"/>
      <c r="E42" s="150"/>
      <c r="F42" s="150"/>
      <c r="G42" s="150"/>
      <c r="H42" s="150"/>
      <c r="I42" s="150"/>
      <c r="J42" s="150"/>
      <c r="K42" s="150"/>
      <c r="L42" s="150"/>
      <c r="M42" s="150"/>
      <c r="N42" s="150"/>
    </row>
    <row r="43" spans="1:83" s="152" customFormat="1" ht="10.199999999999999">
      <c r="A43" s="86"/>
      <c r="B43" s="150"/>
      <c r="C43" s="150"/>
      <c r="D43" s="150"/>
      <c r="E43" s="150"/>
      <c r="F43" s="150"/>
      <c r="G43" s="150"/>
      <c r="H43" s="150"/>
      <c r="I43" s="150"/>
      <c r="J43" s="150"/>
      <c r="K43" s="150"/>
      <c r="L43" s="150"/>
      <c r="M43" s="150"/>
      <c r="N43" s="150"/>
    </row>
    <row r="44" spans="1:83" s="152" customFormat="1" ht="10.199999999999999">
      <c r="A44" s="86"/>
      <c r="B44" s="150"/>
      <c r="C44" s="150"/>
      <c r="D44" s="150"/>
      <c r="E44" s="150"/>
      <c r="F44" s="150"/>
      <c r="G44" s="150"/>
      <c r="H44" s="150"/>
      <c r="I44" s="150"/>
      <c r="J44" s="150"/>
      <c r="K44" s="150"/>
      <c r="L44" s="150"/>
      <c r="M44" s="150"/>
      <c r="N44" s="150"/>
    </row>
    <row r="45" spans="1:83" s="152" customFormat="1" ht="10.199999999999999">
      <c r="A45" s="86"/>
      <c r="B45" s="150"/>
      <c r="C45" s="150"/>
      <c r="D45" s="150"/>
      <c r="E45" s="150"/>
      <c r="F45" s="150"/>
      <c r="G45" s="150"/>
      <c r="H45" s="150"/>
      <c r="I45" s="150"/>
      <c r="J45" s="150"/>
      <c r="K45" s="150"/>
      <c r="L45" s="150"/>
      <c r="M45" s="150"/>
      <c r="N45" s="150"/>
    </row>
    <row r="46" spans="1:83" s="152" customFormat="1" ht="10.199999999999999">
      <c r="A46" s="86"/>
      <c r="B46" s="150"/>
      <c r="C46" s="150"/>
      <c r="D46" s="150"/>
      <c r="E46" s="150"/>
      <c r="F46" s="150"/>
      <c r="G46" s="150"/>
      <c r="H46" s="150"/>
      <c r="I46" s="150"/>
      <c r="J46" s="150"/>
      <c r="K46" s="150"/>
      <c r="L46" s="150"/>
      <c r="M46" s="150"/>
      <c r="N46" s="150"/>
    </row>
    <row r="47" spans="1:83" s="152" customFormat="1" ht="10.199999999999999">
      <c r="A47" s="86"/>
      <c r="B47" s="150"/>
      <c r="C47" s="150"/>
      <c r="D47" s="150"/>
      <c r="E47" s="150"/>
      <c r="F47" s="150"/>
      <c r="G47" s="150"/>
      <c r="H47" s="150"/>
      <c r="I47" s="150"/>
      <c r="J47" s="150"/>
      <c r="K47" s="150"/>
      <c r="L47" s="150"/>
      <c r="M47" s="150"/>
      <c r="N47" s="150"/>
    </row>
    <row r="48" spans="1:83" s="152" customFormat="1" ht="10.199999999999999">
      <c r="A48" s="86"/>
      <c r="B48" s="150"/>
      <c r="C48" s="150"/>
      <c r="D48" s="150"/>
      <c r="E48" s="150"/>
      <c r="F48" s="150"/>
      <c r="G48" s="150"/>
      <c r="H48" s="150"/>
      <c r="I48" s="150"/>
      <c r="J48" s="150"/>
      <c r="K48" s="150"/>
      <c r="L48" s="150"/>
      <c r="M48" s="150"/>
      <c r="N48" s="150"/>
    </row>
    <row r="49" spans="1:14" s="152" customFormat="1" ht="10.199999999999999">
      <c r="A49" s="86"/>
      <c r="B49" s="150"/>
      <c r="C49" s="150"/>
      <c r="D49" s="150"/>
      <c r="E49" s="150"/>
      <c r="F49" s="150"/>
      <c r="G49" s="150"/>
      <c r="H49" s="150"/>
      <c r="I49" s="150"/>
      <c r="J49" s="150"/>
      <c r="K49" s="150"/>
      <c r="L49" s="150"/>
      <c r="M49" s="150"/>
      <c r="N49" s="150"/>
    </row>
    <row r="50" spans="1:14" s="152" customFormat="1" ht="10.199999999999999">
      <c r="A50" s="86"/>
      <c r="B50" s="150"/>
      <c r="C50" s="150"/>
      <c r="D50" s="150"/>
      <c r="E50" s="150"/>
      <c r="F50" s="150"/>
      <c r="G50" s="150"/>
      <c r="H50" s="150"/>
      <c r="I50" s="150"/>
      <c r="J50" s="150"/>
      <c r="K50" s="150"/>
      <c r="L50" s="150"/>
      <c r="M50" s="150"/>
      <c r="N50" s="150"/>
    </row>
    <row r="51" spans="1:14" s="152" customFormat="1" ht="10.199999999999999">
      <c r="A51" s="86"/>
      <c r="B51" s="150"/>
      <c r="C51" s="150"/>
      <c r="D51" s="150"/>
      <c r="E51" s="150"/>
      <c r="F51" s="150"/>
      <c r="G51" s="150"/>
      <c r="H51" s="150"/>
      <c r="I51" s="150"/>
      <c r="J51" s="150"/>
      <c r="K51" s="150"/>
      <c r="L51" s="150"/>
      <c r="M51" s="150"/>
      <c r="N51" s="150"/>
    </row>
    <row r="52" spans="1:14" s="152" customFormat="1" ht="10.199999999999999">
      <c r="A52" s="86"/>
      <c r="B52" s="150"/>
      <c r="C52" s="150"/>
      <c r="D52" s="150"/>
      <c r="E52" s="150"/>
      <c r="F52" s="150"/>
      <c r="G52" s="150"/>
      <c r="H52" s="150"/>
      <c r="I52" s="150"/>
      <c r="J52" s="150"/>
      <c r="K52" s="150"/>
      <c r="L52" s="150"/>
      <c r="M52" s="150"/>
      <c r="N52" s="150"/>
    </row>
    <row r="53" spans="1:14" s="152" customFormat="1" ht="10.199999999999999">
      <c r="A53" s="86"/>
      <c r="B53" s="150"/>
      <c r="C53" s="150"/>
      <c r="D53" s="150"/>
      <c r="E53" s="150"/>
      <c r="F53" s="150"/>
      <c r="G53" s="150"/>
      <c r="H53" s="150"/>
      <c r="I53" s="150"/>
      <c r="J53" s="150"/>
      <c r="K53" s="150"/>
      <c r="L53" s="150"/>
      <c r="M53" s="150"/>
      <c r="N53" s="150"/>
    </row>
    <row r="54" spans="1:14" s="152" customFormat="1" ht="10.199999999999999">
      <c r="A54" s="86"/>
      <c r="B54" s="150"/>
      <c r="C54" s="150"/>
      <c r="D54" s="150"/>
      <c r="E54" s="150"/>
      <c r="F54" s="150"/>
      <c r="G54" s="150"/>
      <c r="H54" s="150"/>
      <c r="I54" s="150"/>
      <c r="J54" s="150"/>
      <c r="K54" s="150"/>
      <c r="L54" s="150"/>
      <c r="M54" s="150"/>
      <c r="N54" s="150"/>
    </row>
    <row r="55" spans="1:14" s="152" customFormat="1" ht="10.199999999999999">
      <c r="A55" s="86"/>
      <c r="B55" s="150"/>
      <c r="C55" s="150"/>
      <c r="D55" s="150"/>
      <c r="E55" s="150"/>
      <c r="F55" s="150"/>
      <c r="G55" s="150"/>
      <c r="H55" s="150"/>
      <c r="I55" s="150"/>
      <c r="J55" s="150"/>
      <c r="K55" s="150"/>
      <c r="L55" s="150"/>
      <c r="M55" s="150"/>
      <c r="N55" s="150"/>
    </row>
    <row r="56" spans="1:14" s="152" customFormat="1" ht="10.199999999999999">
      <c r="A56" s="86"/>
      <c r="B56" s="150"/>
      <c r="C56" s="150"/>
      <c r="D56" s="150"/>
      <c r="E56" s="150"/>
      <c r="F56" s="150"/>
      <c r="G56" s="150"/>
      <c r="H56" s="150"/>
      <c r="I56" s="150"/>
      <c r="J56" s="150"/>
      <c r="K56" s="150"/>
      <c r="L56" s="150"/>
      <c r="M56" s="150"/>
      <c r="N56" s="150"/>
    </row>
    <row r="57" spans="1:14" s="152" customFormat="1" ht="10.199999999999999">
      <c r="A57" s="86"/>
      <c r="B57" s="150"/>
      <c r="C57" s="150"/>
      <c r="D57" s="150"/>
      <c r="E57" s="150"/>
      <c r="F57" s="150"/>
      <c r="G57" s="150"/>
      <c r="H57" s="150"/>
      <c r="I57" s="150"/>
      <c r="J57" s="150"/>
      <c r="K57" s="150"/>
      <c r="L57" s="150"/>
      <c r="M57" s="150"/>
      <c r="N57" s="150"/>
    </row>
    <row r="58" spans="1:14" s="152" customFormat="1" ht="10.199999999999999">
      <c r="A58" s="86"/>
      <c r="B58" s="150"/>
      <c r="C58" s="150"/>
      <c r="D58" s="150"/>
      <c r="E58" s="150"/>
      <c r="F58" s="150"/>
      <c r="G58" s="150"/>
      <c r="H58" s="150"/>
      <c r="I58" s="150"/>
      <c r="J58" s="150"/>
      <c r="K58" s="150"/>
      <c r="L58" s="150"/>
      <c r="M58" s="150"/>
      <c r="N58" s="150"/>
    </row>
    <row r="59" spans="1:14" s="152" customFormat="1" ht="10.199999999999999">
      <c r="A59" s="86"/>
      <c r="B59" s="150"/>
      <c r="C59" s="150"/>
      <c r="D59" s="150"/>
      <c r="E59" s="150"/>
      <c r="F59" s="150"/>
      <c r="G59" s="150"/>
      <c r="H59" s="150"/>
      <c r="I59" s="150"/>
      <c r="J59" s="150"/>
      <c r="K59" s="150"/>
      <c r="L59" s="150"/>
      <c r="M59" s="150"/>
      <c r="N59" s="150"/>
    </row>
    <row r="60" spans="1:14" s="152" customFormat="1" ht="10.199999999999999">
      <c r="A60" s="86"/>
      <c r="B60" s="150"/>
      <c r="C60" s="150"/>
      <c r="D60" s="150"/>
      <c r="E60" s="150"/>
      <c r="F60" s="150"/>
      <c r="G60" s="150"/>
      <c r="H60" s="150"/>
      <c r="I60" s="150"/>
      <c r="J60" s="150"/>
      <c r="K60" s="150"/>
      <c r="L60" s="150"/>
      <c r="M60" s="150"/>
      <c r="N60" s="150"/>
    </row>
    <row r="61" spans="1:14" s="152" customFormat="1" ht="10.199999999999999">
      <c r="A61" s="86"/>
      <c r="B61" s="150"/>
      <c r="C61" s="150"/>
      <c r="D61" s="150"/>
      <c r="E61" s="150"/>
      <c r="F61" s="150"/>
      <c r="G61" s="150"/>
      <c r="H61" s="150"/>
      <c r="I61" s="150"/>
      <c r="J61" s="150"/>
      <c r="K61" s="150"/>
      <c r="L61" s="150"/>
      <c r="M61" s="150"/>
      <c r="N61" s="150"/>
    </row>
    <row r="62" spans="1:14" s="152" customFormat="1" ht="10.199999999999999">
      <c r="A62" s="86"/>
      <c r="B62" s="150"/>
      <c r="C62" s="150"/>
      <c r="D62" s="150"/>
      <c r="E62" s="150"/>
      <c r="F62" s="150"/>
      <c r="G62" s="150"/>
      <c r="H62" s="150"/>
      <c r="I62" s="150"/>
      <c r="J62" s="150"/>
      <c r="K62" s="150"/>
      <c r="L62" s="150"/>
      <c r="M62" s="150"/>
      <c r="N62" s="150"/>
    </row>
    <row r="63" spans="1:14" s="152" customFormat="1" ht="10.199999999999999">
      <c r="A63" s="86"/>
      <c r="B63" s="150"/>
      <c r="C63" s="150"/>
      <c r="D63" s="150"/>
      <c r="E63" s="150"/>
      <c r="F63" s="150"/>
      <c r="G63" s="150"/>
      <c r="H63" s="150"/>
      <c r="I63" s="150"/>
      <c r="J63" s="150"/>
      <c r="K63" s="150"/>
      <c r="L63" s="150"/>
      <c r="M63" s="150"/>
      <c r="N63" s="150"/>
    </row>
    <row r="64" spans="1:14" s="152" customFormat="1" ht="10.199999999999999">
      <c r="A64" s="86"/>
      <c r="B64" s="150"/>
      <c r="C64" s="150"/>
      <c r="D64" s="150"/>
      <c r="E64" s="150"/>
      <c r="F64" s="150"/>
      <c r="G64" s="150"/>
      <c r="H64" s="150"/>
      <c r="I64" s="150"/>
      <c r="J64" s="150"/>
      <c r="K64" s="150"/>
      <c r="L64" s="150"/>
      <c r="M64" s="150"/>
      <c r="N64" s="150"/>
    </row>
    <row r="65" spans="1:14" s="152" customFormat="1" ht="10.199999999999999">
      <c r="A65" s="86"/>
      <c r="B65" s="150"/>
      <c r="C65" s="150"/>
      <c r="D65" s="150"/>
      <c r="E65" s="150"/>
      <c r="F65" s="150"/>
      <c r="G65" s="150"/>
      <c r="H65" s="150"/>
      <c r="I65" s="150"/>
      <c r="J65" s="150"/>
      <c r="K65" s="150"/>
      <c r="L65" s="150"/>
      <c r="M65" s="150"/>
      <c r="N65" s="150"/>
    </row>
    <row r="66" spans="1:14" s="152" customFormat="1" ht="10.199999999999999">
      <c r="A66" s="86"/>
      <c r="B66" s="150"/>
      <c r="C66" s="150"/>
      <c r="D66" s="150"/>
      <c r="E66" s="150"/>
      <c r="F66" s="150"/>
      <c r="G66" s="150"/>
      <c r="H66" s="150"/>
      <c r="I66" s="150"/>
      <c r="J66" s="150"/>
      <c r="K66" s="150"/>
      <c r="L66" s="150"/>
      <c r="M66" s="150"/>
      <c r="N66" s="150"/>
    </row>
    <row r="67" spans="1:14" s="152" customFormat="1" ht="10.199999999999999">
      <c r="A67" s="86"/>
      <c r="B67" s="150"/>
      <c r="C67" s="150"/>
      <c r="D67" s="150"/>
      <c r="E67" s="150"/>
      <c r="F67" s="150"/>
      <c r="G67" s="150"/>
      <c r="H67" s="150"/>
      <c r="I67" s="150"/>
      <c r="J67" s="150"/>
      <c r="K67" s="150"/>
      <c r="L67" s="150"/>
      <c r="M67" s="150"/>
      <c r="N67" s="150"/>
    </row>
    <row r="68" spans="1:14" s="152" customFormat="1" ht="10.199999999999999">
      <c r="A68" s="86"/>
      <c r="B68" s="150"/>
      <c r="C68" s="150"/>
      <c r="D68" s="150"/>
      <c r="E68" s="150"/>
      <c r="F68" s="150"/>
      <c r="G68" s="150"/>
      <c r="H68" s="150"/>
      <c r="I68" s="150"/>
      <c r="J68" s="150"/>
      <c r="K68" s="150"/>
      <c r="L68" s="150"/>
      <c r="M68" s="150"/>
      <c r="N68" s="150"/>
    </row>
    <row r="69" spans="1:14" s="152" customFormat="1" ht="10.199999999999999">
      <c r="A69" s="86"/>
      <c r="B69" s="150"/>
      <c r="C69" s="150"/>
      <c r="D69" s="150"/>
      <c r="E69" s="150"/>
      <c r="F69" s="150"/>
      <c r="G69" s="150"/>
      <c r="H69" s="150"/>
      <c r="I69" s="150"/>
      <c r="J69" s="150"/>
      <c r="K69" s="150"/>
      <c r="L69" s="150"/>
      <c r="M69" s="150"/>
      <c r="N69" s="150"/>
    </row>
    <row r="70" spans="1:14" s="152" customFormat="1" ht="10.199999999999999">
      <c r="A70" s="86"/>
      <c r="B70" s="150"/>
      <c r="C70" s="150"/>
      <c r="D70" s="150"/>
      <c r="E70" s="150"/>
      <c r="F70" s="150"/>
      <c r="G70" s="150"/>
      <c r="H70" s="150"/>
      <c r="I70" s="150"/>
      <c r="J70" s="150"/>
      <c r="K70" s="150"/>
      <c r="L70" s="150"/>
      <c r="M70" s="150"/>
      <c r="N70" s="150"/>
    </row>
    <row r="71" spans="1:14" s="152" customFormat="1" ht="10.199999999999999">
      <c r="A71" s="86"/>
      <c r="B71" s="150"/>
      <c r="C71" s="150"/>
      <c r="D71" s="150"/>
      <c r="E71" s="150"/>
      <c r="F71" s="150"/>
      <c r="G71" s="150"/>
      <c r="H71" s="150"/>
      <c r="I71" s="150"/>
      <c r="J71" s="150"/>
      <c r="K71" s="150"/>
      <c r="L71" s="150"/>
      <c r="M71" s="150"/>
      <c r="N71" s="150"/>
    </row>
    <row r="72" spans="1:14" s="152" customFormat="1" ht="10.199999999999999">
      <c r="A72" s="86"/>
      <c r="B72" s="150"/>
      <c r="C72" s="150"/>
      <c r="D72" s="150"/>
      <c r="E72" s="150"/>
      <c r="F72" s="150"/>
      <c r="G72" s="150"/>
      <c r="H72" s="150"/>
      <c r="I72" s="150"/>
      <c r="J72" s="150"/>
      <c r="K72" s="150"/>
      <c r="L72" s="150"/>
      <c r="M72" s="150"/>
      <c r="N72" s="150"/>
    </row>
    <row r="73" spans="1:14" s="152" customFormat="1" ht="10.199999999999999">
      <c r="A73" s="86"/>
      <c r="B73" s="150"/>
      <c r="C73" s="150"/>
      <c r="D73" s="150"/>
      <c r="E73" s="150"/>
      <c r="F73" s="150"/>
      <c r="G73" s="150"/>
      <c r="H73" s="150"/>
      <c r="I73" s="150"/>
      <c r="J73" s="150"/>
      <c r="K73" s="150"/>
      <c r="L73" s="150"/>
      <c r="M73" s="150"/>
      <c r="N73" s="150"/>
    </row>
    <row r="74" spans="1:14" s="152" customFormat="1" ht="10.199999999999999">
      <c r="A74" s="86"/>
      <c r="B74" s="150"/>
      <c r="C74" s="150"/>
      <c r="D74" s="150"/>
      <c r="E74" s="150"/>
      <c r="F74" s="150"/>
      <c r="G74" s="150"/>
      <c r="H74" s="150"/>
      <c r="I74" s="150"/>
      <c r="J74" s="150"/>
      <c r="K74" s="150"/>
      <c r="L74" s="150"/>
      <c r="M74" s="150"/>
      <c r="N74" s="150"/>
    </row>
    <row r="75" spans="1:14" s="152" customFormat="1" ht="10.199999999999999">
      <c r="A75" s="86"/>
      <c r="B75" s="150"/>
      <c r="C75" s="150"/>
      <c r="D75" s="150"/>
      <c r="E75" s="150"/>
      <c r="F75" s="150"/>
      <c r="G75" s="150"/>
      <c r="H75" s="150"/>
      <c r="I75" s="150"/>
      <c r="J75" s="150"/>
      <c r="K75" s="150"/>
      <c r="L75" s="150"/>
      <c r="M75" s="150"/>
      <c r="N75" s="150"/>
    </row>
    <row r="76" spans="1:14" s="152" customFormat="1" ht="10.199999999999999">
      <c r="A76" s="86"/>
      <c r="B76" s="150"/>
      <c r="C76" s="150"/>
      <c r="D76" s="150"/>
      <c r="E76" s="150"/>
      <c r="F76" s="150"/>
      <c r="G76" s="150"/>
      <c r="H76" s="150"/>
      <c r="I76" s="150"/>
      <c r="J76" s="150"/>
      <c r="K76" s="150"/>
      <c r="L76" s="150"/>
      <c r="M76" s="150"/>
      <c r="N76" s="150"/>
    </row>
    <row r="77" spans="1:14" s="152" customFormat="1" ht="10.199999999999999">
      <c r="A77" s="86"/>
      <c r="B77" s="150"/>
      <c r="C77" s="150"/>
      <c r="D77" s="150"/>
      <c r="E77" s="150"/>
      <c r="F77" s="150"/>
      <c r="G77" s="150"/>
      <c r="H77" s="150"/>
      <c r="I77" s="150"/>
      <c r="J77" s="150"/>
      <c r="K77" s="150"/>
      <c r="L77" s="150"/>
      <c r="M77" s="150"/>
      <c r="N77" s="150"/>
    </row>
    <row r="78" spans="1:14" s="152" customFormat="1" ht="10.199999999999999">
      <c r="A78" s="86"/>
      <c r="B78" s="150"/>
      <c r="C78" s="150"/>
      <c r="D78" s="150"/>
      <c r="E78" s="150"/>
      <c r="F78" s="150"/>
      <c r="G78" s="150"/>
      <c r="H78" s="150"/>
      <c r="I78" s="150"/>
      <c r="J78" s="150"/>
      <c r="K78" s="150"/>
      <c r="L78" s="150"/>
      <c r="M78" s="150"/>
      <c r="N78" s="150"/>
    </row>
    <row r="79" spans="1:14" s="152" customFormat="1" ht="10.199999999999999">
      <c r="A79" s="86"/>
      <c r="B79" s="150"/>
      <c r="C79" s="150"/>
      <c r="D79" s="150"/>
      <c r="E79" s="150"/>
      <c r="F79" s="150"/>
      <c r="G79" s="150"/>
      <c r="H79" s="150"/>
      <c r="I79" s="150"/>
      <c r="J79" s="150"/>
      <c r="K79" s="150"/>
      <c r="L79" s="150"/>
      <c r="M79" s="150"/>
      <c r="N79" s="150"/>
    </row>
    <row r="80" spans="1:14" s="152" customFormat="1" ht="10.199999999999999">
      <c r="A80" s="86"/>
      <c r="B80" s="150"/>
      <c r="C80" s="150"/>
      <c r="D80" s="150"/>
      <c r="E80" s="150"/>
      <c r="F80" s="150"/>
      <c r="G80" s="150"/>
      <c r="H80" s="150"/>
      <c r="I80" s="150"/>
      <c r="J80" s="150"/>
      <c r="K80" s="150"/>
      <c r="L80" s="150"/>
      <c r="M80" s="150"/>
      <c r="N80" s="150"/>
    </row>
    <row r="81" spans="1:14" s="152" customFormat="1" ht="10.199999999999999">
      <c r="A81" s="86"/>
      <c r="B81" s="150"/>
      <c r="C81" s="150"/>
      <c r="D81" s="150"/>
      <c r="E81" s="150"/>
      <c r="F81" s="150"/>
      <c r="G81" s="150"/>
      <c r="H81" s="150"/>
      <c r="I81" s="150"/>
      <c r="J81" s="150"/>
      <c r="K81" s="150"/>
      <c r="L81" s="150"/>
      <c r="M81" s="150"/>
      <c r="N81" s="150"/>
    </row>
    <row r="82" spans="1:14" s="152" customFormat="1" ht="10.199999999999999">
      <c r="A82" s="86"/>
      <c r="B82" s="150"/>
      <c r="C82" s="150"/>
      <c r="D82" s="150"/>
      <c r="E82" s="150"/>
      <c r="F82" s="150"/>
      <c r="G82" s="150"/>
      <c r="H82" s="150"/>
      <c r="I82" s="150"/>
      <c r="J82" s="150"/>
      <c r="K82" s="150"/>
      <c r="L82" s="150"/>
      <c r="M82" s="150"/>
      <c r="N82" s="150"/>
    </row>
    <row r="83" spans="1:14" s="152" customFormat="1" ht="10.199999999999999">
      <c r="A83" s="86"/>
      <c r="B83" s="150"/>
      <c r="C83" s="150"/>
      <c r="D83" s="150"/>
      <c r="E83" s="150"/>
      <c r="F83" s="150"/>
      <c r="G83" s="150"/>
      <c r="H83" s="150"/>
      <c r="I83" s="150"/>
      <c r="J83" s="150"/>
      <c r="K83" s="150"/>
      <c r="L83" s="150"/>
      <c r="M83" s="150"/>
      <c r="N83" s="150"/>
    </row>
    <row r="84" spans="1:14" s="152" customFormat="1" ht="10.199999999999999">
      <c r="A84" s="86"/>
      <c r="B84" s="150"/>
      <c r="C84" s="150"/>
      <c r="D84" s="150"/>
      <c r="E84" s="150"/>
      <c r="F84" s="150"/>
      <c r="G84" s="150"/>
      <c r="H84" s="150"/>
      <c r="I84" s="150"/>
      <c r="J84" s="150"/>
      <c r="K84" s="150"/>
      <c r="L84" s="150"/>
      <c r="M84" s="150"/>
      <c r="N84" s="150"/>
    </row>
    <row r="85" spans="1:14" s="152" customFormat="1" ht="10.199999999999999">
      <c r="A85" s="86"/>
      <c r="B85" s="150"/>
      <c r="C85" s="150"/>
      <c r="D85" s="150"/>
      <c r="E85" s="150"/>
      <c r="F85" s="150"/>
      <c r="G85" s="150"/>
      <c r="H85" s="150"/>
      <c r="I85" s="150"/>
      <c r="J85" s="150"/>
      <c r="K85" s="150"/>
      <c r="L85" s="150"/>
      <c r="M85" s="150"/>
      <c r="N85" s="150"/>
    </row>
    <row r="86" spans="1:14" s="152" customFormat="1" ht="10.199999999999999">
      <c r="A86" s="86"/>
      <c r="B86" s="150"/>
      <c r="C86" s="150"/>
      <c r="D86" s="150"/>
      <c r="E86" s="150"/>
      <c r="F86" s="150"/>
      <c r="G86" s="150"/>
      <c r="H86" s="150"/>
      <c r="I86" s="150"/>
      <c r="J86" s="150"/>
      <c r="K86" s="150"/>
      <c r="L86" s="150"/>
      <c r="M86" s="150"/>
      <c r="N86" s="150"/>
    </row>
    <row r="87" spans="1:14" s="152" customFormat="1" ht="10.199999999999999">
      <c r="A87" s="86"/>
      <c r="B87" s="150"/>
      <c r="C87" s="150"/>
      <c r="D87" s="150"/>
      <c r="E87" s="150"/>
      <c r="F87" s="150"/>
      <c r="G87" s="150"/>
      <c r="H87" s="150"/>
      <c r="I87" s="150"/>
      <c r="J87" s="150"/>
      <c r="K87" s="150"/>
      <c r="L87" s="150"/>
      <c r="M87" s="150"/>
      <c r="N87" s="150"/>
    </row>
    <row r="88" spans="1:14" s="152" customFormat="1" ht="10.199999999999999">
      <c r="A88" s="86"/>
      <c r="B88" s="150"/>
      <c r="C88" s="150"/>
      <c r="D88" s="150"/>
      <c r="E88" s="150"/>
      <c r="F88" s="150"/>
      <c r="G88" s="150"/>
      <c r="H88" s="150"/>
      <c r="I88" s="150"/>
      <c r="J88" s="150"/>
      <c r="K88" s="150"/>
      <c r="L88" s="150"/>
      <c r="M88" s="150"/>
      <c r="N88" s="150"/>
    </row>
    <row r="89" spans="1:14" s="152" customFormat="1" ht="10.199999999999999">
      <c r="A89" s="86"/>
      <c r="B89" s="150"/>
      <c r="C89" s="150"/>
      <c r="D89" s="150"/>
      <c r="E89" s="150"/>
      <c r="F89" s="150"/>
      <c r="G89" s="150"/>
      <c r="H89" s="150"/>
      <c r="I89" s="150"/>
      <c r="J89" s="150"/>
      <c r="K89" s="150"/>
      <c r="L89" s="150"/>
      <c r="M89" s="150"/>
      <c r="N89" s="150"/>
    </row>
    <row r="90" spans="1:14" s="152" customFormat="1" ht="10.199999999999999">
      <c r="A90" s="86"/>
      <c r="B90" s="150"/>
      <c r="C90" s="150"/>
      <c r="D90" s="150"/>
      <c r="E90" s="150"/>
      <c r="F90" s="150"/>
      <c r="G90" s="150"/>
      <c r="H90" s="150"/>
      <c r="I90" s="150"/>
      <c r="J90" s="150"/>
      <c r="K90" s="150"/>
      <c r="L90" s="150"/>
      <c r="M90" s="150"/>
      <c r="N90" s="150"/>
    </row>
    <row r="91" spans="1:14" s="152" customFormat="1" ht="10.199999999999999">
      <c r="A91" s="86"/>
      <c r="B91" s="150"/>
      <c r="C91" s="150"/>
      <c r="D91" s="150"/>
      <c r="E91" s="150"/>
      <c r="F91" s="150"/>
      <c r="G91" s="150"/>
      <c r="H91" s="150"/>
      <c r="I91" s="150"/>
      <c r="J91" s="150"/>
      <c r="K91" s="150"/>
      <c r="L91" s="150"/>
      <c r="M91" s="150"/>
      <c r="N91" s="150"/>
    </row>
    <row r="92" spans="1:14" s="152" customFormat="1" ht="10.199999999999999">
      <c r="A92" s="86"/>
      <c r="B92" s="150"/>
      <c r="C92" s="150"/>
      <c r="D92" s="150"/>
      <c r="E92" s="150"/>
      <c r="F92" s="150"/>
      <c r="G92" s="150"/>
      <c r="H92" s="150"/>
      <c r="I92" s="150"/>
      <c r="J92" s="150"/>
      <c r="K92" s="150"/>
      <c r="L92" s="150"/>
      <c r="M92" s="150"/>
      <c r="N92" s="150"/>
    </row>
    <row r="93" spans="1:14" s="152" customFormat="1" ht="10.199999999999999">
      <c r="A93" s="86"/>
      <c r="B93" s="150"/>
      <c r="C93" s="150"/>
      <c r="D93" s="150"/>
      <c r="E93" s="150"/>
      <c r="F93" s="150"/>
      <c r="G93" s="150"/>
      <c r="H93" s="150"/>
      <c r="I93" s="150"/>
      <c r="J93" s="150"/>
      <c r="K93" s="150"/>
      <c r="L93" s="150"/>
      <c r="M93" s="150"/>
      <c r="N93" s="150"/>
    </row>
    <row r="94" spans="1:14" s="152" customFormat="1" ht="10.199999999999999">
      <c r="A94" s="86"/>
      <c r="B94" s="150"/>
      <c r="C94" s="150"/>
      <c r="D94" s="150"/>
      <c r="E94" s="150"/>
      <c r="F94" s="150"/>
      <c r="G94" s="150"/>
      <c r="H94" s="150"/>
      <c r="I94" s="150"/>
      <c r="J94" s="150"/>
      <c r="K94" s="150"/>
      <c r="L94" s="150"/>
      <c r="M94" s="150"/>
      <c r="N94" s="150"/>
    </row>
    <row r="95" spans="1:14" s="152" customFormat="1" ht="10.199999999999999">
      <c r="A95" s="86"/>
      <c r="B95" s="150"/>
      <c r="C95" s="150"/>
      <c r="D95" s="150"/>
      <c r="E95" s="150"/>
      <c r="F95" s="150"/>
      <c r="G95" s="150"/>
      <c r="H95" s="150"/>
      <c r="I95" s="150"/>
      <c r="J95" s="150"/>
      <c r="K95" s="150"/>
      <c r="L95" s="150"/>
      <c r="M95" s="150"/>
      <c r="N95" s="150"/>
    </row>
    <row r="96" spans="1:14" s="152" customFormat="1" ht="10.199999999999999">
      <c r="A96" s="86"/>
      <c r="B96" s="150"/>
      <c r="C96" s="150"/>
      <c r="D96" s="150"/>
      <c r="E96" s="150"/>
      <c r="F96" s="150"/>
      <c r="G96" s="150"/>
      <c r="H96" s="150"/>
      <c r="I96" s="150"/>
      <c r="J96" s="150"/>
      <c r="K96" s="150"/>
      <c r="L96" s="150"/>
      <c r="M96" s="150"/>
      <c r="N96" s="150"/>
    </row>
    <row r="97" spans="1:14" s="152" customFormat="1" ht="10.199999999999999">
      <c r="A97" s="86"/>
      <c r="B97" s="150"/>
      <c r="C97" s="150"/>
      <c r="D97" s="150"/>
      <c r="E97" s="150"/>
      <c r="F97" s="150"/>
      <c r="G97" s="150"/>
      <c r="H97" s="150"/>
      <c r="I97" s="150"/>
      <c r="J97" s="150"/>
      <c r="K97" s="150"/>
      <c r="L97" s="150"/>
      <c r="M97" s="150"/>
      <c r="N97" s="150"/>
    </row>
    <row r="98" spans="1:14" s="152" customFormat="1" ht="10.199999999999999">
      <c r="A98" s="86"/>
      <c r="B98" s="150"/>
      <c r="C98" s="150"/>
      <c r="D98" s="150"/>
      <c r="E98" s="150"/>
      <c r="F98" s="150"/>
      <c r="G98" s="150"/>
      <c r="H98" s="150"/>
      <c r="I98" s="150"/>
      <c r="J98" s="150"/>
      <c r="K98" s="150"/>
      <c r="L98" s="150"/>
      <c r="M98" s="150"/>
      <c r="N98" s="150"/>
    </row>
    <row r="99" spans="1:14" s="152" customFormat="1" ht="10.199999999999999">
      <c r="A99" s="86"/>
      <c r="B99" s="150"/>
      <c r="C99" s="150"/>
      <c r="D99" s="150"/>
      <c r="E99" s="150"/>
      <c r="F99" s="150"/>
      <c r="G99" s="150"/>
      <c r="H99" s="150"/>
      <c r="I99" s="150"/>
      <c r="J99" s="150"/>
      <c r="K99" s="150"/>
      <c r="L99" s="150"/>
      <c r="M99" s="150"/>
      <c r="N99" s="150"/>
    </row>
    <row r="100" spans="1:14" s="152" customFormat="1" ht="10.199999999999999">
      <c r="A100" s="86"/>
      <c r="B100" s="150"/>
      <c r="C100" s="150"/>
      <c r="D100" s="150"/>
      <c r="E100" s="150"/>
      <c r="F100" s="150"/>
      <c r="G100" s="150"/>
      <c r="H100" s="150"/>
      <c r="I100" s="150"/>
      <c r="J100" s="150"/>
      <c r="K100" s="150"/>
      <c r="L100" s="150"/>
      <c r="M100" s="150"/>
      <c r="N100" s="150"/>
    </row>
    <row r="101" spans="1:14" s="152" customFormat="1" ht="10.199999999999999">
      <c r="A101" s="86"/>
      <c r="B101" s="150"/>
      <c r="C101" s="150"/>
      <c r="D101" s="150"/>
      <c r="E101" s="150"/>
      <c r="F101" s="150"/>
      <c r="G101" s="150"/>
      <c r="H101" s="150"/>
      <c r="I101" s="150"/>
      <c r="J101" s="150"/>
      <c r="K101" s="150"/>
      <c r="L101" s="150"/>
      <c r="M101" s="150"/>
      <c r="N101" s="150"/>
    </row>
    <row r="102" spans="1:14" s="152" customFormat="1" ht="10.199999999999999">
      <c r="A102" s="86"/>
      <c r="B102" s="150"/>
      <c r="C102" s="150"/>
      <c r="D102" s="150"/>
      <c r="E102" s="150"/>
      <c r="F102" s="150"/>
      <c r="G102" s="150"/>
      <c r="H102" s="150"/>
      <c r="I102" s="150"/>
      <c r="J102" s="150"/>
      <c r="K102" s="150"/>
      <c r="L102" s="150"/>
      <c r="M102" s="150"/>
      <c r="N102" s="150"/>
    </row>
  </sheetData>
  <hyperlinks>
    <hyperlink ref="N6" location="Índex!D9" display="Index" xr:uid="{E6B828A7-A38C-4AEC-84A4-FC8277F8E759}"/>
  </hyperlinks>
  <printOptions horizontalCentered="1" gridLinesSet="0"/>
  <pageMargins left="0" right="0" top="0.39370078740157483" bottom="0" header="0" footer="0"/>
  <pageSetup paperSize="9" scale="85" orientation="landscape" r:id="rId1"/>
  <headerFooter alignWithMargins="0">
    <oddHeader>&amp;R&amp;P/&amp;N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77102-CA90-4933-98F5-7A1542AC20B2}">
  <sheetPr>
    <tabColor rgb="FFFF0000"/>
  </sheetPr>
  <dimension ref="A1:FZ98"/>
  <sheetViews>
    <sheetView showGridLines="0" zoomScaleNormal="100" workbookViewId="0">
      <pane xSplit="1" ySplit="9" topLeftCell="L10" activePane="bottomRight" state="frozen"/>
      <selection activeCell="O10" sqref="O10"/>
      <selection pane="topRight" activeCell="O10" sqref="O10"/>
      <selection pane="bottomLeft" activeCell="O10" sqref="O10"/>
      <selection pane="bottomRight" activeCell="O10" sqref="O10:O30"/>
    </sheetView>
  </sheetViews>
  <sheetFormatPr defaultColWidth="11" defaultRowHeight="13.2"/>
  <cols>
    <col min="1" max="1" width="53.6328125" style="86" bestFit="1" customWidth="1"/>
    <col min="2" max="2" width="8.1796875" style="77" bestFit="1" customWidth="1"/>
    <col min="3" max="3" width="8.26953125" style="77" bestFit="1" customWidth="1"/>
    <col min="4" max="4" width="8.1796875" style="77" bestFit="1" customWidth="1"/>
    <col min="5" max="5" width="8.453125" style="77" bestFit="1" customWidth="1"/>
    <col min="6" max="6" width="8.54296875" style="77" bestFit="1" customWidth="1"/>
    <col min="7" max="7" width="8.26953125" style="77" bestFit="1" customWidth="1"/>
    <col min="8" max="9" width="8.1796875" style="77" bestFit="1" customWidth="1"/>
    <col min="10" max="14" width="8.453125" style="77" bestFit="1" customWidth="1"/>
    <col min="15" max="15" width="8.453125" style="77" customWidth="1"/>
    <col min="16" max="16384" width="11" style="70"/>
  </cols>
  <sheetData>
    <row r="1" spans="1:182" s="44" customFormat="1" ht="15" customHeight="1">
      <c r="A1" s="37"/>
      <c r="B1" s="38"/>
      <c r="C1" s="38"/>
      <c r="D1" s="38"/>
      <c r="E1" s="38"/>
      <c r="F1" s="38"/>
      <c r="G1" s="38"/>
      <c r="H1" s="38"/>
      <c r="I1" s="38"/>
      <c r="J1" s="38"/>
      <c r="K1" s="38"/>
      <c r="L1" s="38"/>
      <c r="M1" s="38"/>
      <c r="N1" s="38"/>
      <c r="O1" s="38"/>
      <c r="P1" s="39"/>
      <c r="Q1" s="40"/>
      <c r="R1" s="39"/>
      <c r="S1" s="40"/>
      <c r="T1" s="39"/>
      <c r="U1" s="40"/>
      <c r="V1" s="39"/>
      <c r="W1" s="40"/>
      <c r="X1" s="39"/>
      <c r="Y1" s="40"/>
      <c r="Z1" s="39"/>
      <c r="AA1" s="40"/>
      <c r="AB1" s="39"/>
      <c r="AC1" s="40"/>
      <c r="AD1" s="39"/>
      <c r="AE1" s="40"/>
      <c r="AF1" s="39"/>
      <c r="AG1" s="40"/>
      <c r="AH1" s="39"/>
      <c r="AI1" s="40"/>
      <c r="AJ1" s="39"/>
      <c r="AK1" s="40"/>
      <c r="AL1" s="39"/>
      <c r="AM1" s="40"/>
      <c r="AN1" s="39"/>
      <c r="AO1" s="40"/>
      <c r="AP1" s="41"/>
      <c r="AQ1" s="41"/>
      <c r="AR1" s="39"/>
      <c r="AS1" s="40"/>
      <c r="AT1" s="42"/>
      <c r="AU1" s="42"/>
      <c r="AV1" s="42"/>
      <c r="AW1" s="42"/>
      <c r="AX1" s="42"/>
      <c r="AY1" s="40"/>
      <c r="AZ1" s="42"/>
      <c r="BA1" s="40"/>
      <c r="BB1" s="42"/>
      <c r="BC1" s="42"/>
      <c r="BD1" s="42"/>
      <c r="BE1" s="43"/>
      <c r="BF1" s="43"/>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41"/>
      <c r="CV1" s="41"/>
      <c r="CW1" s="39"/>
      <c r="CX1" s="40"/>
      <c r="CY1" s="42"/>
      <c r="CZ1" s="42"/>
      <c r="DA1" s="42"/>
      <c r="DB1" s="42"/>
      <c r="DC1" s="42"/>
      <c r="DD1" s="40"/>
      <c r="DE1" s="42"/>
      <c r="DF1" s="40"/>
      <c r="DG1" s="42"/>
      <c r="DH1" s="42"/>
      <c r="DI1" s="42"/>
      <c r="DJ1" s="43"/>
      <c r="DK1" s="43"/>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41"/>
      <c r="FA1" s="41"/>
      <c r="FB1" s="39"/>
      <c r="FC1" s="40"/>
      <c r="FD1" s="42"/>
      <c r="FE1" s="42"/>
      <c r="FF1" s="42"/>
      <c r="FG1" s="42"/>
      <c r="FH1" s="42"/>
      <c r="FI1" s="40"/>
      <c r="FJ1" s="42"/>
      <c r="FK1" s="40"/>
      <c r="FL1" s="42"/>
      <c r="FM1" s="42"/>
      <c r="FN1" s="42"/>
      <c r="FO1" s="43"/>
      <c r="FP1" s="43"/>
      <c r="FQ1" s="39"/>
      <c r="FR1" s="40"/>
      <c r="FS1" s="39"/>
      <c r="FT1" s="40"/>
      <c r="FU1" s="39"/>
      <c r="FV1" s="40"/>
      <c r="FW1" s="39"/>
      <c r="FX1" s="40"/>
      <c r="FY1" s="39"/>
      <c r="FZ1" s="40"/>
    </row>
    <row r="2" spans="1:182" s="44" customFormat="1" ht="15" customHeight="1">
      <c r="A2" s="37"/>
      <c r="B2" s="38"/>
      <c r="C2" s="38"/>
      <c r="D2" s="38"/>
      <c r="E2" s="38"/>
      <c r="F2" s="38"/>
      <c r="G2" s="38"/>
      <c r="H2" s="38"/>
      <c r="I2" s="38"/>
      <c r="J2" s="38"/>
      <c r="K2" s="38"/>
      <c r="L2" s="38"/>
      <c r="M2" s="38"/>
      <c r="N2" s="38"/>
      <c r="O2" s="38"/>
      <c r="P2" s="39"/>
      <c r="Q2" s="40"/>
      <c r="R2" s="39"/>
      <c r="S2" s="40"/>
      <c r="T2" s="39"/>
      <c r="U2" s="40"/>
      <c r="V2" s="39"/>
      <c r="W2" s="40"/>
      <c r="X2" s="39"/>
      <c r="Y2" s="40"/>
      <c r="Z2" s="39"/>
      <c r="AA2" s="40"/>
      <c r="AB2" s="39"/>
      <c r="AC2" s="40"/>
      <c r="AD2" s="39"/>
      <c r="AE2" s="40"/>
      <c r="AF2" s="39"/>
      <c r="AG2" s="40"/>
      <c r="AH2" s="39"/>
      <c r="AI2" s="40"/>
      <c r="AJ2" s="39"/>
      <c r="AK2" s="40"/>
      <c r="AL2" s="39"/>
      <c r="AM2" s="40"/>
      <c r="AN2" s="39"/>
      <c r="AO2" s="40"/>
      <c r="AP2" s="41"/>
      <c r="AQ2" s="41"/>
      <c r="AR2" s="39"/>
      <c r="AS2" s="40"/>
      <c r="AT2" s="42"/>
      <c r="AU2" s="42"/>
      <c r="AV2" s="42"/>
      <c r="AW2" s="42"/>
      <c r="AX2" s="42"/>
      <c r="AY2" s="40"/>
      <c r="AZ2" s="42"/>
      <c r="BA2" s="40"/>
      <c r="BB2" s="42"/>
      <c r="BC2" s="42"/>
      <c r="BD2" s="42"/>
      <c r="BE2" s="43"/>
      <c r="BF2" s="43"/>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41"/>
      <c r="CV2" s="41"/>
      <c r="CW2" s="39"/>
      <c r="CX2" s="40"/>
      <c r="CY2" s="42"/>
      <c r="CZ2" s="42"/>
      <c r="DA2" s="42"/>
      <c r="DB2" s="42"/>
      <c r="DC2" s="42"/>
      <c r="DD2" s="40"/>
      <c r="DE2" s="42"/>
      <c r="DF2" s="40"/>
      <c r="DG2" s="42"/>
      <c r="DH2" s="42"/>
      <c r="DI2" s="42"/>
      <c r="DJ2" s="43"/>
      <c r="DK2" s="43"/>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41"/>
      <c r="FA2" s="41"/>
      <c r="FB2" s="39"/>
      <c r="FC2" s="40"/>
      <c r="FD2" s="42"/>
      <c r="FE2" s="42"/>
      <c r="FF2" s="42"/>
      <c r="FG2" s="42"/>
      <c r="FH2" s="42"/>
      <c r="FI2" s="40"/>
      <c r="FJ2" s="42"/>
      <c r="FK2" s="40"/>
      <c r="FL2" s="42"/>
      <c r="FM2" s="42"/>
      <c r="FN2" s="42"/>
      <c r="FO2" s="43"/>
      <c r="FP2" s="43"/>
      <c r="FQ2" s="39"/>
      <c r="FR2" s="40"/>
      <c r="FS2" s="39"/>
      <c r="FT2" s="40"/>
      <c r="FU2" s="39"/>
      <c r="FV2" s="40"/>
      <c r="FW2" s="39"/>
      <c r="FX2" s="40"/>
      <c r="FY2" s="39"/>
      <c r="FZ2" s="40"/>
    </row>
    <row r="3" spans="1:182" s="44" customFormat="1" ht="15" customHeight="1">
      <c r="A3" s="37"/>
      <c r="B3" s="38"/>
      <c r="C3" s="38"/>
      <c r="D3" s="38"/>
      <c r="E3" s="38"/>
      <c r="F3" s="38"/>
      <c r="G3" s="38"/>
      <c r="H3" s="38"/>
      <c r="I3" s="38"/>
      <c r="J3" s="38"/>
      <c r="K3" s="38"/>
      <c r="L3" s="38"/>
      <c r="M3" s="38"/>
      <c r="N3" s="38"/>
      <c r="O3" s="38"/>
      <c r="P3" s="39"/>
      <c r="Q3" s="40"/>
      <c r="R3" s="39"/>
      <c r="S3" s="40"/>
      <c r="T3" s="39"/>
      <c r="U3" s="40"/>
      <c r="V3" s="39"/>
      <c r="W3" s="40"/>
      <c r="X3" s="39"/>
      <c r="Y3" s="40"/>
      <c r="Z3" s="39"/>
      <c r="AA3" s="40"/>
      <c r="AB3" s="39"/>
      <c r="AC3" s="40"/>
      <c r="AD3" s="39"/>
      <c r="AE3" s="40"/>
      <c r="AF3" s="39"/>
      <c r="AG3" s="40"/>
      <c r="AH3" s="39"/>
      <c r="AI3" s="40"/>
      <c r="AJ3" s="39"/>
      <c r="AK3" s="40"/>
      <c r="AL3" s="39"/>
      <c r="AM3" s="40"/>
      <c r="AN3" s="39"/>
      <c r="AO3" s="40"/>
      <c r="AP3" s="41"/>
      <c r="AQ3" s="41"/>
      <c r="AR3" s="39"/>
      <c r="AS3" s="40"/>
      <c r="AT3" s="42"/>
      <c r="AU3" s="42"/>
      <c r="AV3" s="42"/>
      <c r="AW3" s="42"/>
      <c r="AX3" s="42"/>
      <c r="AY3" s="40"/>
      <c r="AZ3" s="42"/>
      <c r="BA3" s="40"/>
      <c r="BB3" s="42"/>
      <c r="BC3" s="42"/>
      <c r="BD3" s="42"/>
      <c r="BE3" s="43"/>
      <c r="BF3" s="43"/>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41"/>
      <c r="CV3" s="41"/>
      <c r="CW3" s="39"/>
      <c r="CX3" s="40"/>
      <c r="CY3" s="42"/>
      <c r="CZ3" s="42"/>
      <c r="DA3" s="42"/>
      <c r="DB3" s="42"/>
      <c r="DC3" s="42"/>
      <c r="DD3" s="40"/>
      <c r="DE3" s="42"/>
      <c r="DF3" s="40"/>
      <c r="DG3" s="42"/>
      <c r="DH3" s="42"/>
      <c r="DI3" s="42"/>
      <c r="DJ3" s="43"/>
      <c r="DK3" s="43"/>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41"/>
      <c r="FA3" s="41"/>
      <c r="FB3" s="39"/>
      <c r="FC3" s="40"/>
      <c r="FD3" s="42"/>
      <c r="FE3" s="42"/>
      <c r="FF3" s="42"/>
      <c r="FG3" s="42"/>
      <c r="FH3" s="42"/>
      <c r="FI3" s="40"/>
      <c r="FJ3" s="42"/>
      <c r="FK3" s="40"/>
      <c r="FL3" s="42"/>
      <c r="FM3" s="42"/>
      <c r="FN3" s="42"/>
      <c r="FO3" s="43"/>
      <c r="FP3" s="43"/>
      <c r="FQ3" s="39"/>
      <c r="FR3" s="40"/>
      <c r="FS3" s="39"/>
      <c r="FT3" s="40"/>
      <c r="FU3" s="39"/>
      <c r="FV3" s="40"/>
      <c r="FW3" s="39"/>
      <c r="FX3" s="40"/>
      <c r="FY3" s="39"/>
      <c r="FZ3" s="40"/>
    </row>
    <row r="4" spans="1:182" s="44" customFormat="1" ht="15" customHeight="1">
      <c r="A4" s="45"/>
      <c r="B4" s="46"/>
      <c r="C4" s="46"/>
      <c r="D4" s="46"/>
      <c r="E4" s="46"/>
      <c r="F4" s="46"/>
      <c r="G4" s="46"/>
      <c r="H4" s="46"/>
      <c r="I4" s="46"/>
      <c r="J4" s="46"/>
      <c r="K4" s="46"/>
      <c r="L4" s="46"/>
      <c r="M4" s="46"/>
      <c r="N4" s="46"/>
      <c r="O4" s="46"/>
    </row>
    <row r="5" spans="1:182" s="99" customFormat="1" ht="15" customHeight="1" thickBot="1">
      <c r="A5" s="47" t="s">
        <v>234</v>
      </c>
      <c r="B5" s="121"/>
      <c r="C5" s="121"/>
      <c r="D5" s="121"/>
      <c r="E5" s="121"/>
      <c r="F5" s="121"/>
      <c r="G5" s="121"/>
      <c r="H5" s="121"/>
      <c r="I5" s="121"/>
      <c r="J5" s="121"/>
      <c r="K5" s="121"/>
      <c r="L5" s="121"/>
      <c r="M5" s="121"/>
      <c r="N5" s="121"/>
      <c r="O5" s="121"/>
      <c r="P5" s="158"/>
      <c r="Q5" s="158"/>
      <c r="R5" s="158"/>
      <c r="S5" s="158"/>
      <c r="T5" s="158"/>
      <c r="U5" s="158"/>
      <c r="V5" s="158"/>
      <c r="W5" s="158"/>
      <c r="X5" s="158"/>
      <c r="Y5" s="158"/>
      <c r="Z5" s="158"/>
      <c r="AA5" s="158"/>
      <c r="AB5" s="158"/>
      <c r="AC5" s="158"/>
      <c r="AD5" s="158"/>
      <c r="AE5" s="158"/>
      <c r="AF5" s="159"/>
      <c r="AG5" s="159"/>
      <c r="AH5" s="159"/>
      <c r="AI5" s="159"/>
      <c r="AJ5" s="159"/>
      <c r="AL5" s="160"/>
      <c r="AP5" s="160"/>
      <c r="AR5" s="161"/>
      <c r="AU5" s="162"/>
      <c r="AV5" s="158"/>
      <c r="AW5" s="158"/>
      <c r="AX5" s="158"/>
      <c r="AY5" s="163"/>
      <c r="AZ5" s="158"/>
      <c r="BA5" s="158"/>
      <c r="BB5" s="158"/>
      <c r="BC5" s="164"/>
    </row>
    <row r="6" spans="1:182" s="99" customFormat="1" ht="15" customHeight="1" thickTop="1">
      <c r="A6" s="199"/>
      <c r="B6" s="51"/>
      <c r="C6" s="51"/>
      <c r="D6" s="51"/>
      <c r="E6" s="51"/>
      <c r="F6" s="51"/>
      <c r="G6" s="51"/>
      <c r="H6" s="51"/>
      <c r="I6" s="51"/>
      <c r="J6" s="51"/>
      <c r="K6" s="51"/>
      <c r="L6" s="51"/>
      <c r="M6" s="51"/>
      <c r="N6" s="51"/>
      <c r="O6" s="51" t="s">
        <v>61</v>
      </c>
      <c r="P6" s="225"/>
      <c r="Q6" s="225"/>
      <c r="R6" s="225"/>
      <c r="S6" s="225"/>
      <c r="T6" s="225"/>
      <c r="U6" s="225"/>
      <c r="V6" s="225"/>
      <c r="W6" s="225"/>
      <c r="X6" s="225"/>
      <c r="Y6" s="226"/>
      <c r="Z6" s="226"/>
      <c r="AA6" s="226"/>
      <c r="AB6" s="226"/>
      <c r="AC6" s="226"/>
      <c r="AD6" s="226"/>
      <c r="AE6" s="226"/>
      <c r="AF6" s="226"/>
      <c r="AG6" s="226"/>
      <c r="AH6" s="226"/>
      <c r="AI6" s="226"/>
      <c r="AJ6" s="226"/>
    </row>
    <row r="7" spans="1:182" s="56" customFormat="1" ht="15" customHeight="1">
      <c r="A7" s="54"/>
      <c r="B7" s="55" t="s">
        <v>66</v>
      </c>
      <c r="C7" s="55" t="s">
        <v>67</v>
      </c>
      <c r="D7" s="55" t="s">
        <v>149</v>
      </c>
      <c r="E7" s="55" t="s">
        <v>69</v>
      </c>
      <c r="F7" s="55" t="s">
        <v>70</v>
      </c>
      <c r="G7" s="55" t="s">
        <v>71</v>
      </c>
      <c r="H7" s="55" t="s">
        <v>72</v>
      </c>
      <c r="I7" s="55" t="s">
        <v>73</v>
      </c>
      <c r="J7" s="55" t="s">
        <v>74</v>
      </c>
      <c r="K7" s="55" t="s">
        <v>75</v>
      </c>
      <c r="L7" s="55" t="s">
        <v>76</v>
      </c>
      <c r="M7" s="55" t="s">
        <v>77</v>
      </c>
      <c r="N7" s="55" t="s">
        <v>78</v>
      </c>
      <c r="O7" s="55" t="s">
        <v>79</v>
      </c>
    </row>
    <row r="8" spans="1:182" s="44" customFormat="1" ht="10.199999999999999" customHeight="1">
      <c r="A8" s="57"/>
      <c r="B8" s="58"/>
      <c r="C8" s="58"/>
      <c r="D8" s="58"/>
      <c r="E8" s="58"/>
      <c r="F8" s="58"/>
      <c r="G8" s="58"/>
      <c r="H8" s="58"/>
      <c r="I8" s="58"/>
      <c r="J8" s="58"/>
      <c r="K8" s="58"/>
      <c r="L8" s="58"/>
      <c r="M8" s="58"/>
      <c r="N8" s="58"/>
      <c r="O8" s="58"/>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row>
    <row r="9" spans="1:182" s="61" customFormat="1" ht="5.0999999999999996" customHeight="1">
      <c r="A9" s="59"/>
      <c r="B9" s="59"/>
      <c r="C9" s="59"/>
      <c r="D9" s="59"/>
      <c r="E9" s="59"/>
      <c r="F9" s="59"/>
      <c r="G9" s="59"/>
      <c r="H9" s="59"/>
      <c r="I9" s="59"/>
      <c r="J9" s="59"/>
      <c r="K9" s="59"/>
      <c r="L9" s="59"/>
      <c r="M9" s="59"/>
      <c r="N9" s="59"/>
      <c r="O9" s="60"/>
    </row>
    <row r="10" spans="1:182" s="99" customFormat="1" ht="15" customHeight="1">
      <c r="A10" s="45" t="s">
        <v>198</v>
      </c>
      <c r="B10" s="62">
        <f t="shared" ref="B10:J10" si="0">SUM(B11:B17)</f>
        <v>239214</v>
      </c>
      <c r="C10" s="62">
        <f t="shared" si="0"/>
        <v>236004.26368423697</v>
      </c>
      <c r="D10" s="62">
        <f t="shared" si="0"/>
        <v>243404</v>
      </c>
      <c r="E10" s="62">
        <f t="shared" si="0"/>
        <v>260258</v>
      </c>
      <c r="F10" s="62">
        <f t="shared" si="0"/>
        <v>270219.7</v>
      </c>
      <c r="G10" s="62">
        <f t="shared" si="0"/>
        <v>285620</v>
      </c>
      <c r="H10" s="62">
        <f t="shared" si="0"/>
        <v>303479</v>
      </c>
      <c r="I10" s="62">
        <f t="shared" si="0"/>
        <v>320760</v>
      </c>
      <c r="J10" s="62">
        <f t="shared" si="0"/>
        <v>331404</v>
      </c>
      <c r="K10" s="62">
        <v>341556.5</v>
      </c>
      <c r="L10" s="62">
        <v>352672</v>
      </c>
      <c r="M10" s="62">
        <v>361101</v>
      </c>
      <c r="N10" s="62">
        <v>365312</v>
      </c>
      <c r="O10" s="63">
        <v>361077</v>
      </c>
      <c r="P10" s="227"/>
      <c r="Q10" s="227"/>
    </row>
    <row r="11" spans="1:182" s="61" customFormat="1" ht="15" customHeight="1">
      <c r="A11" s="65" t="s">
        <v>223</v>
      </c>
      <c r="B11" s="66">
        <v>65320</v>
      </c>
      <c r="C11" s="66">
        <v>65448</v>
      </c>
      <c r="D11" s="66">
        <v>66404</v>
      </c>
      <c r="E11" s="66">
        <v>69664</v>
      </c>
      <c r="F11" s="66">
        <v>72804.399999999994</v>
      </c>
      <c r="G11" s="66">
        <v>78425</v>
      </c>
      <c r="H11" s="66">
        <v>82505</v>
      </c>
      <c r="I11" s="66">
        <v>84111</v>
      </c>
      <c r="J11" s="66">
        <v>84587</v>
      </c>
      <c r="K11" s="66">
        <v>86078</v>
      </c>
      <c r="L11" s="66">
        <v>88327</v>
      </c>
      <c r="M11" s="66">
        <v>89167</v>
      </c>
      <c r="N11" s="66">
        <v>89725</v>
      </c>
      <c r="O11" s="67">
        <v>89842</v>
      </c>
      <c r="P11" s="227"/>
      <c r="Q11" s="22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row>
    <row r="12" spans="1:182" s="61" customFormat="1" ht="15" customHeight="1">
      <c r="A12" s="65" t="s">
        <v>209</v>
      </c>
      <c r="B12" s="66">
        <v>40836</v>
      </c>
      <c r="C12" s="66">
        <v>40788</v>
      </c>
      <c r="D12" s="66">
        <v>41178</v>
      </c>
      <c r="E12" s="66">
        <v>41669</v>
      </c>
      <c r="F12" s="66">
        <v>44433</v>
      </c>
      <c r="G12" s="66">
        <v>45919</v>
      </c>
      <c r="H12" s="66">
        <v>48039</v>
      </c>
      <c r="I12" s="66">
        <v>49413</v>
      </c>
      <c r="J12" s="66">
        <v>53251</v>
      </c>
      <c r="K12" s="66">
        <v>55500</v>
      </c>
      <c r="L12" s="66">
        <v>57170</v>
      </c>
      <c r="M12" s="66">
        <v>57185</v>
      </c>
      <c r="N12" s="66">
        <v>57974</v>
      </c>
      <c r="O12" s="67">
        <v>56581</v>
      </c>
      <c r="P12" s="227"/>
      <c r="Q12" s="22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row>
    <row r="13" spans="1:182" s="61" customFormat="1" ht="15" customHeight="1">
      <c r="A13" s="65" t="s">
        <v>210</v>
      </c>
      <c r="B13" s="66">
        <v>39496</v>
      </c>
      <c r="C13" s="66">
        <v>35074.191845107278</v>
      </c>
      <c r="D13" s="66">
        <v>37604</v>
      </c>
      <c r="E13" s="66">
        <v>42056</v>
      </c>
      <c r="F13" s="66">
        <v>40551</v>
      </c>
      <c r="G13" s="66">
        <v>43173</v>
      </c>
      <c r="H13" s="66">
        <v>47387</v>
      </c>
      <c r="I13" s="66">
        <v>54865</v>
      </c>
      <c r="J13" s="66">
        <v>59061</v>
      </c>
      <c r="K13" s="66">
        <v>63224</v>
      </c>
      <c r="L13" s="66">
        <v>65771</v>
      </c>
      <c r="M13" s="66">
        <v>69955</v>
      </c>
      <c r="N13" s="66">
        <v>72294</v>
      </c>
      <c r="O13" s="67">
        <v>72165</v>
      </c>
      <c r="P13" s="227"/>
      <c r="Q13" s="22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row>
    <row r="14" spans="1:182" s="61" customFormat="1" ht="15" customHeight="1">
      <c r="A14" s="65" t="s">
        <v>211</v>
      </c>
      <c r="B14" s="66">
        <v>46173</v>
      </c>
      <c r="C14" s="66">
        <v>49049.071839129683</v>
      </c>
      <c r="D14" s="66">
        <v>52287</v>
      </c>
      <c r="E14" s="66">
        <v>59163</v>
      </c>
      <c r="F14" s="66">
        <v>63747.3</v>
      </c>
      <c r="G14" s="66">
        <v>68668</v>
      </c>
      <c r="H14" s="66">
        <v>73903</v>
      </c>
      <c r="I14" s="66">
        <v>77595</v>
      </c>
      <c r="J14" s="66">
        <v>78614</v>
      </c>
      <c r="K14" s="66">
        <v>80474</v>
      </c>
      <c r="L14" s="66">
        <v>82763</v>
      </c>
      <c r="M14" s="66">
        <v>84701</v>
      </c>
      <c r="N14" s="66">
        <v>86061</v>
      </c>
      <c r="O14" s="67">
        <v>86522</v>
      </c>
      <c r="P14" s="227"/>
      <c r="Q14" s="22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row>
    <row r="15" spans="1:182" s="61" customFormat="1" ht="15" customHeight="1">
      <c r="A15" s="65" t="s">
        <v>212</v>
      </c>
      <c r="B15" s="66">
        <v>29471</v>
      </c>
      <c r="C15" s="66">
        <v>28292</v>
      </c>
      <c r="D15" s="66">
        <v>28472</v>
      </c>
      <c r="E15" s="66">
        <v>29405</v>
      </c>
      <c r="F15" s="66">
        <v>29539</v>
      </c>
      <c r="G15" s="66">
        <v>30102</v>
      </c>
      <c r="H15" s="66">
        <v>31047</v>
      </c>
      <c r="I15" s="66">
        <v>32840</v>
      </c>
      <c r="J15" s="66">
        <v>33958</v>
      </c>
      <c r="K15" s="66">
        <v>35135</v>
      </c>
      <c r="L15" s="66">
        <v>35709</v>
      </c>
      <c r="M15" s="66">
        <v>35807</v>
      </c>
      <c r="N15" s="66">
        <v>34776</v>
      </c>
      <c r="O15" s="67">
        <v>33514</v>
      </c>
      <c r="P15" s="227"/>
      <c r="Q15" s="22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row>
    <row r="16" spans="1:182" s="61" customFormat="1" ht="15" customHeight="1">
      <c r="A16" s="65" t="s">
        <v>213</v>
      </c>
      <c r="B16" s="66">
        <v>10000</v>
      </c>
      <c r="C16" s="66">
        <v>9734</v>
      </c>
      <c r="D16" s="66">
        <v>9910</v>
      </c>
      <c r="E16" s="66">
        <v>10444</v>
      </c>
      <c r="F16" s="66">
        <v>10928</v>
      </c>
      <c r="G16" s="66">
        <v>10979</v>
      </c>
      <c r="H16" s="66">
        <v>12088</v>
      </c>
      <c r="I16" s="66">
        <v>13053</v>
      </c>
      <c r="J16" s="66">
        <v>12960</v>
      </c>
      <c r="K16" s="66">
        <v>12053.1</v>
      </c>
      <c r="L16" s="66">
        <v>13822</v>
      </c>
      <c r="M16" s="66">
        <v>15239</v>
      </c>
      <c r="N16" s="66">
        <v>15460</v>
      </c>
      <c r="O16" s="67">
        <v>13606</v>
      </c>
      <c r="P16" s="227"/>
      <c r="Q16" s="22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row>
    <row r="17" spans="1:84" s="61" customFormat="1" ht="15" customHeight="1">
      <c r="A17" s="65" t="s">
        <v>157</v>
      </c>
      <c r="B17" s="66">
        <v>7918</v>
      </c>
      <c r="C17" s="66">
        <v>7619</v>
      </c>
      <c r="D17" s="66">
        <v>7549</v>
      </c>
      <c r="E17" s="66">
        <v>7857</v>
      </c>
      <c r="F17" s="66">
        <v>8217</v>
      </c>
      <c r="G17" s="66">
        <v>8354</v>
      </c>
      <c r="H17" s="66">
        <v>8510</v>
      </c>
      <c r="I17" s="66">
        <v>8883</v>
      </c>
      <c r="J17" s="66">
        <v>8973</v>
      </c>
      <c r="K17" s="66">
        <v>9092.4</v>
      </c>
      <c r="L17" s="66">
        <v>9110</v>
      </c>
      <c r="M17" s="66">
        <v>9047</v>
      </c>
      <c r="N17" s="66">
        <v>9021</v>
      </c>
      <c r="O17" s="67">
        <v>8848</v>
      </c>
      <c r="P17" s="227"/>
      <c r="Q17" s="22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row>
    <row r="18" spans="1:84" ht="5.0999999999999996" customHeight="1">
      <c r="A18" s="65"/>
      <c r="B18" s="66"/>
      <c r="C18" s="66"/>
      <c r="D18" s="66"/>
      <c r="E18" s="66"/>
      <c r="F18" s="66"/>
      <c r="G18" s="66"/>
      <c r="H18" s="66"/>
      <c r="I18" s="66"/>
      <c r="J18" s="66"/>
      <c r="K18" s="66"/>
      <c r="L18" s="66"/>
      <c r="M18" s="66"/>
      <c r="N18" s="66"/>
      <c r="O18" s="67"/>
      <c r="P18" s="227"/>
      <c r="Q18" s="228"/>
    </row>
    <row r="19" spans="1:84" s="99" customFormat="1" ht="15" customHeight="1">
      <c r="A19" s="45" t="s">
        <v>202</v>
      </c>
      <c r="B19" s="62">
        <f t="shared" ref="B19:J19" si="1">SUM(B20:B28)</f>
        <v>415879.76084293</v>
      </c>
      <c r="C19" s="62">
        <f t="shared" si="1"/>
        <v>425110.93865651998</v>
      </c>
      <c r="D19" s="62">
        <f t="shared" si="1"/>
        <v>421010.14473772002</v>
      </c>
      <c r="E19" s="62">
        <f t="shared" si="1"/>
        <v>426710</v>
      </c>
      <c r="F19" s="62">
        <f t="shared" si="1"/>
        <v>434940.5</v>
      </c>
      <c r="G19" s="62">
        <f t="shared" si="1"/>
        <v>440833.1</v>
      </c>
      <c r="H19" s="62">
        <f t="shared" si="1"/>
        <v>469844</v>
      </c>
      <c r="I19" s="62">
        <f t="shared" si="1"/>
        <v>491897</v>
      </c>
      <c r="J19" s="62">
        <f t="shared" si="1"/>
        <v>503047</v>
      </c>
      <c r="K19" s="62">
        <v>513824</v>
      </c>
      <c r="L19" s="62">
        <v>525898.6</v>
      </c>
      <c r="M19" s="62">
        <v>530831</v>
      </c>
      <c r="N19" s="62">
        <v>513972</v>
      </c>
      <c r="O19" s="63">
        <v>507610</v>
      </c>
      <c r="P19" s="227"/>
      <c r="Q19" s="227"/>
    </row>
    <row r="20" spans="1:84" s="61" customFormat="1" ht="15" customHeight="1">
      <c r="A20" s="65" t="s">
        <v>227</v>
      </c>
      <c r="B20" s="66">
        <v>104855</v>
      </c>
      <c r="C20" s="66">
        <v>112175</v>
      </c>
      <c r="D20" s="66">
        <v>120972</v>
      </c>
      <c r="E20" s="66">
        <v>125114</v>
      </c>
      <c r="F20" s="66">
        <v>124210</v>
      </c>
      <c r="G20" s="66">
        <v>129726</v>
      </c>
      <c r="H20" s="66">
        <v>142008</v>
      </c>
      <c r="I20" s="66">
        <v>151344</v>
      </c>
      <c r="J20" s="66">
        <v>147710</v>
      </c>
      <c r="K20" s="66">
        <v>149409</v>
      </c>
      <c r="L20" s="66">
        <v>152391</v>
      </c>
      <c r="M20" s="66">
        <v>156603</v>
      </c>
      <c r="N20" s="66">
        <v>141782</v>
      </c>
      <c r="O20" s="67">
        <v>133367</v>
      </c>
      <c r="P20" s="227"/>
      <c r="Q20" s="22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row>
    <row r="21" spans="1:84" s="61" customFormat="1" ht="15" customHeight="1">
      <c r="A21" s="65" t="s">
        <v>218</v>
      </c>
      <c r="B21" s="66">
        <v>66264</v>
      </c>
      <c r="C21" s="66">
        <v>67684</v>
      </c>
      <c r="D21" s="66">
        <v>62475</v>
      </c>
      <c r="E21" s="66">
        <v>57636</v>
      </c>
      <c r="F21" s="66">
        <v>66379</v>
      </c>
      <c r="G21" s="66">
        <v>61613</v>
      </c>
      <c r="H21" s="66">
        <v>61801</v>
      </c>
      <c r="I21" s="66">
        <v>60183</v>
      </c>
      <c r="J21" s="66">
        <v>60365</v>
      </c>
      <c r="K21" s="66">
        <v>57189</v>
      </c>
      <c r="L21" s="66">
        <v>51935</v>
      </c>
      <c r="M21" s="66">
        <v>48628</v>
      </c>
      <c r="N21" s="66">
        <v>46615</v>
      </c>
      <c r="O21" s="67">
        <v>46371</v>
      </c>
      <c r="P21" s="227"/>
      <c r="Q21" s="22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row>
    <row r="22" spans="1:84" s="61" customFormat="1" ht="15" customHeight="1">
      <c r="A22" s="65" t="s">
        <v>214</v>
      </c>
      <c r="B22" s="66">
        <v>15939</v>
      </c>
      <c r="C22" s="66">
        <v>16276</v>
      </c>
      <c r="D22" s="66">
        <v>16640</v>
      </c>
      <c r="E22" s="66">
        <v>16410</v>
      </c>
      <c r="F22" s="66">
        <v>15961</v>
      </c>
      <c r="G22" s="66">
        <v>15822</v>
      </c>
      <c r="H22" s="66">
        <v>15681</v>
      </c>
      <c r="I22" s="66">
        <v>15656</v>
      </c>
      <c r="J22" s="66">
        <v>15485</v>
      </c>
      <c r="K22" s="66">
        <v>15668</v>
      </c>
      <c r="L22" s="66">
        <v>15447</v>
      </c>
      <c r="M22" s="66">
        <v>15884</v>
      </c>
      <c r="N22" s="66">
        <v>16208</v>
      </c>
      <c r="O22" s="67">
        <v>16274</v>
      </c>
      <c r="P22" s="227"/>
      <c r="Q22" s="22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row>
    <row r="23" spans="1:84" s="61" customFormat="1" ht="15" customHeight="1">
      <c r="A23" s="65" t="s">
        <v>211</v>
      </c>
      <c r="B23" s="66">
        <v>15768</v>
      </c>
      <c r="C23" s="66">
        <v>15485</v>
      </c>
      <c r="D23" s="66">
        <v>14890</v>
      </c>
      <c r="E23" s="66">
        <v>18588</v>
      </c>
      <c r="F23" s="66">
        <v>18060</v>
      </c>
      <c r="G23" s="66">
        <v>16851</v>
      </c>
      <c r="H23" s="66">
        <v>17633</v>
      </c>
      <c r="I23" s="66">
        <v>18350</v>
      </c>
      <c r="J23" s="66">
        <v>17504</v>
      </c>
      <c r="K23" s="66">
        <v>18231</v>
      </c>
      <c r="L23" s="66">
        <v>19518</v>
      </c>
      <c r="M23" s="66">
        <v>20631</v>
      </c>
      <c r="N23" s="66">
        <v>21147</v>
      </c>
      <c r="O23" s="67">
        <v>22216</v>
      </c>
      <c r="P23" s="227"/>
      <c r="Q23" s="22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row>
    <row r="24" spans="1:84" s="61" customFormat="1" ht="15" customHeight="1">
      <c r="A24" s="65" t="s">
        <v>228</v>
      </c>
      <c r="B24" s="66">
        <v>15919</v>
      </c>
      <c r="C24" s="66">
        <v>15796</v>
      </c>
      <c r="D24" s="66">
        <v>15943</v>
      </c>
      <c r="E24" s="66">
        <v>16645</v>
      </c>
      <c r="F24" s="66">
        <v>17391</v>
      </c>
      <c r="G24" s="66">
        <v>18921</v>
      </c>
      <c r="H24" s="66">
        <v>20992</v>
      </c>
      <c r="I24" s="66">
        <v>22618</v>
      </c>
      <c r="J24" s="66">
        <v>23897</v>
      </c>
      <c r="K24" s="66">
        <v>25101</v>
      </c>
      <c r="L24" s="66">
        <v>26372</v>
      </c>
      <c r="M24" s="66">
        <v>27275</v>
      </c>
      <c r="N24" s="66">
        <v>27128</v>
      </c>
      <c r="O24" s="67">
        <v>26611</v>
      </c>
      <c r="P24" s="227"/>
      <c r="Q24" s="22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row>
    <row r="25" spans="1:84" s="61" customFormat="1" ht="15" customHeight="1">
      <c r="A25" s="65" t="s">
        <v>213</v>
      </c>
      <c r="B25" s="66">
        <v>13856.760842929996</v>
      </c>
      <c r="C25" s="66">
        <v>13967.93865652</v>
      </c>
      <c r="D25" s="66">
        <v>12874.144737719997</v>
      </c>
      <c r="E25" s="66">
        <v>11888</v>
      </c>
      <c r="F25" s="66">
        <v>14189.5</v>
      </c>
      <c r="G25" s="66">
        <v>17042.099999999999</v>
      </c>
      <c r="H25" s="66">
        <v>18153</v>
      </c>
      <c r="I25" s="66">
        <v>18357</v>
      </c>
      <c r="J25" s="66">
        <v>20236</v>
      </c>
      <c r="K25" s="66">
        <v>22515</v>
      </c>
      <c r="L25" s="66">
        <v>23696</v>
      </c>
      <c r="M25" s="66">
        <v>24105</v>
      </c>
      <c r="N25" s="66">
        <v>23987</v>
      </c>
      <c r="O25" s="67">
        <v>26588</v>
      </c>
      <c r="P25" s="227"/>
      <c r="Q25" s="22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row>
    <row r="26" spans="1:84" s="61" customFormat="1" ht="15" customHeight="1">
      <c r="A26" s="65" t="s">
        <v>226</v>
      </c>
      <c r="B26" s="95">
        <v>85715</v>
      </c>
      <c r="C26" s="95">
        <v>83029</v>
      </c>
      <c r="D26" s="95">
        <v>80701</v>
      </c>
      <c r="E26" s="95">
        <v>80476</v>
      </c>
      <c r="F26" s="95">
        <v>79235</v>
      </c>
      <c r="G26" s="95">
        <v>77429</v>
      </c>
      <c r="H26" s="95">
        <v>79619</v>
      </c>
      <c r="I26" s="95">
        <v>83972</v>
      </c>
      <c r="J26" s="95">
        <v>88038</v>
      </c>
      <c r="K26" s="95">
        <v>90680</v>
      </c>
      <c r="L26" s="95">
        <v>92476</v>
      </c>
      <c r="M26" s="95">
        <v>98394</v>
      </c>
      <c r="N26" s="95">
        <v>97236</v>
      </c>
      <c r="O26" s="67">
        <v>98407</v>
      </c>
      <c r="P26" s="227"/>
      <c r="Q26" s="22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row>
    <row r="27" spans="1:84" s="61" customFormat="1" ht="15" customHeight="1">
      <c r="A27" s="65" t="s">
        <v>27</v>
      </c>
      <c r="B27" s="95">
        <v>72060</v>
      </c>
      <c r="C27" s="95">
        <v>79743</v>
      </c>
      <c r="D27" s="95">
        <v>77550</v>
      </c>
      <c r="E27" s="95">
        <v>77991</v>
      </c>
      <c r="F27" s="95">
        <v>77746</v>
      </c>
      <c r="G27" s="95">
        <v>77873</v>
      </c>
      <c r="H27" s="95">
        <v>85074</v>
      </c>
      <c r="I27" s="95">
        <v>87148</v>
      </c>
      <c r="J27" s="95">
        <v>95657</v>
      </c>
      <c r="K27" s="95">
        <v>96657</v>
      </c>
      <c r="L27" s="95">
        <v>102317.2</v>
      </c>
      <c r="M27" s="95">
        <v>96609</v>
      </c>
      <c r="N27" s="95">
        <v>98213</v>
      </c>
      <c r="O27" s="67">
        <v>99757</v>
      </c>
      <c r="P27" s="227"/>
      <c r="Q27" s="22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row>
    <row r="28" spans="1:84" s="61" customFormat="1" ht="15" customHeight="1">
      <c r="A28" s="65" t="s">
        <v>230</v>
      </c>
      <c r="B28" s="66">
        <v>25503</v>
      </c>
      <c r="C28" s="66">
        <v>20955</v>
      </c>
      <c r="D28" s="66">
        <v>18965</v>
      </c>
      <c r="E28" s="66">
        <v>21962</v>
      </c>
      <c r="F28" s="66">
        <v>21769</v>
      </c>
      <c r="G28" s="66">
        <v>25556</v>
      </c>
      <c r="H28" s="66">
        <v>28883</v>
      </c>
      <c r="I28" s="66">
        <v>34269</v>
      </c>
      <c r="J28" s="66">
        <v>34155</v>
      </c>
      <c r="K28" s="66">
        <v>38374</v>
      </c>
      <c r="L28" s="66">
        <v>41746.400000000001</v>
      </c>
      <c r="M28" s="66">
        <v>42703</v>
      </c>
      <c r="N28" s="66">
        <v>41656</v>
      </c>
      <c r="O28" s="67">
        <v>38019</v>
      </c>
      <c r="P28" s="227"/>
      <c r="Q28" s="22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row>
    <row r="29" spans="1:84" s="198" customFormat="1" ht="5.0999999999999996" customHeight="1">
      <c r="A29" s="65"/>
      <c r="B29" s="66"/>
      <c r="C29" s="66"/>
      <c r="D29" s="66"/>
      <c r="E29" s="66"/>
      <c r="F29" s="66"/>
      <c r="G29" s="66"/>
      <c r="H29" s="66"/>
      <c r="I29" s="66"/>
      <c r="J29" s="66"/>
      <c r="K29" s="66"/>
      <c r="L29" s="66"/>
      <c r="M29" s="66"/>
      <c r="N29" s="66"/>
      <c r="O29" s="66"/>
      <c r="P29" s="227"/>
      <c r="Q29" s="230"/>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row>
    <row r="30" spans="1:84" s="44" customFormat="1" ht="15" customHeight="1" thickBot="1">
      <c r="A30" s="106" t="s">
        <v>199</v>
      </c>
      <c r="B30" s="74">
        <f t="shared" ref="B30:J30" si="2">+B19+B10</f>
        <v>655093.76084293006</v>
      </c>
      <c r="C30" s="74">
        <f t="shared" si="2"/>
        <v>661115.20234075701</v>
      </c>
      <c r="D30" s="74">
        <f t="shared" si="2"/>
        <v>664414.14473772002</v>
      </c>
      <c r="E30" s="74">
        <f t="shared" si="2"/>
        <v>686968</v>
      </c>
      <c r="F30" s="74">
        <f t="shared" si="2"/>
        <v>705160.2</v>
      </c>
      <c r="G30" s="74">
        <f t="shared" si="2"/>
        <v>726453.1</v>
      </c>
      <c r="H30" s="74">
        <f t="shared" si="2"/>
        <v>773323</v>
      </c>
      <c r="I30" s="74">
        <f t="shared" si="2"/>
        <v>812657</v>
      </c>
      <c r="J30" s="74">
        <f t="shared" si="2"/>
        <v>834451</v>
      </c>
      <c r="K30" s="74">
        <v>855380.5</v>
      </c>
      <c r="L30" s="74">
        <v>878570.6</v>
      </c>
      <c r="M30" s="74">
        <v>891933</v>
      </c>
      <c r="N30" s="74">
        <v>879283</v>
      </c>
      <c r="O30" s="74">
        <v>868687</v>
      </c>
      <c r="P30" s="227"/>
      <c r="Q30" s="22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row>
    <row r="31" spans="1:84" ht="24.6" thickTop="1">
      <c r="A31" s="208" t="s">
        <v>222</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10"/>
      <c r="AK31" s="210"/>
      <c r="AL31" s="210"/>
      <c r="AM31" s="210"/>
      <c r="AN31" s="210"/>
      <c r="AO31" s="210"/>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row>
    <row r="32" spans="1:84" s="152" customFormat="1" ht="12">
      <c r="A32" s="176"/>
      <c r="B32" s="150"/>
      <c r="C32" s="150"/>
      <c r="D32" s="150"/>
      <c r="E32" s="150"/>
      <c r="F32" s="150"/>
      <c r="G32" s="150"/>
      <c r="H32" s="150"/>
      <c r="I32" s="150"/>
      <c r="J32" s="150"/>
      <c r="K32" s="150"/>
      <c r="L32" s="150"/>
      <c r="M32" s="150"/>
      <c r="N32" s="150"/>
      <c r="O32" s="150"/>
    </row>
    <row r="33" spans="1:15" s="152" customFormat="1" ht="13.2" customHeight="1">
      <c r="A33" s="86"/>
      <c r="B33" s="150"/>
      <c r="C33" s="150"/>
      <c r="D33" s="150"/>
      <c r="E33" s="150"/>
      <c r="F33" s="150"/>
      <c r="G33" s="150"/>
      <c r="H33" s="150"/>
      <c r="I33" s="150"/>
      <c r="J33" s="150"/>
      <c r="K33" s="150"/>
      <c r="L33" s="150"/>
      <c r="M33" s="150"/>
      <c r="N33" s="150"/>
      <c r="O33" s="150"/>
    </row>
    <row r="34" spans="1:15" s="152" customFormat="1" ht="10.199999999999999">
      <c r="A34" s="86"/>
      <c r="B34" s="150"/>
      <c r="C34" s="150"/>
      <c r="D34" s="150"/>
      <c r="E34" s="150"/>
      <c r="F34" s="150"/>
      <c r="G34" s="150"/>
      <c r="H34" s="150"/>
      <c r="I34" s="150"/>
      <c r="J34" s="150"/>
      <c r="K34" s="150"/>
      <c r="L34" s="150"/>
      <c r="M34" s="150"/>
      <c r="N34" s="150"/>
      <c r="O34" s="150"/>
    </row>
    <row r="35" spans="1:15" s="152" customFormat="1" ht="10.199999999999999">
      <c r="A35" s="86"/>
      <c r="B35" s="150"/>
      <c r="C35" s="150"/>
      <c r="D35" s="150"/>
      <c r="E35" s="150"/>
      <c r="F35" s="150"/>
      <c r="G35" s="150"/>
      <c r="H35" s="150"/>
      <c r="I35" s="150"/>
      <c r="J35" s="150"/>
      <c r="K35" s="150"/>
      <c r="L35" s="150"/>
      <c r="M35" s="150"/>
      <c r="N35" s="150"/>
      <c r="O35" s="150"/>
    </row>
    <row r="36" spans="1:15" s="152" customFormat="1" ht="10.199999999999999">
      <c r="A36" s="86"/>
      <c r="B36" s="150"/>
      <c r="C36" s="150"/>
      <c r="D36" s="150"/>
      <c r="E36" s="150"/>
      <c r="F36" s="150"/>
      <c r="G36" s="150"/>
      <c r="H36" s="150"/>
      <c r="I36" s="150"/>
      <c r="J36" s="150"/>
      <c r="K36" s="150"/>
      <c r="L36" s="150"/>
      <c r="M36" s="150"/>
      <c r="N36" s="150"/>
      <c r="O36" s="150"/>
    </row>
    <row r="37" spans="1:15" s="152" customFormat="1" ht="10.199999999999999">
      <c r="A37" s="86"/>
      <c r="B37" s="150"/>
      <c r="C37" s="150"/>
      <c r="D37" s="150"/>
      <c r="E37" s="150"/>
      <c r="F37" s="150"/>
      <c r="G37" s="150"/>
      <c r="H37" s="150"/>
      <c r="I37" s="150"/>
      <c r="J37" s="150"/>
      <c r="K37" s="150"/>
      <c r="L37" s="150"/>
      <c r="M37" s="150"/>
      <c r="N37" s="150"/>
      <c r="O37" s="150"/>
    </row>
    <row r="38" spans="1:15" s="152" customFormat="1" ht="10.199999999999999">
      <c r="A38" s="86"/>
      <c r="B38" s="150"/>
      <c r="C38" s="150"/>
      <c r="D38" s="150"/>
      <c r="E38" s="150"/>
      <c r="F38" s="150"/>
      <c r="G38" s="150"/>
      <c r="H38" s="150"/>
      <c r="I38" s="150"/>
      <c r="J38" s="150"/>
      <c r="K38" s="150"/>
      <c r="L38" s="150"/>
      <c r="M38" s="150"/>
      <c r="N38" s="150"/>
      <c r="O38" s="150"/>
    </row>
    <row r="39" spans="1:15" s="152" customFormat="1" ht="10.199999999999999">
      <c r="A39" s="86"/>
      <c r="B39" s="150"/>
      <c r="C39" s="150"/>
      <c r="D39" s="150"/>
      <c r="E39" s="150"/>
      <c r="F39" s="150"/>
      <c r="G39" s="150"/>
      <c r="H39" s="150"/>
      <c r="I39" s="150"/>
      <c r="J39" s="150"/>
      <c r="K39" s="150"/>
      <c r="L39" s="150"/>
      <c r="M39" s="150"/>
      <c r="N39" s="150"/>
      <c r="O39" s="150"/>
    </row>
    <row r="40" spans="1:15" s="152" customFormat="1" ht="10.199999999999999">
      <c r="A40" s="86"/>
      <c r="B40" s="150"/>
      <c r="C40" s="150"/>
      <c r="D40" s="150"/>
      <c r="E40" s="150"/>
      <c r="F40" s="150"/>
      <c r="G40" s="150"/>
      <c r="H40" s="150"/>
      <c r="I40" s="150"/>
      <c r="J40" s="150"/>
      <c r="K40" s="150"/>
      <c r="L40" s="150"/>
      <c r="M40" s="150"/>
      <c r="N40" s="150"/>
      <c r="O40" s="150"/>
    </row>
    <row r="41" spans="1:15" s="152" customFormat="1" ht="10.199999999999999">
      <c r="A41" s="86"/>
      <c r="B41" s="150"/>
      <c r="C41" s="150"/>
      <c r="D41" s="150"/>
      <c r="E41" s="150"/>
      <c r="F41" s="150"/>
      <c r="G41" s="150"/>
      <c r="H41" s="150"/>
      <c r="I41" s="150"/>
      <c r="J41" s="150"/>
      <c r="K41" s="150"/>
      <c r="L41" s="150"/>
      <c r="M41" s="150"/>
      <c r="N41" s="150"/>
      <c r="O41" s="150"/>
    </row>
    <row r="42" spans="1:15" s="152" customFormat="1" ht="10.199999999999999">
      <c r="A42" s="86"/>
      <c r="B42" s="150"/>
      <c r="C42" s="150"/>
      <c r="D42" s="150"/>
      <c r="E42" s="150"/>
      <c r="F42" s="150"/>
      <c r="G42" s="150"/>
      <c r="H42" s="150"/>
      <c r="I42" s="150"/>
      <c r="J42" s="150"/>
      <c r="K42" s="150"/>
      <c r="L42" s="150"/>
      <c r="M42" s="150"/>
      <c r="N42" s="150"/>
      <c r="O42" s="150"/>
    </row>
    <row r="43" spans="1:15" s="152" customFormat="1" ht="10.199999999999999">
      <c r="A43" s="86"/>
      <c r="B43" s="150"/>
      <c r="C43" s="150"/>
      <c r="D43" s="150"/>
      <c r="E43" s="150"/>
      <c r="F43" s="150"/>
      <c r="G43" s="150"/>
      <c r="H43" s="150"/>
      <c r="I43" s="150"/>
      <c r="J43" s="150"/>
      <c r="K43" s="150"/>
      <c r="L43" s="150"/>
      <c r="M43" s="150"/>
      <c r="N43" s="150"/>
      <c r="O43" s="150"/>
    </row>
    <row r="44" spans="1:15" s="152" customFormat="1" ht="10.199999999999999">
      <c r="A44" s="86"/>
      <c r="B44" s="150"/>
      <c r="C44" s="150"/>
      <c r="D44" s="150"/>
      <c r="E44" s="150"/>
      <c r="F44" s="150"/>
      <c r="G44" s="150"/>
      <c r="H44" s="150"/>
      <c r="I44" s="150"/>
      <c r="J44" s="150"/>
      <c r="K44" s="150"/>
      <c r="L44" s="150"/>
      <c r="M44" s="150"/>
      <c r="N44" s="150"/>
      <c r="O44" s="150"/>
    </row>
    <row r="45" spans="1:15" s="152" customFormat="1" ht="10.199999999999999">
      <c r="A45" s="86"/>
      <c r="B45" s="150"/>
      <c r="C45" s="150"/>
      <c r="D45" s="150"/>
      <c r="E45" s="150"/>
      <c r="F45" s="150"/>
      <c r="G45" s="150"/>
      <c r="H45" s="150"/>
      <c r="I45" s="150"/>
      <c r="J45" s="150"/>
      <c r="K45" s="150"/>
      <c r="L45" s="150"/>
      <c r="M45" s="150"/>
      <c r="N45" s="150"/>
      <c r="O45" s="150"/>
    </row>
    <row r="46" spans="1:15" s="152" customFormat="1" ht="10.199999999999999">
      <c r="A46" s="86"/>
      <c r="B46" s="150"/>
      <c r="C46" s="150"/>
      <c r="D46" s="150"/>
      <c r="E46" s="150"/>
      <c r="F46" s="150"/>
      <c r="G46" s="150"/>
      <c r="H46" s="150"/>
      <c r="I46" s="150"/>
      <c r="J46" s="150"/>
      <c r="K46" s="150"/>
      <c r="L46" s="150"/>
      <c r="M46" s="150"/>
      <c r="N46" s="150"/>
      <c r="O46" s="150"/>
    </row>
    <row r="47" spans="1:15" s="152" customFormat="1" ht="10.199999999999999">
      <c r="A47" s="86"/>
      <c r="B47" s="150"/>
      <c r="C47" s="150"/>
      <c r="D47" s="150"/>
      <c r="E47" s="150"/>
      <c r="F47" s="150"/>
      <c r="G47" s="150"/>
      <c r="H47" s="150"/>
      <c r="I47" s="150"/>
      <c r="J47" s="150"/>
      <c r="K47" s="150"/>
      <c r="L47" s="150"/>
      <c r="M47" s="150"/>
      <c r="N47" s="150"/>
      <c r="O47" s="150"/>
    </row>
    <row r="48" spans="1:15" s="152" customFormat="1" ht="10.199999999999999">
      <c r="A48" s="86"/>
      <c r="B48" s="150"/>
      <c r="C48" s="150"/>
      <c r="D48" s="150"/>
      <c r="E48" s="150"/>
      <c r="F48" s="150"/>
      <c r="G48" s="150"/>
      <c r="H48" s="150"/>
      <c r="I48" s="150"/>
      <c r="J48" s="150"/>
      <c r="K48" s="150"/>
      <c r="L48" s="150"/>
      <c r="M48" s="150"/>
      <c r="N48" s="150"/>
      <c r="O48" s="150"/>
    </row>
    <row r="49" spans="1:15" s="152" customFormat="1" ht="10.199999999999999">
      <c r="A49" s="86"/>
      <c r="B49" s="150"/>
      <c r="C49" s="150"/>
      <c r="D49" s="150"/>
      <c r="E49" s="150"/>
      <c r="F49" s="150"/>
      <c r="G49" s="150"/>
      <c r="H49" s="150"/>
      <c r="I49" s="150"/>
      <c r="J49" s="150"/>
      <c r="K49" s="150"/>
      <c r="L49" s="150"/>
      <c r="M49" s="150"/>
      <c r="N49" s="150"/>
      <c r="O49" s="150"/>
    </row>
    <row r="50" spans="1:15" s="152" customFormat="1" ht="10.199999999999999">
      <c r="A50" s="86"/>
      <c r="B50" s="150"/>
      <c r="C50" s="150"/>
      <c r="D50" s="150"/>
      <c r="E50" s="150"/>
      <c r="F50" s="150"/>
      <c r="G50" s="150"/>
      <c r="H50" s="150"/>
      <c r="I50" s="150"/>
      <c r="J50" s="150"/>
      <c r="K50" s="150"/>
      <c r="L50" s="150"/>
      <c r="M50" s="150"/>
      <c r="N50" s="150"/>
      <c r="O50" s="150"/>
    </row>
    <row r="51" spans="1:15" s="152" customFormat="1" ht="10.199999999999999">
      <c r="A51" s="86"/>
      <c r="B51" s="150"/>
      <c r="C51" s="150"/>
      <c r="D51" s="150"/>
      <c r="E51" s="150"/>
      <c r="F51" s="150"/>
      <c r="G51" s="150"/>
      <c r="H51" s="150"/>
      <c r="I51" s="150"/>
      <c r="J51" s="150"/>
      <c r="K51" s="150"/>
      <c r="L51" s="150"/>
      <c r="M51" s="150"/>
      <c r="N51" s="150"/>
      <c r="O51" s="150"/>
    </row>
    <row r="52" spans="1:15" s="152" customFormat="1" ht="10.199999999999999">
      <c r="A52" s="86"/>
      <c r="B52" s="150"/>
      <c r="C52" s="150"/>
      <c r="D52" s="150"/>
      <c r="E52" s="150"/>
      <c r="F52" s="150"/>
      <c r="G52" s="150"/>
      <c r="H52" s="150"/>
      <c r="I52" s="150"/>
      <c r="J52" s="150"/>
      <c r="K52" s="150"/>
      <c r="L52" s="150"/>
      <c r="M52" s="150"/>
      <c r="N52" s="150"/>
      <c r="O52" s="150"/>
    </row>
    <row r="53" spans="1:15" s="152" customFormat="1" ht="10.199999999999999">
      <c r="A53" s="86"/>
      <c r="B53" s="150"/>
      <c r="C53" s="150"/>
      <c r="D53" s="150"/>
      <c r="E53" s="150"/>
      <c r="F53" s="150"/>
      <c r="G53" s="150"/>
      <c r="H53" s="150"/>
      <c r="I53" s="150"/>
      <c r="J53" s="150"/>
      <c r="K53" s="150"/>
      <c r="L53" s="150"/>
      <c r="M53" s="150"/>
      <c r="N53" s="150"/>
      <c r="O53" s="150"/>
    </row>
    <row r="54" spans="1:15" s="152" customFormat="1" ht="10.199999999999999">
      <c r="A54" s="86"/>
      <c r="B54" s="150"/>
      <c r="C54" s="150"/>
      <c r="D54" s="150"/>
      <c r="E54" s="150"/>
      <c r="F54" s="150"/>
      <c r="G54" s="150"/>
      <c r="H54" s="150"/>
      <c r="I54" s="150"/>
      <c r="J54" s="150"/>
      <c r="K54" s="150"/>
      <c r="L54" s="150"/>
      <c r="M54" s="150"/>
      <c r="N54" s="150"/>
      <c r="O54" s="150"/>
    </row>
    <row r="55" spans="1:15" s="152" customFormat="1" ht="10.199999999999999">
      <c r="A55" s="86"/>
      <c r="B55" s="150"/>
      <c r="C55" s="150"/>
      <c r="D55" s="150"/>
      <c r="E55" s="150"/>
      <c r="F55" s="150"/>
      <c r="G55" s="150"/>
      <c r="H55" s="150"/>
      <c r="I55" s="150"/>
      <c r="J55" s="150"/>
      <c r="K55" s="150"/>
      <c r="L55" s="150"/>
      <c r="M55" s="150"/>
      <c r="N55" s="150"/>
      <c r="O55" s="150"/>
    </row>
    <row r="56" spans="1:15" s="152" customFormat="1" ht="10.199999999999999">
      <c r="A56" s="86"/>
      <c r="B56" s="150"/>
      <c r="C56" s="150"/>
      <c r="D56" s="150"/>
      <c r="E56" s="150"/>
      <c r="F56" s="150"/>
      <c r="G56" s="150"/>
      <c r="H56" s="150"/>
      <c r="I56" s="150"/>
      <c r="J56" s="150"/>
      <c r="K56" s="150"/>
      <c r="L56" s="150"/>
      <c r="M56" s="150"/>
      <c r="N56" s="150"/>
      <c r="O56" s="150"/>
    </row>
    <row r="57" spans="1:15" s="152" customFormat="1" ht="10.199999999999999">
      <c r="A57" s="86"/>
      <c r="B57" s="150"/>
      <c r="C57" s="150"/>
      <c r="D57" s="150"/>
      <c r="E57" s="150"/>
      <c r="F57" s="150"/>
      <c r="G57" s="150"/>
      <c r="H57" s="150"/>
      <c r="I57" s="150"/>
      <c r="J57" s="150"/>
      <c r="K57" s="150"/>
      <c r="L57" s="150"/>
      <c r="M57" s="150"/>
      <c r="N57" s="150"/>
      <c r="O57" s="150"/>
    </row>
    <row r="58" spans="1:15" s="152" customFormat="1" ht="10.199999999999999">
      <c r="A58" s="86"/>
      <c r="B58" s="150"/>
      <c r="C58" s="150"/>
      <c r="D58" s="150"/>
      <c r="E58" s="150"/>
      <c r="F58" s="150"/>
      <c r="G58" s="150"/>
      <c r="H58" s="150"/>
      <c r="I58" s="150"/>
      <c r="J58" s="150"/>
      <c r="K58" s="150"/>
      <c r="L58" s="150"/>
      <c r="M58" s="150"/>
      <c r="N58" s="150"/>
      <c r="O58" s="150"/>
    </row>
    <row r="59" spans="1:15" s="152" customFormat="1" ht="10.199999999999999">
      <c r="A59" s="86"/>
      <c r="B59" s="150"/>
      <c r="C59" s="150"/>
      <c r="D59" s="150"/>
      <c r="E59" s="150"/>
      <c r="F59" s="150"/>
      <c r="G59" s="150"/>
      <c r="H59" s="150"/>
      <c r="I59" s="150"/>
      <c r="J59" s="150"/>
      <c r="K59" s="150"/>
      <c r="L59" s="150"/>
      <c r="M59" s="150"/>
      <c r="N59" s="150"/>
      <c r="O59" s="150"/>
    </row>
    <row r="60" spans="1:15" s="152" customFormat="1" ht="10.199999999999999">
      <c r="A60" s="86"/>
      <c r="B60" s="150"/>
      <c r="C60" s="150"/>
      <c r="D60" s="150"/>
      <c r="E60" s="150"/>
      <c r="F60" s="150"/>
      <c r="G60" s="150"/>
      <c r="H60" s="150"/>
      <c r="I60" s="150"/>
      <c r="J60" s="150"/>
      <c r="K60" s="150"/>
      <c r="L60" s="150"/>
      <c r="M60" s="150"/>
      <c r="N60" s="150"/>
      <c r="O60" s="150"/>
    </row>
    <row r="61" spans="1:15" s="152" customFormat="1" ht="10.199999999999999">
      <c r="A61" s="86"/>
      <c r="B61" s="150"/>
      <c r="C61" s="150"/>
      <c r="D61" s="150"/>
      <c r="E61" s="150"/>
      <c r="F61" s="150"/>
      <c r="G61" s="150"/>
      <c r="H61" s="150"/>
      <c r="I61" s="150"/>
      <c r="J61" s="150"/>
      <c r="K61" s="150"/>
      <c r="L61" s="150"/>
      <c r="M61" s="150"/>
      <c r="N61" s="150"/>
      <c r="O61" s="150"/>
    </row>
    <row r="62" spans="1:15" s="152" customFormat="1" ht="10.199999999999999">
      <c r="A62" s="86"/>
      <c r="B62" s="150"/>
      <c r="C62" s="150"/>
      <c r="D62" s="150"/>
      <c r="E62" s="150"/>
      <c r="F62" s="150"/>
      <c r="G62" s="150"/>
      <c r="H62" s="150"/>
      <c r="I62" s="150"/>
      <c r="J62" s="150"/>
      <c r="K62" s="150"/>
      <c r="L62" s="150"/>
      <c r="M62" s="150"/>
      <c r="N62" s="150"/>
      <c r="O62" s="150"/>
    </row>
    <row r="63" spans="1:15" s="152" customFormat="1" ht="10.199999999999999">
      <c r="A63" s="86"/>
      <c r="B63" s="150"/>
      <c r="C63" s="150"/>
      <c r="D63" s="150"/>
      <c r="E63" s="150"/>
      <c r="F63" s="150"/>
      <c r="G63" s="150"/>
      <c r="H63" s="150"/>
      <c r="I63" s="150"/>
      <c r="J63" s="150"/>
      <c r="K63" s="150"/>
      <c r="L63" s="150"/>
      <c r="M63" s="150"/>
      <c r="N63" s="150"/>
      <c r="O63" s="150"/>
    </row>
    <row r="64" spans="1:15" s="152" customFormat="1" ht="10.199999999999999">
      <c r="A64" s="86"/>
      <c r="B64" s="150"/>
      <c r="C64" s="150"/>
      <c r="D64" s="150"/>
      <c r="E64" s="150"/>
      <c r="F64" s="150"/>
      <c r="G64" s="150"/>
      <c r="H64" s="150"/>
      <c r="I64" s="150"/>
      <c r="J64" s="150"/>
      <c r="K64" s="150"/>
      <c r="L64" s="150"/>
      <c r="M64" s="150"/>
      <c r="N64" s="150"/>
      <c r="O64" s="150"/>
    </row>
    <row r="65" spans="1:15" s="152" customFormat="1" ht="10.199999999999999">
      <c r="A65" s="86"/>
      <c r="B65" s="150"/>
      <c r="C65" s="150"/>
      <c r="D65" s="150"/>
      <c r="E65" s="150"/>
      <c r="F65" s="150"/>
      <c r="G65" s="150"/>
      <c r="H65" s="150"/>
      <c r="I65" s="150"/>
      <c r="J65" s="150"/>
      <c r="K65" s="150"/>
      <c r="L65" s="150"/>
      <c r="M65" s="150"/>
      <c r="N65" s="150"/>
      <c r="O65" s="150"/>
    </row>
    <row r="66" spans="1:15" s="152" customFormat="1" ht="10.199999999999999">
      <c r="A66" s="86"/>
      <c r="B66" s="150"/>
      <c r="C66" s="150"/>
      <c r="D66" s="150"/>
      <c r="E66" s="150"/>
      <c r="F66" s="150"/>
      <c r="G66" s="150"/>
      <c r="H66" s="150"/>
      <c r="I66" s="150"/>
      <c r="J66" s="150"/>
      <c r="K66" s="150"/>
      <c r="L66" s="150"/>
      <c r="M66" s="150"/>
      <c r="N66" s="150"/>
      <c r="O66" s="150"/>
    </row>
    <row r="67" spans="1:15" s="152" customFormat="1" ht="10.199999999999999">
      <c r="A67" s="86"/>
      <c r="B67" s="150"/>
      <c r="C67" s="150"/>
      <c r="D67" s="150"/>
      <c r="E67" s="150"/>
      <c r="F67" s="150"/>
      <c r="G67" s="150"/>
      <c r="H67" s="150"/>
      <c r="I67" s="150"/>
      <c r="J67" s="150"/>
      <c r="K67" s="150"/>
      <c r="L67" s="150"/>
      <c r="M67" s="150"/>
      <c r="N67" s="150"/>
      <c r="O67" s="150"/>
    </row>
    <row r="68" spans="1:15" s="152" customFormat="1" ht="10.199999999999999">
      <c r="A68" s="86"/>
      <c r="B68" s="150"/>
      <c r="C68" s="150"/>
      <c r="D68" s="150"/>
      <c r="E68" s="150"/>
      <c r="F68" s="150"/>
      <c r="G68" s="150"/>
      <c r="H68" s="150"/>
      <c r="I68" s="150"/>
      <c r="J68" s="150"/>
      <c r="K68" s="150"/>
      <c r="L68" s="150"/>
      <c r="M68" s="150"/>
      <c r="N68" s="150"/>
      <c r="O68" s="150"/>
    </row>
    <row r="69" spans="1:15" s="152" customFormat="1" ht="10.199999999999999">
      <c r="A69" s="86"/>
      <c r="B69" s="150"/>
      <c r="C69" s="150"/>
      <c r="D69" s="150"/>
      <c r="E69" s="150"/>
      <c r="F69" s="150"/>
      <c r="G69" s="150"/>
      <c r="H69" s="150"/>
      <c r="I69" s="150"/>
      <c r="J69" s="150"/>
      <c r="K69" s="150"/>
      <c r="L69" s="150"/>
      <c r="M69" s="150"/>
      <c r="N69" s="150"/>
      <c r="O69" s="150"/>
    </row>
    <row r="70" spans="1:15" s="152" customFormat="1" ht="10.199999999999999">
      <c r="A70" s="86"/>
      <c r="B70" s="150"/>
      <c r="C70" s="150"/>
      <c r="D70" s="150"/>
      <c r="E70" s="150"/>
      <c r="F70" s="150"/>
      <c r="G70" s="150"/>
      <c r="H70" s="150"/>
      <c r="I70" s="150"/>
      <c r="J70" s="150"/>
      <c r="K70" s="150"/>
      <c r="L70" s="150"/>
      <c r="M70" s="150"/>
      <c r="N70" s="150"/>
      <c r="O70" s="150"/>
    </row>
    <row r="71" spans="1:15" s="152" customFormat="1" ht="10.199999999999999">
      <c r="A71" s="86"/>
      <c r="B71" s="150"/>
      <c r="C71" s="150"/>
      <c r="D71" s="150"/>
      <c r="E71" s="150"/>
      <c r="F71" s="150"/>
      <c r="G71" s="150"/>
      <c r="H71" s="150"/>
      <c r="I71" s="150"/>
      <c r="J71" s="150"/>
      <c r="K71" s="150"/>
      <c r="L71" s="150"/>
      <c r="M71" s="150"/>
      <c r="N71" s="150"/>
      <c r="O71" s="150"/>
    </row>
    <row r="72" spans="1:15" s="152" customFormat="1" ht="10.199999999999999">
      <c r="A72" s="86"/>
      <c r="B72" s="150"/>
      <c r="C72" s="150"/>
      <c r="D72" s="150"/>
      <c r="E72" s="150"/>
      <c r="F72" s="150"/>
      <c r="G72" s="150"/>
      <c r="H72" s="150"/>
      <c r="I72" s="150"/>
      <c r="J72" s="150"/>
      <c r="K72" s="150"/>
      <c r="L72" s="150"/>
      <c r="M72" s="150"/>
      <c r="N72" s="150"/>
      <c r="O72" s="150"/>
    </row>
    <row r="73" spans="1:15" s="152" customFormat="1" ht="10.199999999999999">
      <c r="A73" s="86"/>
      <c r="B73" s="150"/>
      <c r="C73" s="150"/>
      <c r="D73" s="150"/>
      <c r="E73" s="150"/>
      <c r="F73" s="150"/>
      <c r="G73" s="150"/>
      <c r="H73" s="150"/>
      <c r="I73" s="150"/>
      <c r="J73" s="150"/>
      <c r="K73" s="150"/>
      <c r="L73" s="150"/>
      <c r="M73" s="150"/>
      <c r="N73" s="150"/>
      <c r="O73" s="150"/>
    </row>
    <row r="74" spans="1:15" s="152" customFormat="1" ht="10.199999999999999">
      <c r="A74" s="86"/>
      <c r="B74" s="150"/>
      <c r="C74" s="150"/>
      <c r="D74" s="150"/>
      <c r="E74" s="150"/>
      <c r="F74" s="150"/>
      <c r="G74" s="150"/>
      <c r="H74" s="150"/>
      <c r="I74" s="150"/>
      <c r="J74" s="150"/>
      <c r="K74" s="150"/>
      <c r="L74" s="150"/>
      <c r="M74" s="150"/>
      <c r="N74" s="150"/>
      <c r="O74" s="150"/>
    </row>
    <row r="75" spans="1:15" s="152" customFormat="1" ht="10.199999999999999">
      <c r="A75" s="86"/>
      <c r="B75" s="150"/>
      <c r="C75" s="150"/>
      <c r="D75" s="150"/>
      <c r="E75" s="150"/>
      <c r="F75" s="150"/>
      <c r="G75" s="150"/>
      <c r="H75" s="150"/>
      <c r="I75" s="150"/>
      <c r="J75" s="150"/>
      <c r="K75" s="150"/>
      <c r="L75" s="150"/>
      <c r="M75" s="150"/>
      <c r="N75" s="150"/>
      <c r="O75" s="150"/>
    </row>
    <row r="76" spans="1:15" s="152" customFormat="1" ht="10.199999999999999">
      <c r="A76" s="86"/>
      <c r="B76" s="150"/>
      <c r="C76" s="150"/>
      <c r="D76" s="150"/>
      <c r="E76" s="150"/>
      <c r="F76" s="150"/>
      <c r="G76" s="150"/>
      <c r="H76" s="150"/>
      <c r="I76" s="150"/>
      <c r="J76" s="150"/>
      <c r="K76" s="150"/>
      <c r="L76" s="150"/>
      <c r="M76" s="150"/>
      <c r="N76" s="150"/>
      <c r="O76" s="150"/>
    </row>
    <row r="77" spans="1:15" s="152" customFormat="1" ht="10.199999999999999">
      <c r="A77" s="86"/>
      <c r="B77" s="150"/>
      <c r="C77" s="150"/>
      <c r="D77" s="150"/>
      <c r="E77" s="150"/>
      <c r="F77" s="150"/>
      <c r="G77" s="150"/>
      <c r="H77" s="150"/>
      <c r="I77" s="150"/>
      <c r="J77" s="150"/>
      <c r="K77" s="150"/>
      <c r="L77" s="150"/>
      <c r="M77" s="150"/>
      <c r="N77" s="150"/>
      <c r="O77" s="150"/>
    </row>
    <row r="78" spans="1:15" s="152" customFormat="1" ht="10.199999999999999">
      <c r="A78" s="86"/>
      <c r="B78" s="150"/>
      <c r="C78" s="150"/>
      <c r="D78" s="150"/>
      <c r="E78" s="150"/>
      <c r="F78" s="150"/>
      <c r="G78" s="150"/>
      <c r="H78" s="150"/>
      <c r="I78" s="150"/>
      <c r="J78" s="150"/>
      <c r="K78" s="150"/>
      <c r="L78" s="150"/>
      <c r="M78" s="150"/>
      <c r="N78" s="150"/>
      <c r="O78" s="150"/>
    </row>
    <row r="79" spans="1:15" s="152" customFormat="1" ht="10.199999999999999">
      <c r="A79" s="86"/>
      <c r="B79" s="150"/>
      <c r="C79" s="150"/>
      <c r="D79" s="150"/>
      <c r="E79" s="150"/>
      <c r="F79" s="150"/>
      <c r="G79" s="150"/>
      <c r="H79" s="150"/>
      <c r="I79" s="150"/>
      <c r="J79" s="150"/>
      <c r="K79" s="150"/>
      <c r="L79" s="150"/>
      <c r="M79" s="150"/>
      <c r="N79" s="150"/>
      <c r="O79" s="150"/>
    </row>
    <row r="80" spans="1:15" s="152" customFormat="1" ht="10.199999999999999">
      <c r="A80" s="86"/>
      <c r="B80" s="150"/>
      <c r="C80" s="150"/>
      <c r="D80" s="150"/>
      <c r="E80" s="150"/>
      <c r="F80" s="150"/>
      <c r="G80" s="150"/>
      <c r="H80" s="150"/>
      <c r="I80" s="150"/>
      <c r="J80" s="150"/>
      <c r="K80" s="150"/>
      <c r="L80" s="150"/>
      <c r="M80" s="150"/>
      <c r="N80" s="150"/>
      <c r="O80" s="150"/>
    </row>
    <row r="81" spans="1:15" s="152" customFormat="1" ht="10.199999999999999">
      <c r="A81" s="86"/>
      <c r="B81" s="150"/>
      <c r="C81" s="150"/>
      <c r="D81" s="150"/>
      <c r="E81" s="150"/>
      <c r="F81" s="150"/>
      <c r="G81" s="150"/>
      <c r="H81" s="150"/>
      <c r="I81" s="150"/>
      <c r="J81" s="150"/>
      <c r="K81" s="150"/>
      <c r="L81" s="150"/>
      <c r="M81" s="150"/>
      <c r="N81" s="150"/>
      <c r="O81" s="150"/>
    </row>
    <row r="82" spans="1:15" s="152" customFormat="1" ht="10.199999999999999">
      <c r="A82" s="86"/>
      <c r="B82" s="150"/>
      <c r="C82" s="150"/>
      <c r="D82" s="150"/>
      <c r="E82" s="150"/>
      <c r="F82" s="150"/>
      <c r="G82" s="150"/>
      <c r="H82" s="150"/>
      <c r="I82" s="150"/>
      <c r="J82" s="150"/>
      <c r="K82" s="150"/>
      <c r="L82" s="150"/>
      <c r="M82" s="150"/>
      <c r="N82" s="150"/>
      <c r="O82" s="150"/>
    </row>
    <row r="83" spans="1:15" s="152" customFormat="1" ht="10.199999999999999">
      <c r="A83" s="86"/>
      <c r="B83" s="150"/>
      <c r="C83" s="150"/>
      <c r="D83" s="150"/>
      <c r="E83" s="150"/>
      <c r="F83" s="150"/>
      <c r="G83" s="150"/>
      <c r="H83" s="150"/>
      <c r="I83" s="150"/>
      <c r="J83" s="150"/>
      <c r="K83" s="150"/>
      <c r="L83" s="150"/>
      <c r="M83" s="150"/>
      <c r="N83" s="150"/>
      <c r="O83" s="150"/>
    </row>
    <row r="84" spans="1:15" s="152" customFormat="1" ht="10.199999999999999">
      <c r="A84" s="86"/>
      <c r="B84" s="150"/>
      <c r="C84" s="150"/>
      <c r="D84" s="150"/>
      <c r="E84" s="150"/>
      <c r="F84" s="150"/>
      <c r="G84" s="150"/>
      <c r="H84" s="150"/>
      <c r="I84" s="150"/>
      <c r="J84" s="150"/>
      <c r="K84" s="150"/>
      <c r="L84" s="150"/>
      <c r="M84" s="150"/>
      <c r="N84" s="150"/>
      <c r="O84" s="150"/>
    </row>
    <row r="85" spans="1:15" s="152" customFormat="1" ht="10.199999999999999">
      <c r="A85" s="86"/>
      <c r="B85" s="150"/>
      <c r="C85" s="150"/>
      <c r="D85" s="150"/>
      <c r="E85" s="150"/>
      <c r="F85" s="150"/>
      <c r="G85" s="150"/>
      <c r="H85" s="150"/>
      <c r="I85" s="150"/>
      <c r="J85" s="150"/>
      <c r="K85" s="150"/>
      <c r="L85" s="150"/>
      <c r="M85" s="150"/>
      <c r="N85" s="150"/>
      <c r="O85" s="150"/>
    </row>
    <row r="86" spans="1:15" s="152" customFormat="1" ht="10.199999999999999">
      <c r="A86" s="86"/>
      <c r="B86" s="150"/>
      <c r="C86" s="150"/>
      <c r="D86" s="150"/>
      <c r="E86" s="150"/>
      <c r="F86" s="150"/>
      <c r="G86" s="150"/>
      <c r="H86" s="150"/>
      <c r="I86" s="150"/>
      <c r="J86" s="150"/>
      <c r="K86" s="150"/>
      <c r="L86" s="150"/>
      <c r="M86" s="150"/>
      <c r="N86" s="150"/>
      <c r="O86" s="150"/>
    </row>
    <row r="87" spans="1:15" s="152" customFormat="1" ht="10.199999999999999">
      <c r="A87" s="86"/>
      <c r="B87" s="150"/>
      <c r="C87" s="150"/>
      <c r="D87" s="150"/>
      <c r="E87" s="150"/>
      <c r="F87" s="150"/>
      <c r="G87" s="150"/>
      <c r="H87" s="150"/>
      <c r="I87" s="150"/>
      <c r="J87" s="150"/>
      <c r="K87" s="150"/>
      <c r="L87" s="150"/>
      <c r="M87" s="150"/>
      <c r="N87" s="150"/>
      <c r="O87" s="150"/>
    </row>
    <row r="88" spans="1:15" s="152" customFormat="1" ht="10.199999999999999">
      <c r="A88" s="86"/>
      <c r="B88" s="150"/>
      <c r="C88" s="150"/>
      <c r="D88" s="150"/>
      <c r="E88" s="150"/>
      <c r="F88" s="150"/>
      <c r="G88" s="150"/>
      <c r="H88" s="150"/>
      <c r="I88" s="150"/>
      <c r="J88" s="150"/>
      <c r="K88" s="150"/>
      <c r="L88" s="150"/>
      <c r="M88" s="150"/>
      <c r="N88" s="150"/>
      <c r="O88" s="150"/>
    </row>
    <row r="89" spans="1:15" s="152" customFormat="1" ht="10.199999999999999">
      <c r="A89" s="86"/>
      <c r="B89" s="150"/>
      <c r="C89" s="150"/>
      <c r="D89" s="150"/>
      <c r="E89" s="150"/>
      <c r="F89" s="150"/>
      <c r="G89" s="150"/>
      <c r="H89" s="150"/>
      <c r="I89" s="150"/>
      <c r="J89" s="150"/>
      <c r="K89" s="150"/>
      <c r="L89" s="150"/>
      <c r="M89" s="150"/>
      <c r="N89" s="150"/>
      <c r="O89" s="150"/>
    </row>
    <row r="90" spans="1:15" s="152" customFormat="1" ht="10.199999999999999">
      <c r="A90" s="86"/>
      <c r="B90" s="150"/>
      <c r="C90" s="150"/>
      <c r="D90" s="150"/>
      <c r="E90" s="150"/>
      <c r="F90" s="150"/>
      <c r="G90" s="150"/>
      <c r="H90" s="150"/>
      <c r="I90" s="150"/>
      <c r="J90" s="150"/>
      <c r="K90" s="150"/>
      <c r="L90" s="150"/>
      <c r="M90" s="150"/>
      <c r="N90" s="150"/>
      <c r="O90" s="150"/>
    </row>
    <row r="91" spans="1:15" s="152" customFormat="1" ht="10.199999999999999">
      <c r="A91" s="86"/>
      <c r="B91" s="150"/>
      <c r="C91" s="150"/>
      <c r="D91" s="150"/>
      <c r="E91" s="150"/>
      <c r="F91" s="150"/>
      <c r="G91" s="150"/>
      <c r="H91" s="150"/>
      <c r="I91" s="150"/>
      <c r="J91" s="150"/>
      <c r="K91" s="150"/>
      <c r="L91" s="150"/>
      <c r="M91" s="150"/>
      <c r="N91" s="150"/>
      <c r="O91" s="150"/>
    </row>
    <row r="92" spans="1:15" s="152" customFormat="1" ht="10.199999999999999">
      <c r="A92" s="86"/>
      <c r="B92" s="150"/>
      <c r="C92" s="150"/>
      <c r="D92" s="150"/>
      <c r="E92" s="150"/>
      <c r="F92" s="150"/>
      <c r="G92" s="150"/>
      <c r="H92" s="150"/>
      <c r="I92" s="150"/>
      <c r="J92" s="150"/>
      <c r="K92" s="150"/>
      <c r="L92" s="150"/>
      <c r="M92" s="150"/>
      <c r="N92" s="150"/>
      <c r="O92" s="150"/>
    </row>
    <row r="93" spans="1:15" s="152" customFormat="1" ht="10.199999999999999">
      <c r="A93" s="86"/>
      <c r="B93" s="150"/>
      <c r="C93" s="150"/>
      <c r="D93" s="150"/>
      <c r="E93" s="150"/>
      <c r="F93" s="150"/>
      <c r="G93" s="150"/>
      <c r="H93" s="150"/>
      <c r="I93" s="150"/>
      <c r="J93" s="150"/>
      <c r="K93" s="150"/>
      <c r="L93" s="150"/>
      <c r="M93" s="150"/>
      <c r="N93" s="150"/>
      <c r="O93" s="150"/>
    </row>
    <row r="94" spans="1:15" s="152" customFormat="1" ht="10.199999999999999">
      <c r="A94" s="86"/>
      <c r="B94" s="150"/>
      <c r="C94" s="150"/>
      <c r="D94" s="150"/>
      <c r="E94" s="150"/>
      <c r="F94" s="150"/>
      <c r="G94" s="150"/>
      <c r="H94" s="150"/>
      <c r="I94" s="150"/>
      <c r="J94" s="150"/>
      <c r="K94" s="150"/>
      <c r="L94" s="150"/>
      <c r="M94" s="150"/>
      <c r="N94" s="150"/>
      <c r="O94" s="150"/>
    </row>
    <row r="95" spans="1:15" s="152" customFormat="1" ht="10.199999999999999">
      <c r="A95" s="86"/>
      <c r="B95" s="150"/>
      <c r="C95" s="150"/>
      <c r="D95" s="150"/>
      <c r="E95" s="150"/>
      <c r="F95" s="150"/>
      <c r="G95" s="150"/>
      <c r="H95" s="150"/>
      <c r="I95" s="150"/>
      <c r="J95" s="150"/>
      <c r="K95" s="150"/>
      <c r="L95" s="150"/>
      <c r="M95" s="150"/>
      <c r="N95" s="150"/>
      <c r="O95" s="150"/>
    </row>
    <row r="96" spans="1:15" s="152" customFormat="1" ht="10.199999999999999">
      <c r="A96" s="86"/>
      <c r="B96" s="150"/>
      <c r="C96" s="150"/>
      <c r="D96" s="150"/>
      <c r="E96" s="150"/>
      <c r="F96" s="150"/>
      <c r="G96" s="150"/>
      <c r="H96" s="150"/>
      <c r="I96" s="150"/>
      <c r="J96" s="150"/>
      <c r="K96" s="150"/>
      <c r="L96" s="150"/>
      <c r="M96" s="150"/>
      <c r="N96" s="150"/>
      <c r="O96" s="150"/>
    </row>
    <row r="97" spans="1:15" s="152" customFormat="1" ht="10.199999999999999">
      <c r="A97" s="86"/>
      <c r="B97" s="150"/>
      <c r="C97" s="150"/>
      <c r="D97" s="150"/>
      <c r="E97" s="150"/>
      <c r="F97" s="150"/>
      <c r="G97" s="150"/>
      <c r="H97" s="150"/>
      <c r="I97" s="150"/>
      <c r="J97" s="150"/>
      <c r="K97" s="150"/>
      <c r="L97" s="150"/>
      <c r="M97" s="150"/>
      <c r="N97" s="150"/>
      <c r="O97" s="150"/>
    </row>
    <row r="98" spans="1:15" s="152" customFormat="1" ht="10.199999999999999">
      <c r="A98" s="86"/>
      <c r="B98" s="150"/>
      <c r="C98" s="150"/>
      <c r="D98" s="150"/>
      <c r="E98" s="150"/>
      <c r="F98" s="150"/>
      <c r="G98" s="150"/>
      <c r="H98" s="150"/>
      <c r="I98" s="150"/>
      <c r="J98" s="150"/>
      <c r="K98" s="150"/>
      <c r="L98" s="150"/>
      <c r="M98" s="150"/>
      <c r="N98" s="150"/>
      <c r="O98" s="150"/>
    </row>
  </sheetData>
  <hyperlinks>
    <hyperlink ref="O6" location="Índex!D9" display="Index" xr:uid="{7CC31339-6B2B-40E4-B585-87F03642F72A}"/>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14"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5E399-47D5-4C68-BF17-0DE9359E6B1B}">
  <sheetPr>
    <tabColor rgb="FFFF0000"/>
  </sheetPr>
  <dimension ref="A1:GD86"/>
  <sheetViews>
    <sheetView showGridLines="0" zoomScaleNormal="100" workbookViewId="0">
      <pane xSplit="1" ySplit="8" topLeftCell="L9" activePane="bottomRight" state="frozen"/>
      <selection activeCell="CO6" sqref="CO6"/>
      <selection pane="topRight" activeCell="CO6" sqref="CO6"/>
      <selection pane="bottomLeft" activeCell="CO6" sqref="CO6"/>
      <selection pane="bottomRight" activeCell="S6" sqref="S6"/>
    </sheetView>
  </sheetViews>
  <sheetFormatPr defaultColWidth="11" defaultRowHeight="13.2"/>
  <cols>
    <col min="1" max="1" width="58.36328125" style="86" bestFit="1" customWidth="1"/>
    <col min="2" max="19" width="9.36328125" style="77" customWidth="1"/>
    <col min="20" max="16384" width="11" style="70"/>
  </cols>
  <sheetData>
    <row r="1" spans="1:186" s="44" customFormat="1" ht="15" customHeight="1">
      <c r="A1" s="37"/>
      <c r="B1" s="38"/>
      <c r="C1" s="38"/>
      <c r="D1" s="38"/>
      <c r="E1" s="38"/>
      <c r="F1" s="38"/>
      <c r="G1" s="38"/>
      <c r="H1" s="38"/>
      <c r="I1" s="38"/>
      <c r="J1" s="38"/>
      <c r="K1" s="38"/>
      <c r="L1" s="38"/>
      <c r="M1" s="38"/>
      <c r="N1" s="38"/>
      <c r="O1" s="38"/>
      <c r="P1" s="38"/>
      <c r="Q1" s="38"/>
      <c r="R1" s="38"/>
      <c r="S1" s="38"/>
      <c r="T1" s="39"/>
      <c r="U1" s="40"/>
      <c r="V1" s="39"/>
      <c r="W1" s="40"/>
      <c r="X1" s="39"/>
      <c r="Y1" s="40"/>
      <c r="Z1" s="39"/>
      <c r="AA1" s="40"/>
      <c r="AB1" s="39"/>
      <c r="AC1" s="40"/>
      <c r="AD1" s="39"/>
      <c r="AE1" s="40"/>
      <c r="AF1" s="39"/>
      <c r="AG1" s="40"/>
      <c r="AH1" s="39"/>
      <c r="AI1" s="40"/>
      <c r="AJ1" s="39"/>
      <c r="AK1" s="40"/>
      <c r="AL1" s="39"/>
      <c r="AM1" s="40"/>
      <c r="AN1" s="39"/>
      <c r="AO1" s="40"/>
      <c r="AP1" s="39"/>
      <c r="AQ1" s="40"/>
      <c r="AR1" s="39"/>
      <c r="AS1" s="40"/>
      <c r="AT1" s="41"/>
      <c r="AU1" s="41"/>
      <c r="AV1" s="39"/>
      <c r="AW1" s="40"/>
      <c r="AX1" s="42"/>
      <c r="AY1" s="42"/>
      <c r="AZ1" s="42"/>
      <c r="BA1" s="42"/>
      <c r="BB1" s="42"/>
      <c r="BC1" s="40"/>
      <c r="BD1" s="42"/>
      <c r="BE1" s="40"/>
      <c r="BF1" s="42"/>
      <c r="BG1" s="42"/>
      <c r="BH1" s="42"/>
      <c r="BI1" s="43"/>
      <c r="BJ1" s="43"/>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41"/>
      <c r="CZ1" s="41"/>
      <c r="DA1" s="39"/>
      <c r="DB1" s="40"/>
      <c r="DC1" s="42"/>
      <c r="DD1" s="42"/>
      <c r="DE1" s="42"/>
      <c r="DF1" s="42"/>
      <c r="DG1" s="42"/>
      <c r="DH1" s="40"/>
      <c r="DI1" s="42"/>
      <c r="DJ1" s="40"/>
      <c r="DK1" s="42"/>
      <c r="DL1" s="42"/>
      <c r="DM1" s="42"/>
      <c r="DN1" s="43"/>
      <c r="DO1" s="43"/>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41"/>
      <c r="FE1" s="41"/>
      <c r="FF1" s="39"/>
      <c r="FG1" s="40"/>
      <c r="FH1" s="42"/>
      <c r="FI1" s="42"/>
      <c r="FJ1" s="42"/>
      <c r="FK1" s="42"/>
      <c r="FL1" s="42"/>
      <c r="FM1" s="40"/>
      <c r="FN1" s="42"/>
      <c r="FO1" s="40"/>
      <c r="FP1" s="42"/>
      <c r="FQ1" s="42"/>
      <c r="FR1" s="42"/>
      <c r="FS1" s="43"/>
      <c r="FT1" s="43"/>
      <c r="FU1" s="39"/>
      <c r="FV1" s="40"/>
      <c r="FW1" s="39"/>
      <c r="FX1" s="40"/>
      <c r="FY1" s="39"/>
      <c r="FZ1" s="40"/>
      <c r="GA1" s="39"/>
      <c r="GB1" s="40"/>
      <c r="GC1" s="39"/>
      <c r="GD1" s="40"/>
    </row>
    <row r="2" spans="1:186" s="44" customFormat="1" ht="15" customHeight="1">
      <c r="A2" s="37"/>
      <c r="B2" s="38"/>
      <c r="C2" s="38"/>
      <c r="D2" s="38"/>
      <c r="E2" s="38"/>
      <c r="F2" s="38"/>
      <c r="G2" s="38"/>
      <c r="H2" s="38"/>
      <c r="I2" s="38"/>
      <c r="J2" s="38"/>
      <c r="K2" s="38"/>
      <c r="L2" s="38"/>
      <c r="M2" s="38"/>
      <c r="N2" s="38"/>
      <c r="O2" s="38"/>
      <c r="P2" s="38"/>
      <c r="Q2" s="38"/>
      <c r="R2" s="38"/>
      <c r="S2" s="38"/>
      <c r="T2" s="39"/>
      <c r="U2" s="40"/>
      <c r="V2" s="39"/>
      <c r="W2" s="40"/>
      <c r="X2" s="39"/>
      <c r="Y2" s="40"/>
      <c r="Z2" s="39"/>
      <c r="AA2" s="40"/>
      <c r="AB2" s="39"/>
      <c r="AC2" s="40"/>
      <c r="AD2" s="39"/>
      <c r="AE2" s="40"/>
      <c r="AF2" s="39"/>
      <c r="AG2" s="40"/>
      <c r="AH2" s="39"/>
      <c r="AI2" s="40"/>
      <c r="AJ2" s="39"/>
      <c r="AK2" s="40"/>
      <c r="AL2" s="39"/>
      <c r="AM2" s="40"/>
      <c r="AN2" s="39"/>
      <c r="AO2" s="40"/>
      <c r="AP2" s="39"/>
      <c r="AQ2" s="40"/>
      <c r="AR2" s="39"/>
      <c r="AS2" s="40"/>
      <c r="AT2" s="41"/>
      <c r="AU2" s="41"/>
      <c r="AV2" s="39"/>
      <c r="AW2" s="40"/>
      <c r="AX2" s="42"/>
      <c r="AY2" s="42"/>
      <c r="AZ2" s="42"/>
      <c r="BA2" s="42"/>
      <c r="BB2" s="42"/>
      <c r="BC2" s="40"/>
      <c r="BD2" s="42"/>
      <c r="BE2" s="40"/>
      <c r="BF2" s="42"/>
      <c r="BG2" s="42"/>
      <c r="BH2" s="42"/>
      <c r="BI2" s="43"/>
      <c r="BJ2" s="43"/>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41"/>
      <c r="CZ2" s="41"/>
      <c r="DA2" s="39"/>
      <c r="DB2" s="40"/>
      <c r="DC2" s="42"/>
      <c r="DD2" s="42"/>
      <c r="DE2" s="42"/>
      <c r="DF2" s="42"/>
      <c r="DG2" s="42"/>
      <c r="DH2" s="40"/>
      <c r="DI2" s="42"/>
      <c r="DJ2" s="40"/>
      <c r="DK2" s="42"/>
      <c r="DL2" s="42"/>
      <c r="DM2" s="42"/>
      <c r="DN2" s="43"/>
      <c r="DO2" s="43"/>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41"/>
      <c r="FE2" s="41"/>
      <c r="FF2" s="39"/>
      <c r="FG2" s="40"/>
      <c r="FH2" s="42"/>
      <c r="FI2" s="42"/>
      <c r="FJ2" s="42"/>
      <c r="FK2" s="42"/>
      <c r="FL2" s="42"/>
      <c r="FM2" s="40"/>
      <c r="FN2" s="42"/>
      <c r="FO2" s="40"/>
      <c r="FP2" s="42"/>
      <c r="FQ2" s="42"/>
      <c r="FR2" s="42"/>
      <c r="FS2" s="43"/>
      <c r="FT2" s="43"/>
      <c r="FU2" s="39"/>
      <c r="FV2" s="40"/>
      <c r="FW2" s="39"/>
      <c r="FX2" s="40"/>
      <c r="FY2" s="39"/>
      <c r="FZ2" s="40"/>
      <c r="GA2" s="39"/>
      <c r="GB2" s="40"/>
      <c r="GC2" s="39"/>
      <c r="GD2" s="40"/>
    </row>
    <row r="3" spans="1:186" s="44" customFormat="1" ht="15" customHeight="1">
      <c r="A3" s="37"/>
      <c r="B3" s="38"/>
      <c r="C3" s="38"/>
      <c r="D3" s="38"/>
      <c r="E3" s="38"/>
      <c r="F3" s="38"/>
      <c r="G3" s="38"/>
      <c r="H3" s="38"/>
      <c r="I3" s="38"/>
      <c r="J3" s="38"/>
      <c r="K3" s="38"/>
      <c r="L3" s="38"/>
      <c r="M3" s="38"/>
      <c r="N3" s="38"/>
      <c r="O3" s="38"/>
      <c r="P3" s="38"/>
      <c r="Q3" s="38"/>
      <c r="R3" s="38"/>
      <c r="S3" s="38"/>
      <c r="T3" s="39"/>
      <c r="U3" s="40"/>
      <c r="V3" s="39"/>
      <c r="W3" s="40"/>
      <c r="X3" s="39"/>
      <c r="Y3" s="40"/>
      <c r="Z3" s="39"/>
      <c r="AA3" s="40"/>
      <c r="AB3" s="39"/>
      <c r="AC3" s="40"/>
      <c r="AD3" s="39"/>
      <c r="AE3" s="40"/>
      <c r="AF3" s="39"/>
      <c r="AG3" s="40"/>
      <c r="AH3" s="39"/>
      <c r="AI3" s="40"/>
      <c r="AJ3" s="39"/>
      <c r="AK3" s="40"/>
      <c r="AL3" s="39"/>
      <c r="AM3" s="40"/>
      <c r="AN3" s="39"/>
      <c r="AO3" s="40"/>
      <c r="AP3" s="39"/>
      <c r="AQ3" s="40"/>
      <c r="AR3" s="39"/>
      <c r="AS3" s="40"/>
      <c r="AT3" s="41"/>
      <c r="AU3" s="41"/>
      <c r="AV3" s="39"/>
      <c r="AW3" s="40"/>
      <c r="AX3" s="42"/>
      <c r="AY3" s="42"/>
      <c r="AZ3" s="42"/>
      <c r="BA3" s="42"/>
      <c r="BB3" s="42"/>
      <c r="BC3" s="40"/>
      <c r="BD3" s="42"/>
      <c r="BE3" s="40"/>
      <c r="BF3" s="42"/>
      <c r="BG3" s="42"/>
      <c r="BH3" s="42"/>
      <c r="BI3" s="43"/>
      <c r="BJ3" s="43"/>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41"/>
      <c r="CZ3" s="41"/>
      <c r="DA3" s="39"/>
      <c r="DB3" s="40"/>
      <c r="DC3" s="42"/>
      <c r="DD3" s="42"/>
      <c r="DE3" s="42"/>
      <c r="DF3" s="42"/>
      <c r="DG3" s="42"/>
      <c r="DH3" s="40"/>
      <c r="DI3" s="42"/>
      <c r="DJ3" s="40"/>
      <c r="DK3" s="42"/>
      <c r="DL3" s="42"/>
      <c r="DM3" s="42"/>
      <c r="DN3" s="43"/>
      <c r="DO3" s="43"/>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41"/>
      <c r="FE3" s="41"/>
      <c r="FF3" s="39"/>
      <c r="FG3" s="40"/>
      <c r="FH3" s="42"/>
      <c r="FI3" s="42"/>
      <c r="FJ3" s="42"/>
      <c r="FK3" s="42"/>
      <c r="FL3" s="42"/>
      <c r="FM3" s="40"/>
      <c r="FN3" s="42"/>
      <c r="FO3" s="40"/>
      <c r="FP3" s="42"/>
      <c r="FQ3" s="42"/>
      <c r="FR3" s="42"/>
      <c r="FS3" s="43"/>
      <c r="FT3" s="43"/>
      <c r="FU3" s="39"/>
      <c r="FV3" s="40"/>
      <c r="FW3" s="39"/>
      <c r="FX3" s="40"/>
      <c r="FY3" s="39"/>
      <c r="FZ3" s="40"/>
      <c r="GA3" s="39"/>
      <c r="GB3" s="40"/>
      <c r="GC3" s="39"/>
      <c r="GD3" s="40"/>
    </row>
    <row r="4" spans="1:186" s="44" customFormat="1" ht="15" customHeight="1">
      <c r="A4" s="45"/>
      <c r="B4" s="46"/>
      <c r="C4" s="46"/>
      <c r="D4" s="46"/>
      <c r="E4" s="46"/>
      <c r="F4" s="46"/>
      <c r="G4" s="46"/>
      <c r="H4" s="46"/>
      <c r="I4" s="46"/>
      <c r="J4" s="46"/>
      <c r="K4" s="46"/>
      <c r="L4" s="46"/>
      <c r="M4" s="46"/>
      <c r="N4" s="46"/>
      <c r="O4" s="46"/>
      <c r="P4" s="46"/>
      <c r="Q4" s="46"/>
      <c r="R4" s="46"/>
      <c r="S4" s="46"/>
    </row>
    <row r="5" spans="1:186" s="44" customFormat="1" ht="15" customHeight="1" thickBot="1">
      <c r="A5" s="47" t="s">
        <v>60</v>
      </c>
      <c r="B5" s="48"/>
      <c r="C5" s="48"/>
      <c r="D5" s="48"/>
      <c r="E5" s="48"/>
      <c r="F5" s="48"/>
      <c r="G5" s="48"/>
      <c r="H5" s="48"/>
      <c r="I5" s="48"/>
      <c r="J5" s="48"/>
      <c r="K5" s="48"/>
      <c r="L5" s="48"/>
      <c r="M5" s="48"/>
      <c r="N5" s="48"/>
      <c r="O5" s="48"/>
      <c r="P5" s="48"/>
      <c r="Q5" s="48"/>
      <c r="R5" s="48"/>
      <c r="S5" s="49"/>
    </row>
    <row r="6" spans="1:186" s="53" customFormat="1" ht="15" customHeight="1" thickTop="1">
      <c r="A6" s="50"/>
      <c r="B6" s="51"/>
      <c r="C6" s="51"/>
      <c r="D6" s="51"/>
      <c r="E6" s="51"/>
      <c r="F6" s="51"/>
      <c r="G6" s="51"/>
      <c r="H6" s="51"/>
      <c r="I6" s="51"/>
      <c r="J6" s="51"/>
      <c r="K6" s="51"/>
      <c r="L6" s="51"/>
      <c r="M6" s="51"/>
      <c r="N6" s="51"/>
      <c r="O6" s="51"/>
      <c r="P6" s="51"/>
      <c r="Q6" s="51"/>
      <c r="R6" s="51"/>
      <c r="S6" s="51" t="s">
        <v>61</v>
      </c>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row>
    <row r="7" spans="1:186" s="56" customFormat="1" ht="15" customHeight="1">
      <c r="A7" s="54"/>
      <c r="B7" s="55" t="s">
        <v>62</v>
      </c>
      <c r="C7" s="55" t="s">
        <v>63</v>
      </c>
      <c r="D7" s="55" t="s">
        <v>64</v>
      </c>
      <c r="E7" s="55" t="s">
        <v>65</v>
      </c>
      <c r="F7" s="55" t="s">
        <v>66</v>
      </c>
      <c r="G7" s="55" t="s">
        <v>67</v>
      </c>
      <c r="H7" s="55" t="s">
        <v>68</v>
      </c>
      <c r="I7" s="55" t="s">
        <v>69</v>
      </c>
      <c r="J7" s="55" t="s">
        <v>70</v>
      </c>
      <c r="K7" s="55" t="s">
        <v>71</v>
      </c>
      <c r="L7" s="55" t="s">
        <v>72</v>
      </c>
      <c r="M7" s="55" t="s">
        <v>73</v>
      </c>
      <c r="N7" s="55" t="s">
        <v>74</v>
      </c>
      <c r="O7" s="55" t="s">
        <v>75</v>
      </c>
      <c r="P7" s="55" t="s">
        <v>76</v>
      </c>
      <c r="Q7" s="55" t="s">
        <v>77</v>
      </c>
      <c r="R7" s="55" t="s">
        <v>78</v>
      </c>
      <c r="S7" s="55" t="s">
        <v>79</v>
      </c>
    </row>
    <row r="8" spans="1:186" s="44" customFormat="1" ht="9.9" customHeight="1">
      <c r="A8" s="57"/>
      <c r="B8" s="58"/>
      <c r="C8" s="58"/>
      <c r="D8" s="58"/>
      <c r="E8" s="58"/>
      <c r="F8" s="58"/>
      <c r="G8" s="58"/>
      <c r="H8" s="58"/>
      <c r="I8" s="58"/>
      <c r="J8" s="58"/>
      <c r="K8" s="58"/>
      <c r="L8" s="58"/>
      <c r="M8" s="58"/>
      <c r="N8" s="58"/>
      <c r="O8" s="58"/>
      <c r="P8" s="58"/>
      <c r="Q8" s="58"/>
      <c r="R8" s="58"/>
      <c r="S8" s="58"/>
    </row>
    <row r="9" spans="1:186" s="61" customFormat="1" ht="5.0999999999999996" customHeight="1">
      <c r="A9" s="59"/>
      <c r="B9" s="59"/>
      <c r="C9" s="59"/>
      <c r="D9" s="59"/>
      <c r="E9" s="59"/>
      <c r="F9" s="59"/>
      <c r="G9" s="59"/>
      <c r="H9" s="59"/>
      <c r="I9" s="59"/>
      <c r="J9" s="59"/>
      <c r="K9" s="59"/>
      <c r="L9" s="59"/>
      <c r="M9" s="59"/>
      <c r="N9" s="59"/>
      <c r="O9" s="59"/>
      <c r="P9" s="59"/>
      <c r="Q9" s="59"/>
      <c r="R9" s="59"/>
      <c r="S9" s="60"/>
    </row>
    <row r="10" spans="1:186" s="44" customFormat="1" ht="15" customHeight="1">
      <c r="A10" s="45" t="s">
        <v>27</v>
      </c>
      <c r="B10" s="62">
        <v>613495</v>
      </c>
      <c r="C10" s="62">
        <v>626587</v>
      </c>
      <c r="D10" s="62">
        <v>634387</v>
      </c>
      <c r="E10" s="62">
        <v>643275</v>
      </c>
      <c r="F10" s="62">
        <v>631004</v>
      </c>
      <c r="G10" s="62">
        <v>641649</v>
      </c>
      <c r="H10" s="62">
        <v>649799</v>
      </c>
      <c r="I10" s="62">
        <v>667722</v>
      </c>
      <c r="J10" s="62">
        <v>704498</v>
      </c>
      <c r="K10" s="62">
        <v>717652</v>
      </c>
      <c r="L10" s="62">
        <v>728682</v>
      </c>
      <c r="M10" s="62">
        <v>725981</v>
      </c>
      <c r="N10" s="62">
        <v>702028</v>
      </c>
      <c r="O10" s="62">
        <v>730762</v>
      </c>
      <c r="P10" s="62">
        <v>753652</v>
      </c>
      <c r="Q10" s="62">
        <v>763291.82000000007</v>
      </c>
      <c r="R10" s="62">
        <v>730525</v>
      </c>
      <c r="S10" s="63">
        <v>768684</v>
      </c>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row>
    <row r="11" spans="1:186" s="61" customFormat="1" ht="15" customHeight="1">
      <c r="A11" s="65" t="s">
        <v>80</v>
      </c>
      <c r="B11" s="66">
        <v>212694</v>
      </c>
      <c r="C11" s="66">
        <v>221321</v>
      </c>
      <c r="D11" s="66">
        <v>241448</v>
      </c>
      <c r="E11" s="66">
        <v>262127</v>
      </c>
      <c r="F11" s="66">
        <v>264420</v>
      </c>
      <c r="G11" s="66">
        <v>252531</v>
      </c>
      <c r="H11" s="66">
        <v>246894</v>
      </c>
      <c r="I11" s="66">
        <v>265580</v>
      </c>
      <c r="J11" s="66">
        <v>303235</v>
      </c>
      <c r="K11" s="66">
        <v>315517</v>
      </c>
      <c r="L11" s="66">
        <v>340810</v>
      </c>
      <c r="M11" s="66">
        <v>287678</v>
      </c>
      <c r="N11" s="66">
        <v>292598</v>
      </c>
      <c r="O11" s="66">
        <v>288152</v>
      </c>
      <c r="P11" s="66">
        <v>318930</v>
      </c>
      <c r="Q11" s="66">
        <v>322021</v>
      </c>
      <c r="R11" s="66">
        <v>286526</v>
      </c>
      <c r="S11" s="67">
        <v>284559</v>
      </c>
      <c r="T11" s="64"/>
      <c r="U11" s="64"/>
      <c r="V11" s="64"/>
      <c r="W11" s="64"/>
      <c r="X11" s="64"/>
      <c r="Y11" s="64"/>
      <c r="Z11" s="64"/>
      <c r="AA11" s="64"/>
      <c r="AB11" s="64"/>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row>
    <row r="12" spans="1:186" s="61" customFormat="1" ht="15" customHeight="1">
      <c r="A12" s="65" t="s">
        <v>81</v>
      </c>
      <c r="B12" s="66">
        <v>246257</v>
      </c>
      <c r="C12" s="66">
        <v>254525</v>
      </c>
      <c r="D12" s="66">
        <v>255349</v>
      </c>
      <c r="E12" s="66">
        <v>242541</v>
      </c>
      <c r="F12" s="66">
        <v>227353</v>
      </c>
      <c r="G12" s="66">
        <v>233444</v>
      </c>
      <c r="H12" s="66">
        <v>254170</v>
      </c>
      <c r="I12" s="66">
        <v>263147</v>
      </c>
      <c r="J12" s="66">
        <v>260057</v>
      </c>
      <c r="K12" s="66">
        <v>272500</v>
      </c>
      <c r="L12" s="66">
        <v>266245</v>
      </c>
      <c r="M12" s="66">
        <v>322871</v>
      </c>
      <c r="N12" s="66">
        <v>294528</v>
      </c>
      <c r="O12" s="66">
        <v>299057</v>
      </c>
      <c r="P12" s="66">
        <v>292711</v>
      </c>
      <c r="Q12" s="66">
        <v>299487</v>
      </c>
      <c r="R12" s="66">
        <v>298878</v>
      </c>
      <c r="S12" s="67">
        <v>352522</v>
      </c>
      <c r="T12" s="64"/>
      <c r="U12" s="64"/>
      <c r="V12" s="64"/>
      <c r="W12" s="64"/>
      <c r="X12" s="64"/>
      <c r="Y12" s="64"/>
      <c r="Z12" s="64"/>
      <c r="AA12" s="64"/>
      <c r="AB12" s="64"/>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row>
    <row r="13" spans="1:186" s="61" customFormat="1" ht="15" customHeight="1">
      <c r="A13" s="65" t="s">
        <v>82</v>
      </c>
      <c r="B13" s="66">
        <v>93190</v>
      </c>
      <c r="C13" s="66">
        <v>94976</v>
      </c>
      <c r="D13" s="66">
        <v>96198</v>
      </c>
      <c r="E13" s="66">
        <v>97075</v>
      </c>
      <c r="F13" s="66">
        <v>97112</v>
      </c>
      <c r="G13" s="66">
        <v>108625</v>
      </c>
      <c r="H13" s="66">
        <v>101915</v>
      </c>
      <c r="I13" s="66">
        <v>99813</v>
      </c>
      <c r="J13" s="66">
        <v>101335</v>
      </c>
      <c r="K13" s="66">
        <v>92846</v>
      </c>
      <c r="L13" s="66">
        <v>83787</v>
      </c>
      <c r="M13" s="66">
        <v>85955</v>
      </c>
      <c r="N13" s="66">
        <v>78690</v>
      </c>
      <c r="O13" s="66">
        <v>112194</v>
      </c>
      <c r="P13" s="66">
        <v>104227</v>
      </c>
      <c r="Q13" s="66">
        <v>105537.65</v>
      </c>
      <c r="R13" s="66">
        <v>104719</v>
      </c>
      <c r="S13" s="67">
        <v>105094</v>
      </c>
      <c r="T13" s="64"/>
      <c r="U13" s="64"/>
      <c r="V13" s="64"/>
      <c r="W13" s="64"/>
      <c r="X13" s="64"/>
      <c r="Y13" s="64"/>
      <c r="Z13" s="64"/>
      <c r="AA13" s="64"/>
      <c r="AB13" s="64"/>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row>
    <row r="14" spans="1:186" s="61" customFormat="1" ht="15" customHeight="1">
      <c r="A14" s="65" t="s">
        <v>83</v>
      </c>
      <c r="B14" s="66">
        <v>61354</v>
      </c>
      <c r="C14" s="66">
        <v>55765</v>
      </c>
      <c r="D14" s="66">
        <v>41392</v>
      </c>
      <c r="E14" s="66">
        <v>41532</v>
      </c>
      <c r="F14" s="66">
        <v>42119</v>
      </c>
      <c r="G14" s="66">
        <v>47049</v>
      </c>
      <c r="H14" s="66">
        <v>46820</v>
      </c>
      <c r="I14" s="66">
        <v>39182</v>
      </c>
      <c r="J14" s="66">
        <v>39871</v>
      </c>
      <c r="K14" s="66">
        <v>36789</v>
      </c>
      <c r="L14" s="66">
        <v>37840</v>
      </c>
      <c r="M14" s="66">
        <v>29477</v>
      </c>
      <c r="N14" s="66">
        <v>36212</v>
      </c>
      <c r="O14" s="66">
        <v>31359</v>
      </c>
      <c r="P14" s="66">
        <v>37784</v>
      </c>
      <c r="Q14" s="66">
        <v>36246.17</v>
      </c>
      <c r="R14" s="66">
        <v>40402</v>
      </c>
      <c r="S14" s="67">
        <v>26509</v>
      </c>
      <c r="T14" s="64"/>
      <c r="U14" s="64"/>
      <c r="V14" s="64"/>
      <c r="W14" s="64"/>
      <c r="X14" s="64"/>
      <c r="Y14" s="64"/>
      <c r="Z14" s="64"/>
      <c r="AA14" s="64"/>
      <c r="AB14" s="64"/>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row>
    <row r="15" spans="1:186" ht="5.0999999999999996" customHeight="1">
      <c r="A15" s="69"/>
      <c r="B15" s="66"/>
      <c r="C15" s="66"/>
      <c r="D15" s="66"/>
      <c r="E15" s="66"/>
      <c r="F15" s="66"/>
      <c r="G15" s="66"/>
      <c r="H15" s="66"/>
      <c r="I15" s="66"/>
      <c r="J15" s="66"/>
      <c r="K15" s="66"/>
      <c r="L15" s="66"/>
      <c r="M15" s="66"/>
      <c r="N15" s="66"/>
      <c r="O15" s="66"/>
      <c r="P15" s="66"/>
      <c r="Q15" s="66"/>
      <c r="R15" s="66"/>
      <c r="S15" s="67"/>
      <c r="T15" s="64"/>
      <c r="U15" s="64"/>
      <c r="V15" s="64"/>
      <c r="W15" s="64"/>
      <c r="X15" s="64"/>
      <c r="Y15" s="64"/>
      <c r="Z15" s="64"/>
      <c r="AA15" s="64"/>
      <c r="AB15" s="64"/>
    </row>
    <row r="16" spans="1:186" s="44" customFormat="1" ht="15" customHeight="1">
      <c r="A16" s="45" t="s">
        <v>84</v>
      </c>
      <c r="B16" s="62">
        <v>559819.5588905823</v>
      </c>
      <c r="C16" s="62">
        <v>575301.89444707194</v>
      </c>
      <c r="D16" s="62">
        <v>594817</v>
      </c>
      <c r="E16" s="62">
        <v>623044.64670348098</v>
      </c>
      <c r="F16" s="62">
        <v>655093.97098333272</v>
      </c>
      <c r="G16" s="62">
        <v>661115.39596318617</v>
      </c>
      <c r="H16" s="62">
        <v>664414.06426812115</v>
      </c>
      <c r="I16" s="62">
        <v>686968</v>
      </c>
      <c r="J16" s="62">
        <v>705159.89999999991</v>
      </c>
      <c r="K16" s="62">
        <v>726453</v>
      </c>
      <c r="L16" s="62">
        <v>773323</v>
      </c>
      <c r="M16" s="62">
        <v>812657</v>
      </c>
      <c r="N16" s="62">
        <v>834451</v>
      </c>
      <c r="O16" s="62">
        <v>855381</v>
      </c>
      <c r="P16" s="62">
        <v>878571</v>
      </c>
      <c r="Q16" s="62">
        <v>891933</v>
      </c>
      <c r="R16" s="62">
        <v>879283</v>
      </c>
      <c r="S16" s="63">
        <v>868687</v>
      </c>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row>
    <row r="17" spans="1:89" ht="5.0999999999999996" customHeight="1">
      <c r="A17" s="69"/>
      <c r="B17" s="66"/>
      <c r="C17" s="66"/>
      <c r="D17" s="66"/>
      <c r="E17" s="66"/>
      <c r="F17" s="66"/>
      <c r="G17" s="66"/>
      <c r="H17" s="66"/>
      <c r="I17" s="66"/>
      <c r="J17" s="66"/>
      <c r="K17" s="66"/>
      <c r="L17" s="66"/>
      <c r="M17" s="66"/>
      <c r="N17" s="66"/>
      <c r="O17" s="66"/>
      <c r="P17" s="66"/>
      <c r="Q17" s="66"/>
      <c r="R17" s="66"/>
      <c r="S17" s="67"/>
      <c r="T17" s="64"/>
      <c r="U17" s="64"/>
      <c r="V17" s="64"/>
      <c r="W17" s="64"/>
      <c r="X17" s="64"/>
      <c r="Y17" s="64"/>
      <c r="Z17" s="64"/>
      <c r="AA17" s="64"/>
      <c r="AB17" s="64"/>
    </row>
    <row r="18" spans="1:89" s="44" customFormat="1" ht="15" customHeight="1">
      <c r="A18" s="45" t="s">
        <v>85</v>
      </c>
      <c r="B18" s="62">
        <v>326674</v>
      </c>
      <c r="C18" s="62">
        <v>332074.44814773998</v>
      </c>
      <c r="D18" s="62">
        <v>338911</v>
      </c>
      <c r="E18" s="62">
        <v>368947.67343137</v>
      </c>
      <c r="F18" s="62">
        <v>402205.20055395999</v>
      </c>
      <c r="G18" s="62">
        <v>495872.60300275002</v>
      </c>
      <c r="H18" s="62">
        <v>526540.35437568999</v>
      </c>
      <c r="I18" s="62">
        <v>551352.97420088004</v>
      </c>
      <c r="J18" s="62">
        <v>542927</v>
      </c>
      <c r="K18" s="62">
        <v>550476</v>
      </c>
      <c r="L18" s="62">
        <v>568367</v>
      </c>
      <c r="M18" s="62">
        <v>578955</v>
      </c>
      <c r="N18" s="62">
        <v>551232</v>
      </c>
      <c r="O18" s="62">
        <v>570306</v>
      </c>
      <c r="P18" s="62">
        <v>593578.5</v>
      </c>
      <c r="Q18" s="62">
        <v>595297</v>
      </c>
      <c r="R18" s="62">
        <v>591356</v>
      </c>
      <c r="S18" s="63">
        <v>594312</v>
      </c>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row>
    <row r="19" spans="1:89" s="61" customFormat="1" ht="15" customHeight="1">
      <c r="A19" s="65" t="s">
        <v>86</v>
      </c>
      <c r="B19" s="66">
        <v>184525</v>
      </c>
      <c r="C19" s="66">
        <v>190809</v>
      </c>
      <c r="D19" s="66">
        <v>193634</v>
      </c>
      <c r="E19" s="66">
        <v>213520</v>
      </c>
      <c r="F19" s="66">
        <v>250110</v>
      </c>
      <c r="G19" s="66">
        <v>325962</v>
      </c>
      <c r="H19" s="66">
        <v>345187</v>
      </c>
      <c r="I19" s="66">
        <v>358218</v>
      </c>
      <c r="J19" s="66">
        <v>353293</v>
      </c>
      <c r="K19" s="66">
        <v>355827</v>
      </c>
      <c r="L19" s="66">
        <v>373754</v>
      </c>
      <c r="M19" s="66">
        <v>376623</v>
      </c>
      <c r="N19" s="66">
        <v>363221</v>
      </c>
      <c r="O19" s="66">
        <v>380220</v>
      </c>
      <c r="P19" s="66">
        <v>407153.4</v>
      </c>
      <c r="Q19" s="66">
        <v>401720</v>
      </c>
      <c r="R19" s="66">
        <v>413768</v>
      </c>
      <c r="S19" s="67">
        <v>418539</v>
      </c>
      <c r="T19" s="64"/>
      <c r="U19" s="64"/>
      <c r="V19" s="64"/>
      <c r="W19" s="64"/>
      <c r="X19" s="64"/>
      <c r="Y19" s="64"/>
      <c r="Z19" s="64"/>
      <c r="AA19" s="64"/>
      <c r="AB19" s="64"/>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row>
    <row r="20" spans="1:89" s="61" customFormat="1" ht="15" customHeight="1">
      <c r="A20" s="65" t="s">
        <v>87</v>
      </c>
      <c r="B20" s="66">
        <v>108575</v>
      </c>
      <c r="C20" s="66">
        <v>108497</v>
      </c>
      <c r="D20" s="66">
        <v>109080</v>
      </c>
      <c r="E20" s="66">
        <v>114178</v>
      </c>
      <c r="F20" s="66">
        <v>113106</v>
      </c>
      <c r="G20" s="66">
        <v>123270</v>
      </c>
      <c r="H20" s="66">
        <v>129670</v>
      </c>
      <c r="I20" s="66">
        <v>136698</v>
      </c>
      <c r="J20" s="66">
        <v>134181</v>
      </c>
      <c r="K20" s="66">
        <v>137401</v>
      </c>
      <c r="L20" s="66">
        <v>137135</v>
      </c>
      <c r="M20" s="66">
        <v>139341</v>
      </c>
      <c r="N20" s="66">
        <v>134395</v>
      </c>
      <c r="O20" s="66">
        <v>134763</v>
      </c>
      <c r="P20" s="66">
        <v>132847.1</v>
      </c>
      <c r="Q20" s="66">
        <v>134624</v>
      </c>
      <c r="R20" s="66">
        <v>128312</v>
      </c>
      <c r="S20" s="67">
        <v>128301</v>
      </c>
      <c r="T20" s="64"/>
      <c r="U20" s="64"/>
      <c r="V20" s="64"/>
      <c r="W20" s="64"/>
      <c r="X20" s="64"/>
      <c r="Y20" s="64"/>
      <c r="Z20" s="64"/>
      <c r="AA20" s="64"/>
      <c r="AB20" s="64"/>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row>
    <row r="21" spans="1:89" s="61" customFormat="1" ht="15" customHeight="1">
      <c r="A21" s="65" t="s">
        <v>88</v>
      </c>
      <c r="B21" s="66">
        <v>32977</v>
      </c>
      <c r="C21" s="66">
        <v>32186.44814774</v>
      </c>
      <c r="D21" s="66">
        <v>35635</v>
      </c>
      <c r="E21" s="66">
        <v>40701.67343137</v>
      </c>
      <c r="F21" s="66">
        <v>38101.20055396</v>
      </c>
      <c r="G21" s="66">
        <v>45546.603002750002</v>
      </c>
      <c r="H21" s="66">
        <v>50640.354375690004</v>
      </c>
      <c r="I21" s="66">
        <v>55599.974200880002</v>
      </c>
      <c r="J21" s="66">
        <v>52997</v>
      </c>
      <c r="K21" s="66">
        <v>54509</v>
      </c>
      <c r="L21" s="66">
        <v>53025</v>
      </c>
      <c r="M21" s="66">
        <v>58334</v>
      </c>
      <c r="N21" s="66">
        <v>51279</v>
      </c>
      <c r="O21" s="66">
        <v>53903</v>
      </c>
      <c r="P21" s="66">
        <v>51933</v>
      </c>
      <c r="Q21" s="66">
        <v>58029.2</v>
      </c>
      <c r="R21" s="66">
        <v>47967</v>
      </c>
      <c r="S21" s="67">
        <v>45939</v>
      </c>
      <c r="T21" s="64"/>
      <c r="U21" s="64"/>
      <c r="V21" s="64"/>
      <c r="W21" s="64"/>
      <c r="X21" s="64"/>
      <c r="Y21" s="64"/>
      <c r="Z21" s="64"/>
      <c r="AA21" s="64"/>
      <c r="AB21" s="64"/>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row>
    <row r="22" spans="1:89" s="61" customFormat="1" ht="15" customHeight="1">
      <c r="A22" s="65" t="s">
        <v>89</v>
      </c>
      <c r="B22" s="66">
        <v>597</v>
      </c>
      <c r="C22" s="66">
        <v>582</v>
      </c>
      <c r="D22" s="66">
        <v>562</v>
      </c>
      <c r="E22" s="66">
        <v>548</v>
      </c>
      <c r="F22" s="66">
        <v>888</v>
      </c>
      <c r="G22" s="66">
        <v>1094</v>
      </c>
      <c r="H22" s="66">
        <v>1043</v>
      </c>
      <c r="I22" s="66">
        <v>837</v>
      </c>
      <c r="J22" s="66">
        <v>2456</v>
      </c>
      <c r="K22" s="66">
        <v>2739</v>
      </c>
      <c r="L22" s="66">
        <v>4453</v>
      </c>
      <c r="M22" s="66">
        <v>4656</v>
      </c>
      <c r="N22" s="66">
        <v>2337</v>
      </c>
      <c r="O22" s="66">
        <v>1420</v>
      </c>
      <c r="P22" s="66">
        <v>1645</v>
      </c>
      <c r="Q22" s="66">
        <v>1553.4</v>
      </c>
      <c r="R22" s="66">
        <v>1309</v>
      </c>
      <c r="S22" s="67">
        <v>1534</v>
      </c>
      <c r="T22" s="64"/>
      <c r="U22" s="64"/>
      <c r="V22" s="64"/>
      <c r="W22" s="64"/>
      <c r="X22" s="64"/>
      <c r="Y22" s="64"/>
      <c r="Z22" s="64"/>
      <c r="AA22" s="64"/>
      <c r="AB22" s="64"/>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row>
    <row r="23" spans="1:89" ht="5.0999999999999996" customHeight="1">
      <c r="A23" s="69"/>
      <c r="B23" s="66"/>
      <c r="C23" s="66"/>
      <c r="D23" s="66"/>
      <c r="E23" s="66"/>
      <c r="F23" s="66"/>
      <c r="G23" s="66"/>
      <c r="H23" s="66"/>
      <c r="I23" s="66"/>
      <c r="J23" s="66"/>
      <c r="K23" s="66"/>
      <c r="L23" s="66"/>
      <c r="M23" s="66"/>
      <c r="N23" s="66"/>
      <c r="O23" s="66"/>
      <c r="P23" s="66"/>
      <c r="Q23" s="66"/>
      <c r="R23" s="66"/>
      <c r="S23" s="67"/>
      <c r="T23" s="64"/>
      <c r="U23" s="64"/>
      <c r="V23" s="64"/>
      <c r="W23" s="64"/>
      <c r="X23" s="64"/>
      <c r="Y23" s="64"/>
      <c r="Z23" s="64"/>
      <c r="AA23" s="64"/>
      <c r="AB23" s="64"/>
    </row>
    <row r="24" spans="1:89" s="44" customFormat="1" ht="15" customHeight="1">
      <c r="A24" s="45" t="s">
        <v>90</v>
      </c>
      <c r="B24" s="62">
        <v>261106</v>
      </c>
      <c r="C24" s="62">
        <v>265241</v>
      </c>
      <c r="D24" s="62">
        <v>269675</v>
      </c>
      <c r="E24" s="62">
        <v>274765</v>
      </c>
      <c r="F24" s="62">
        <v>272257</v>
      </c>
      <c r="G24" s="62">
        <v>274861</v>
      </c>
      <c r="H24" s="62">
        <v>279186</v>
      </c>
      <c r="I24" s="62">
        <v>284606</v>
      </c>
      <c r="J24" s="62">
        <v>285163</v>
      </c>
      <c r="K24" s="62">
        <v>288364</v>
      </c>
      <c r="L24" s="62">
        <v>289111</v>
      </c>
      <c r="M24" s="62">
        <v>292860</v>
      </c>
      <c r="N24" s="62">
        <v>301001</v>
      </c>
      <c r="O24" s="62">
        <v>307819</v>
      </c>
      <c r="P24" s="62">
        <v>316560</v>
      </c>
      <c r="Q24" s="62">
        <v>324024</v>
      </c>
      <c r="R24" s="62">
        <v>332905</v>
      </c>
      <c r="S24" s="71">
        <v>340542</v>
      </c>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row>
    <row r="25" spans="1:89" ht="5.0999999999999996" customHeight="1">
      <c r="A25" s="69"/>
      <c r="B25" s="66"/>
      <c r="C25" s="66"/>
      <c r="D25" s="66"/>
      <c r="E25" s="66"/>
      <c r="F25" s="66"/>
      <c r="G25" s="66"/>
      <c r="H25" s="66"/>
      <c r="I25" s="66"/>
      <c r="J25" s="66"/>
      <c r="K25" s="66"/>
      <c r="L25" s="66"/>
      <c r="M25" s="66"/>
      <c r="N25" s="66"/>
      <c r="O25" s="66"/>
      <c r="P25" s="66"/>
      <c r="Q25" s="66"/>
      <c r="R25" s="66"/>
      <c r="S25" s="67"/>
      <c r="T25" s="64"/>
      <c r="U25" s="64"/>
      <c r="V25" s="64"/>
      <c r="W25" s="64"/>
      <c r="X25" s="64"/>
      <c r="Y25" s="64"/>
      <c r="Z25" s="64"/>
      <c r="AA25" s="64"/>
      <c r="AB25" s="64"/>
    </row>
    <row r="26" spans="1:89" s="44" customFormat="1" ht="15" customHeight="1">
      <c r="A26" s="45" t="s">
        <v>91</v>
      </c>
      <c r="B26" s="62">
        <v>53958</v>
      </c>
      <c r="C26" s="62">
        <v>54518</v>
      </c>
      <c r="D26" s="62">
        <v>52727</v>
      </c>
      <c r="E26" s="62">
        <v>49314</v>
      </c>
      <c r="F26" s="62">
        <v>52234</v>
      </c>
      <c r="G26" s="62">
        <v>53537</v>
      </c>
      <c r="H26" s="62">
        <v>54107</v>
      </c>
      <c r="I26" s="62">
        <v>53246</v>
      </c>
      <c r="J26" s="62">
        <v>45330</v>
      </c>
      <c r="K26" s="62">
        <v>47561.8</v>
      </c>
      <c r="L26" s="62">
        <v>50010</v>
      </c>
      <c r="M26" s="62">
        <v>54451</v>
      </c>
      <c r="N26" s="62">
        <v>49716</v>
      </c>
      <c r="O26" s="62">
        <v>53796</v>
      </c>
      <c r="P26" s="62">
        <v>56225</v>
      </c>
      <c r="Q26" s="62">
        <v>52241</v>
      </c>
      <c r="R26" s="62">
        <v>47886</v>
      </c>
      <c r="S26" s="63">
        <v>49461</v>
      </c>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row>
    <row r="27" spans="1:89" s="61" customFormat="1" ht="15" customHeight="1">
      <c r="A27" s="65" t="s">
        <v>92</v>
      </c>
      <c r="B27" s="66">
        <v>40437</v>
      </c>
      <c r="C27" s="66">
        <v>41018</v>
      </c>
      <c r="D27" s="66">
        <v>41397</v>
      </c>
      <c r="E27" s="66">
        <v>38186</v>
      </c>
      <c r="F27" s="66">
        <v>38084</v>
      </c>
      <c r="G27" s="66">
        <v>38420</v>
      </c>
      <c r="H27" s="66">
        <v>38754</v>
      </c>
      <c r="I27" s="66">
        <v>38892</v>
      </c>
      <c r="J27" s="66">
        <v>39046</v>
      </c>
      <c r="K27" s="66">
        <v>41964.4</v>
      </c>
      <c r="L27" s="66">
        <v>44008</v>
      </c>
      <c r="M27" s="66">
        <v>48203</v>
      </c>
      <c r="N27" s="66">
        <v>49716</v>
      </c>
      <c r="O27" s="66">
        <v>53796</v>
      </c>
      <c r="P27" s="66">
        <v>56225</v>
      </c>
      <c r="Q27" s="66">
        <v>52241</v>
      </c>
      <c r="R27" s="66">
        <v>47886</v>
      </c>
      <c r="S27" s="67">
        <v>49461</v>
      </c>
      <c r="T27" s="64"/>
      <c r="U27" s="64"/>
      <c r="V27" s="64"/>
      <c r="W27" s="64"/>
      <c r="X27" s="64"/>
      <c r="Y27" s="64"/>
      <c r="Z27" s="64"/>
      <c r="AA27" s="64"/>
      <c r="AB27" s="64"/>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row>
    <row r="28" spans="1:89" s="61" customFormat="1" ht="15" customHeight="1">
      <c r="A28" s="65" t="s">
        <v>93</v>
      </c>
      <c r="B28" s="66">
        <v>13521</v>
      </c>
      <c r="C28" s="66">
        <v>13500</v>
      </c>
      <c r="D28" s="66">
        <v>11330</v>
      </c>
      <c r="E28" s="66">
        <v>11128</v>
      </c>
      <c r="F28" s="66">
        <v>14150</v>
      </c>
      <c r="G28" s="66">
        <v>15117</v>
      </c>
      <c r="H28" s="66">
        <v>15353</v>
      </c>
      <c r="I28" s="66">
        <v>14354</v>
      </c>
      <c r="J28" s="66">
        <v>6284</v>
      </c>
      <c r="K28" s="66">
        <v>5597.4</v>
      </c>
      <c r="L28" s="66">
        <v>6002</v>
      </c>
      <c r="M28" s="66">
        <v>6248</v>
      </c>
      <c r="N28" s="66">
        <v>0</v>
      </c>
      <c r="O28" s="66">
        <v>0</v>
      </c>
      <c r="P28" s="66">
        <v>0</v>
      </c>
      <c r="Q28" s="66">
        <v>0</v>
      </c>
      <c r="R28" s="66">
        <v>0</v>
      </c>
      <c r="S28" s="67">
        <v>0</v>
      </c>
      <c r="T28" s="64"/>
      <c r="U28" s="64"/>
      <c r="V28" s="64"/>
      <c r="W28" s="64"/>
      <c r="X28" s="64"/>
      <c r="Y28" s="64"/>
      <c r="Z28" s="64"/>
      <c r="AA28" s="64"/>
      <c r="AB28" s="64"/>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row>
    <row r="29" spans="1:89" ht="5.0999999999999996" customHeight="1">
      <c r="A29" s="69"/>
      <c r="B29" s="66"/>
      <c r="C29" s="66"/>
      <c r="D29" s="66"/>
      <c r="E29" s="66"/>
      <c r="F29" s="66"/>
      <c r="G29" s="66"/>
      <c r="H29" s="66"/>
      <c r="I29" s="66"/>
      <c r="J29" s="66"/>
      <c r="K29" s="66"/>
      <c r="L29" s="66"/>
      <c r="M29" s="66"/>
      <c r="N29" s="66"/>
      <c r="O29" s="66"/>
      <c r="P29" s="66"/>
      <c r="Q29" s="66"/>
      <c r="R29" s="66"/>
      <c r="S29" s="67"/>
      <c r="T29" s="64"/>
      <c r="U29" s="64"/>
      <c r="V29" s="64"/>
      <c r="W29" s="64"/>
      <c r="X29" s="64"/>
      <c r="Y29" s="64"/>
      <c r="Z29" s="64"/>
      <c r="AA29" s="64"/>
      <c r="AB29" s="64"/>
    </row>
    <row r="30" spans="1:89" s="44" customFormat="1" ht="15" customHeight="1">
      <c r="A30" s="45" t="s">
        <v>94</v>
      </c>
      <c r="B30" s="62">
        <v>157507</v>
      </c>
      <c r="C30" s="62">
        <v>163190</v>
      </c>
      <c r="D30" s="62">
        <v>163130</v>
      </c>
      <c r="E30" s="62">
        <v>170743</v>
      </c>
      <c r="F30" s="62">
        <v>172560</v>
      </c>
      <c r="G30" s="62">
        <v>161704</v>
      </c>
      <c r="H30" s="62">
        <v>154003</v>
      </c>
      <c r="I30" s="62">
        <v>145017</v>
      </c>
      <c r="J30" s="62">
        <v>142709</v>
      </c>
      <c r="K30" s="62">
        <v>134828</v>
      </c>
      <c r="L30" s="62">
        <v>148903</v>
      </c>
      <c r="M30" s="62">
        <v>166348</v>
      </c>
      <c r="N30" s="62">
        <v>182185</v>
      </c>
      <c r="O30" s="62">
        <v>195341</v>
      </c>
      <c r="P30" s="62">
        <v>214971</v>
      </c>
      <c r="Q30" s="62">
        <v>226815</v>
      </c>
      <c r="R30" s="62">
        <v>242411</v>
      </c>
      <c r="S30" s="63">
        <v>239361</v>
      </c>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row>
    <row r="31" spans="1:89" s="61" customFormat="1" ht="15" customHeight="1">
      <c r="A31" s="65" t="s">
        <v>92</v>
      </c>
      <c r="B31" s="66">
        <v>153590</v>
      </c>
      <c r="C31" s="66">
        <v>159434</v>
      </c>
      <c r="D31" s="66">
        <v>159255</v>
      </c>
      <c r="E31" s="66">
        <v>167367</v>
      </c>
      <c r="F31" s="66">
        <v>160325</v>
      </c>
      <c r="G31" s="66">
        <v>149585</v>
      </c>
      <c r="H31" s="66">
        <v>142007</v>
      </c>
      <c r="I31" s="66">
        <v>133792</v>
      </c>
      <c r="J31" s="66">
        <v>130587</v>
      </c>
      <c r="K31" s="66">
        <v>124786</v>
      </c>
      <c r="L31" s="66">
        <v>138299</v>
      </c>
      <c r="M31" s="66">
        <v>155362</v>
      </c>
      <c r="N31" s="66">
        <v>170814</v>
      </c>
      <c r="O31" s="66">
        <v>182654</v>
      </c>
      <c r="P31" s="66">
        <v>201262</v>
      </c>
      <c r="Q31" s="66">
        <v>214424</v>
      </c>
      <c r="R31" s="66">
        <v>233600</v>
      </c>
      <c r="S31" s="67">
        <v>230932</v>
      </c>
      <c r="T31" s="64"/>
      <c r="U31" s="64"/>
      <c r="V31" s="64"/>
      <c r="W31" s="64"/>
      <c r="X31" s="64"/>
      <c r="Y31" s="64"/>
      <c r="Z31" s="64"/>
      <c r="AA31" s="64"/>
      <c r="AB31" s="64"/>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row>
    <row r="32" spans="1:89" s="61" customFormat="1" ht="15" customHeight="1">
      <c r="A32" s="65" t="s">
        <v>93</v>
      </c>
      <c r="B32" s="66">
        <v>3917</v>
      </c>
      <c r="C32" s="66">
        <v>3756</v>
      </c>
      <c r="D32" s="66">
        <v>3875</v>
      </c>
      <c r="E32" s="66">
        <v>3376</v>
      </c>
      <c r="F32" s="66">
        <v>12235</v>
      </c>
      <c r="G32" s="66">
        <v>12119</v>
      </c>
      <c r="H32" s="66">
        <v>11996</v>
      </c>
      <c r="I32" s="66">
        <v>11225</v>
      </c>
      <c r="J32" s="66">
        <v>12122</v>
      </c>
      <c r="K32" s="66">
        <v>10042</v>
      </c>
      <c r="L32" s="66">
        <v>10604</v>
      </c>
      <c r="M32" s="66">
        <v>10986</v>
      </c>
      <c r="N32" s="66">
        <v>11371</v>
      </c>
      <c r="O32" s="66">
        <v>12687</v>
      </c>
      <c r="P32" s="66">
        <v>13709</v>
      </c>
      <c r="Q32" s="66">
        <v>12391</v>
      </c>
      <c r="R32" s="66">
        <v>8811</v>
      </c>
      <c r="S32" s="67">
        <v>8429</v>
      </c>
      <c r="T32" s="64"/>
      <c r="U32" s="64"/>
      <c r="V32" s="64"/>
      <c r="W32" s="64"/>
      <c r="X32" s="64"/>
      <c r="Y32" s="64"/>
      <c r="Z32" s="64"/>
      <c r="AA32" s="64"/>
      <c r="AB32" s="64"/>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row>
    <row r="33" spans="1:89" ht="5.0999999999999996" customHeight="1">
      <c r="A33" s="69"/>
      <c r="B33" s="66"/>
      <c r="C33" s="66"/>
      <c r="D33" s="66"/>
      <c r="E33" s="66"/>
      <c r="F33" s="66"/>
      <c r="G33" s="66"/>
      <c r="H33" s="66"/>
      <c r="I33" s="66"/>
      <c r="J33" s="66"/>
      <c r="K33" s="66"/>
      <c r="L33" s="66"/>
      <c r="M33" s="66"/>
      <c r="N33" s="66"/>
      <c r="O33" s="66"/>
      <c r="P33" s="66"/>
      <c r="Q33" s="66"/>
      <c r="R33" s="66"/>
      <c r="S33" s="67"/>
      <c r="T33" s="64"/>
      <c r="U33" s="64"/>
      <c r="V33" s="64"/>
      <c r="W33" s="64"/>
      <c r="X33" s="64"/>
      <c r="Y33" s="64"/>
      <c r="Z33" s="64"/>
      <c r="AA33" s="64"/>
      <c r="AB33" s="64"/>
    </row>
    <row r="34" spans="1:89" s="44" customFormat="1" ht="15" customHeight="1">
      <c r="A34" s="45" t="s">
        <v>95</v>
      </c>
      <c r="B34" s="62">
        <v>4139</v>
      </c>
      <c r="C34" s="62">
        <v>4613</v>
      </c>
      <c r="D34" s="62">
        <v>4318</v>
      </c>
      <c r="E34" s="62">
        <v>712</v>
      </c>
      <c r="F34" s="62">
        <v>2980</v>
      </c>
      <c r="G34" s="62">
        <v>3855</v>
      </c>
      <c r="H34" s="62">
        <v>4784</v>
      </c>
      <c r="I34" s="62">
        <v>707</v>
      </c>
      <c r="J34" s="62">
        <v>5213</v>
      </c>
      <c r="K34" s="62">
        <v>7421</v>
      </c>
      <c r="L34" s="62">
        <v>6440</v>
      </c>
      <c r="M34" s="62">
        <v>722</v>
      </c>
      <c r="N34" s="62">
        <v>7665</v>
      </c>
      <c r="O34" s="62">
        <v>7800</v>
      </c>
      <c r="P34" s="62">
        <v>5957</v>
      </c>
      <c r="Q34" s="62">
        <v>729</v>
      </c>
      <c r="R34" s="62">
        <v>5649</v>
      </c>
      <c r="S34" s="63">
        <v>6310</v>
      </c>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row>
    <row r="35" spans="1:89" ht="5.0999999999999996" customHeight="1">
      <c r="A35" s="69"/>
      <c r="B35" s="66"/>
      <c r="C35" s="66"/>
      <c r="D35" s="66"/>
      <c r="E35" s="66"/>
      <c r="F35" s="66"/>
      <c r="G35" s="66"/>
      <c r="H35" s="66"/>
      <c r="I35" s="66"/>
      <c r="J35" s="66"/>
      <c r="K35" s="66"/>
      <c r="L35" s="66"/>
      <c r="M35" s="66"/>
      <c r="N35" s="66"/>
      <c r="O35" s="66"/>
      <c r="P35" s="66"/>
      <c r="Q35" s="66"/>
      <c r="R35" s="66"/>
      <c r="S35" s="67"/>
      <c r="T35" s="64"/>
      <c r="U35" s="64"/>
      <c r="V35" s="64"/>
      <c r="W35" s="64"/>
      <c r="X35" s="64"/>
      <c r="Y35" s="64"/>
      <c r="Z35" s="64"/>
      <c r="AA35" s="64"/>
      <c r="AB35" s="64"/>
    </row>
    <row r="36" spans="1:89" s="44" customFormat="1" ht="15" customHeight="1">
      <c r="A36" s="45" t="s">
        <v>96</v>
      </c>
      <c r="B36" s="62">
        <v>59944</v>
      </c>
      <c r="C36" s="62">
        <v>57483</v>
      </c>
      <c r="D36" s="62">
        <v>55500</v>
      </c>
      <c r="E36" s="62">
        <v>53966</v>
      </c>
      <c r="F36" s="62">
        <v>60241</v>
      </c>
      <c r="G36" s="62">
        <v>54500</v>
      </c>
      <c r="H36" s="62">
        <v>53896</v>
      </c>
      <c r="I36" s="62">
        <v>49808</v>
      </c>
      <c r="J36" s="62">
        <v>54129</v>
      </c>
      <c r="K36" s="62">
        <v>58676</v>
      </c>
      <c r="L36" s="62">
        <v>57647</v>
      </c>
      <c r="M36" s="62">
        <v>51489</v>
      </c>
      <c r="N36" s="62">
        <v>58965</v>
      </c>
      <c r="O36" s="62">
        <v>62497</v>
      </c>
      <c r="P36" s="62">
        <v>62425</v>
      </c>
      <c r="Q36" s="62">
        <v>58595</v>
      </c>
      <c r="R36" s="62">
        <v>51123</v>
      </c>
      <c r="S36" s="63">
        <v>52225</v>
      </c>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row>
    <row r="37" spans="1:89" s="61" customFormat="1" ht="15" customHeight="1">
      <c r="A37" s="65" t="s">
        <v>92</v>
      </c>
      <c r="B37" s="66">
        <v>26508</v>
      </c>
      <c r="C37" s="66">
        <v>26044</v>
      </c>
      <c r="D37" s="66">
        <v>25117</v>
      </c>
      <c r="E37" s="66">
        <v>24527</v>
      </c>
      <c r="F37" s="66">
        <v>24722</v>
      </c>
      <c r="G37" s="66">
        <v>26038</v>
      </c>
      <c r="H37" s="66">
        <v>26261</v>
      </c>
      <c r="I37" s="66">
        <v>25623</v>
      </c>
      <c r="J37" s="66">
        <v>25460</v>
      </c>
      <c r="K37" s="66">
        <v>25416</v>
      </c>
      <c r="L37" s="66">
        <v>24541</v>
      </c>
      <c r="M37" s="66">
        <v>25784</v>
      </c>
      <c r="N37" s="66">
        <v>36752</v>
      </c>
      <c r="O37" s="66">
        <v>37195</v>
      </c>
      <c r="P37" s="66">
        <v>37394</v>
      </c>
      <c r="Q37" s="66">
        <v>38086</v>
      </c>
      <c r="R37" s="66">
        <v>26099</v>
      </c>
      <c r="S37" s="67">
        <v>28909</v>
      </c>
      <c r="T37" s="64"/>
      <c r="U37" s="64"/>
      <c r="V37" s="64"/>
      <c r="W37" s="64"/>
      <c r="X37" s="64"/>
      <c r="Y37" s="64"/>
      <c r="Z37" s="64"/>
      <c r="AA37" s="64"/>
      <c r="AB37" s="64"/>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row>
    <row r="38" spans="1:89" s="61" customFormat="1" ht="15" customHeight="1">
      <c r="A38" s="65" t="s">
        <v>93</v>
      </c>
      <c r="B38" s="66">
        <v>33436</v>
      </c>
      <c r="C38" s="66">
        <v>31439</v>
      </c>
      <c r="D38" s="66">
        <v>30383</v>
      </c>
      <c r="E38" s="66">
        <v>29439</v>
      </c>
      <c r="F38" s="66">
        <v>35519</v>
      </c>
      <c r="G38" s="66">
        <v>28462</v>
      </c>
      <c r="H38" s="66">
        <v>27635</v>
      </c>
      <c r="I38" s="66">
        <v>24185</v>
      </c>
      <c r="J38" s="66">
        <v>28669</v>
      </c>
      <c r="K38" s="66">
        <v>33260</v>
      </c>
      <c r="L38" s="66">
        <v>33106</v>
      </c>
      <c r="M38" s="66">
        <v>25705</v>
      </c>
      <c r="N38" s="66">
        <v>22213</v>
      </c>
      <c r="O38" s="66">
        <v>25302</v>
      </c>
      <c r="P38" s="66">
        <v>25031</v>
      </c>
      <c r="Q38" s="66">
        <v>20509</v>
      </c>
      <c r="R38" s="66">
        <v>25024</v>
      </c>
      <c r="S38" s="67">
        <v>23316</v>
      </c>
      <c r="T38" s="64"/>
      <c r="U38" s="64"/>
      <c r="V38" s="64"/>
      <c r="W38" s="64"/>
      <c r="X38" s="64"/>
      <c r="Y38" s="64"/>
      <c r="Z38" s="64"/>
      <c r="AA38" s="64"/>
      <c r="AB38" s="64"/>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row>
    <row r="39" spans="1:89" ht="5.0999999999999996" customHeight="1">
      <c r="A39" s="69"/>
      <c r="B39" s="66"/>
      <c r="C39" s="66"/>
      <c r="D39" s="66"/>
      <c r="E39" s="66"/>
      <c r="F39" s="66"/>
      <c r="G39" s="66"/>
      <c r="H39" s="66"/>
      <c r="I39" s="66"/>
      <c r="J39" s="66"/>
      <c r="K39" s="66"/>
      <c r="L39" s="66"/>
      <c r="M39" s="66"/>
      <c r="N39" s="66"/>
      <c r="O39" s="66"/>
      <c r="P39" s="66"/>
      <c r="Q39" s="66"/>
      <c r="R39" s="66"/>
      <c r="S39" s="67"/>
      <c r="T39" s="64"/>
      <c r="U39" s="64"/>
      <c r="V39" s="64"/>
      <c r="W39" s="64"/>
      <c r="X39" s="64"/>
      <c r="Y39" s="64"/>
      <c r="Z39" s="64"/>
      <c r="AA39" s="64"/>
      <c r="AB39" s="64"/>
    </row>
    <row r="40" spans="1:89" s="44" customFormat="1" ht="15" customHeight="1">
      <c r="A40" s="45" t="s">
        <v>97</v>
      </c>
      <c r="B40" s="62">
        <v>21733</v>
      </c>
      <c r="C40" s="62">
        <v>25937</v>
      </c>
      <c r="D40" s="62">
        <v>33495</v>
      </c>
      <c r="E40" s="62">
        <v>15489</v>
      </c>
      <c r="F40" s="62">
        <v>37930</v>
      </c>
      <c r="G40" s="62">
        <v>32646</v>
      </c>
      <c r="H40" s="62">
        <v>34439</v>
      </c>
      <c r="I40" s="62">
        <v>18758</v>
      </c>
      <c r="J40" s="62">
        <v>30808</v>
      </c>
      <c r="K40" s="62">
        <v>32999</v>
      </c>
      <c r="L40" s="62">
        <v>35631</v>
      </c>
      <c r="M40" s="62">
        <v>20215</v>
      </c>
      <c r="N40" s="62">
        <v>27423</v>
      </c>
      <c r="O40" s="62">
        <v>28340</v>
      </c>
      <c r="P40" s="62">
        <v>56712</v>
      </c>
      <c r="Q40" s="62">
        <v>23535</v>
      </c>
      <c r="R40" s="62">
        <v>25215</v>
      </c>
      <c r="S40" s="63">
        <v>22565</v>
      </c>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row>
    <row r="41" spans="1:89" ht="5.0999999999999996" customHeight="1">
      <c r="A41" s="69"/>
      <c r="B41" s="66"/>
      <c r="C41" s="66"/>
      <c r="D41" s="66"/>
      <c r="E41" s="66"/>
      <c r="F41" s="66"/>
      <c r="G41" s="66"/>
      <c r="H41" s="66"/>
      <c r="I41" s="66"/>
      <c r="J41" s="66"/>
      <c r="K41" s="66"/>
      <c r="L41" s="66"/>
      <c r="M41" s="66"/>
      <c r="N41" s="66"/>
      <c r="O41" s="66"/>
      <c r="P41" s="66"/>
      <c r="Q41" s="66"/>
      <c r="R41" s="66"/>
      <c r="S41" s="67"/>
      <c r="T41" s="64"/>
      <c r="U41" s="64"/>
      <c r="V41" s="64"/>
      <c r="W41" s="64"/>
      <c r="X41" s="64"/>
      <c r="Y41" s="64"/>
      <c r="Z41" s="64"/>
      <c r="AA41" s="64"/>
      <c r="AB41" s="64"/>
    </row>
    <row r="42" spans="1:89" s="49" customFormat="1" ht="15" customHeight="1" thickBot="1">
      <c r="A42" s="72" t="s">
        <v>98</v>
      </c>
      <c r="B42" s="73">
        <v>266544</v>
      </c>
      <c r="C42" s="73">
        <v>250734</v>
      </c>
      <c r="D42" s="73">
        <v>231145</v>
      </c>
      <c r="E42" s="73">
        <v>216675</v>
      </c>
      <c r="F42" s="73">
        <v>232206</v>
      </c>
      <c r="G42" s="73">
        <v>236240</v>
      </c>
      <c r="H42" s="73">
        <v>281642</v>
      </c>
      <c r="I42" s="73">
        <v>262589</v>
      </c>
      <c r="J42" s="73">
        <v>280296</v>
      </c>
      <c r="K42" s="73">
        <v>268181</v>
      </c>
      <c r="L42" s="73">
        <v>273071</v>
      </c>
      <c r="M42" s="73">
        <v>255887</v>
      </c>
      <c r="N42" s="73">
        <v>259656</v>
      </c>
      <c r="O42" s="73">
        <v>244325</v>
      </c>
      <c r="P42" s="73">
        <v>295264</v>
      </c>
      <c r="Q42" s="73">
        <v>262280</v>
      </c>
      <c r="R42" s="73">
        <v>277752</v>
      </c>
      <c r="S42" s="74">
        <v>280170</v>
      </c>
      <c r="T42" s="64"/>
      <c r="U42" s="64"/>
      <c r="V42" s="64"/>
      <c r="W42" s="64"/>
      <c r="X42" s="64"/>
      <c r="Y42" s="64"/>
      <c r="Z42" s="64"/>
      <c r="AA42" s="64"/>
      <c r="AB42" s="64"/>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75"/>
      <c r="CE42" s="75"/>
      <c r="CF42" s="75"/>
      <c r="CG42" s="75"/>
      <c r="CH42" s="75"/>
      <c r="CI42" s="75"/>
      <c r="CJ42" s="75"/>
      <c r="CK42" s="75"/>
    </row>
    <row r="43" spans="1:89" ht="12.9" customHeight="1" thickTop="1">
      <c r="A43" s="76"/>
    </row>
    <row r="44" spans="1:89" ht="12.9" customHeight="1">
      <c r="A44" s="76"/>
      <c r="B44" s="76"/>
      <c r="C44" s="76"/>
      <c r="D44" s="76"/>
      <c r="E44" s="76"/>
      <c r="F44" s="76"/>
      <c r="G44" s="76"/>
      <c r="H44" s="76"/>
      <c r="I44" s="76"/>
      <c r="J44" s="76"/>
      <c r="K44" s="76"/>
      <c r="L44" s="76"/>
      <c r="M44" s="76"/>
      <c r="N44" s="76"/>
      <c r="O44" s="76"/>
      <c r="P44" s="76"/>
      <c r="Q44" s="76"/>
      <c r="R44" s="76"/>
      <c r="S44" s="76"/>
    </row>
    <row r="45" spans="1:89" ht="12.9" customHeight="1">
      <c r="A45" s="76"/>
    </row>
    <row r="46" spans="1:89" ht="12.9" customHeight="1">
      <c r="A46" s="76"/>
      <c r="B46" s="78"/>
      <c r="C46" s="78"/>
      <c r="D46" s="78"/>
      <c r="E46" s="78"/>
      <c r="F46" s="78"/>
      <c r="G46" s="78"/>
      <c r="H46" s="78"/>
      <c r="I46" s="78"/>
      <c r="J46" s="78"/>
      <c r="K46" s="78"/>
      <c r="L46" s="78"/>
      <c r="M46" s="78"/>
      <c r="N46" s="78"/>
      <c r="O46" s="78"/>
      <c r="P46" s="78"/>
      <c r="Q46" s="78"/>
      <c r="R46" s="78"/>
      <c r="S46" s="79"/>
    </row>
    <row r="47" spans="1:89" ht="12.9" customHeight="1">
      <c r="A47" s="76"/>
      <c r="B47" s="80"/>
      <c r="C47" s="80"/>
      <c r="D47" s="80"/>
      <c r="E47" s="80"/>
      <c r="F47" s="80"/>
      <c r="G47" s="80"/>
      <c r="H47" s="80"/>
      <c r="I47" s="80"/>
      <c r="J47" s="80"/>
      <c r="K47" s="80"/>
      <c r="L47" s="80"/>
      <c r="M47" s="80"/>
      <c r="N47" s="80"/>
      <c r="O47" s="80"/>
      <c r="P47" s="80"/>
      <c r="Q47" s="80"/>
      <c r="R47" s="80"/>
    </row>
    <row r="48" spans="1:89" ht="12.9" customHeight="1">
      <c r="A48" s="81"/>
      <c r="B48" s="82"/>
      <c r="C48" s="82"/>
      <c r="D48" s="82"/>
      <c r="E48" s="82"/>
      <c r="F48" s="82"/>
      <c r="G48" s="82"/>
      <c r="H48" s="82"/>
      <c r="I48" s="82"/>
      <c r="J48" s="82"/>
      <c r="K48" s="82"/>
      <c r="L48" s="82"/>
      <c r="M48" s="82"/>
      <c r="N48" s="82"/>
      <c r="O48" s="82"/>
      <c r="P48" s="82"/>
      <c r="Q48" s="82"/>
      <c r="R48" s="82"/>
      <c r="S48" s="79"/>
    </row>
    <row r="49" spans="1:186" ht="12.9" customHeight="1">
      <c r="A49" s="76"/>
      <c r="B49" s="83"/>
      <c r="C49" s="83"/>
      <c r="D49" s="83"/>
      <c r="E49" s="83"/>
      <c r="F49" s="83"/>
      <c r="G49" s="83"/>
      <c r="H49" s="83"/>
      <c r="I49" s="83"/>
      <c r="J49" s="83"/>
      <c r="K49" s="83"/>
      <c r="L49" s="83"/>
      <c r="M49" s="83"/>
      <c r="N49" s="83"/>
      <c r="O49" s="83"/>
      <c r="P49" s="83"/>
      <c r="Q49" s="83"/>
      <c r="R49" s="83"/>
    </row>
    <row r="50" spans="1:186" ht="12.9" customHeight="1">
      <c r="A50" s="76"/>
      <c r="B50" s="83"/>
      <c r="C50" s="83"/>
      <c r="D50" s="83"/>
      <c r="E50" s="83"/>
      <c r="F50" s="83"/>
      <c r="G50" s="83"/>
      <c r="H50" s="83"/>
      <c r="I50" s="83"/>
      <c r="J50" s="83"/>
      <c r="K50" s="83"/>
      <c r="L50" s="83"/>
      <c r="M50" s="83"/>
      <c r="N50" s="83"/>
      <c r="O50" s="83"/>
      <c r="P50" s="83"/>
      <c r="Q50" s="83"/>
      <c r="R50" s="83"/>
    </row>
    <row r="51" spans="1:186" ht="12.9" customHeight="1">
      <c r="A51" s="76"/>
      <c r="B51" s="83"/>
      <c r="C51" s="83"/>
      <c r="D51" s="83"/>
      <c r="E51" s="83"/>
      <c r="F51" s="83"/>
      <c r="G51" s="83"/>
      <c r="H51" s="83"/>
      <c r="I51" s="83"/>
      <c r="J51" s="83"/>
      <c r="K51" s="83"/>
      <c r="L51" s="83"/>
      <c r="M51" s="83"/>
      <c r="N51" s="83"/>
      <c r="O51" s="83"/>
      <c r="P51" s="83"/>
      <c r="Q51" s="83"/>
      <c r="R51" s="83"/>
    </row>
    <row r="52" spans="1:186" ht="12.9" customHeight="1">
      <c r="A52" s="76"/>
      <c r="B52" s="83"/>
      <c r="C52" s="83"/>
      <c r="D52" s="83"/>
      <c r="E52" s="83"/>
      <c r="F52" s="83"/>
      <c r="G52" s="83"/>
      <c r="H52" s="83"/>
      <c r="I52" s="83"/>
      <c r="J52" s="83"/>
      <c r="K52" s="83"/>
      <c r="L52" s="83"/>
      <c r="M52" s="83"/>
      <c r="N52" s="83"/>
      <c r="O52" s="83"/>
      <c r="P52" s="83"/>
      <c r="Q52" s="83"/>
      <c r="R52" s="83"/>
    </row>
    <row r="53" spans="1:186" ht="12.9" customHeight="1">
      <c r="A53" s="76"/>
    </row>
    <row r="54" spans="1:186" ht="12.9" customHeight="1">
      <c r="A54" s="76"/>
      <c r="B54" s="84"/>
      <c r="C54" s="84"/>
      <c r="D54" s="84"/>
      <c r="E54" s="84"/>
      <c r="F54" s="84"/>
      <c r="G54" s="84"/>
      <c r="H54" s="84"/>
      <c r="I54" s="84"/>
      <c r="J54" s="84"/>
      <c r="K54" s="84"/>
      <c r="L54" s="84"/>
      <c r="M54" s="84"/>
      <c r="N54" s="84"/>
      <c r="O54" s="84"/>
      <c r="P54" s="84"/>
      <c r="Q54" s="84"/>
      <c r="R54" s="84"/>
      <c r="S54" s="84"/>
    </row>
    <row r="55" spans="1:186" s="77" customFormat="1" ht="12.9" customHeight="1">
      <c r="A55" s="76"/>
      <c r="B55" s="83"/>
      <c r="C55" s="83"/>
      <c r="D55" s="83"/>
      <c r="E55" s="83"/>
      <c r="F55" s="83"/>
      <c r="G55" s="83"/>
      <c r="H55" s="83"/>
      <c r="I55" s="83"/>
      <c r="J55" s="83"/>
      <c r="K55" s="83"/>
      <c r="L55" s="83"/>
      <c r="M55" s="83"/>
      <c r="N55" s="83"/>
      <c r="O55" s="83"/>
      <c r="P55" s="83"/>
      <c r="Q55" s="83"/>
      <c r="R55" s="83"/>
      <c r="S55" s="83"/>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row>
    <row r="56" spans="1:186" s="77" customFormat="1" ht="12.9" customHeight="1">
      <c r="A56" s="76"/>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F56" s="70"/>
      <c r="FG56" s="70"/>
      <c r="FH56" s="70"/>
      <c r="FI56" s="70"/>
      <c r="FJ56" s="70"/>
      <c r="FK56" s="70"/>
      <c r="FL56" s="70"/>
      <c r="FM56" s="70"/>
      <c r="FN56" s="70"/>
      <c r="FO56" s="70"/>
      <c r="FP56" s="70"/>
      <c r="FQ56" s="70"/>
      <c r="FR56" s="70"/>
      <c r="FS56" s="70"/>
      <c r="FT56" s="70"/>
      <c r="FU56" s="70"/>
      <c r="FV56" s="70"/>
      <c r="FW56" s="70"/>
      <c r="FX56" s="70"/>
      <c r="FY56" s="70"/>
      <c r="FZ56" s="70"/>
      <c r="GA56" s="70"/>
      <c r="GB56" s="70"/>
      <c r="GC56" s="70"/>
      <c r="GD56" s="70"/>
    </row>
    <row r="57" spans="1:186" s="77" customFormat="1" ht="12.9" customHeight="1">
      <c r="A57" s="76"/>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F57" s="70"/>
      <c r="FG57" s="70"/>
      <c r="FH57" s="70"/>
      <c r="FI57" s="70"/>
      <c r="FJ57" s="70"/>
      <c r="FK57" s="70"/>
      <c r="FL57" s="70"/>
      <c r="FM57" s="70"/>
      <c r="FN57" s="70"/>
      <c r="FO57" s="70"/>
      <c r="FP57" s="70"/>
      <c r="FQ57" s="70"/>
      <c r="FR57" s="70"/>
      <c r="FS57" s="70"/>
      <c r="FT57" s="70"/>
      <c r="FU57" s="70"/>
      <c r="FV57" s="70"/>
      <c r="FW57" s="70"/>
      <c r="FX57" s="70"/>
      <c r="FY57" s="70"/>
      <c r="FZ57" s="70"/>
      <c r="GA57" s="70"/>
      <c r="GB57" s="70"/>
      <c r="GC57" s="70"/>
      <c r="GD57" s="70"/>
    </row>
    <row r="58" spans="1:186" s="77" customFormat="1" ht="12.9" customHeight="1">
      <c r="A58" s="76"/>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F58" s="70"/>
      <c r="FG58" s="70"/>
      <c r="FH58" s="70"/>
      <c r="FI58" s="70"/>
      <c r="FJ58" s="70"/>
      <c r="FK58" s="70"/>
      <c r="FL58" s="70"/>
      <c r="FM58" s="70"/>
      <c r="FN58" s="70"/>
      <c r="FO58" s="70"/>
      <c r="FP58" s="70"/>
      <c r="FQ58" s="70"/>
      <c r="FR58" s="70"/>
      <c r="FS58" s="70"/>
      <c r="FT58" s="70"/>
      <c r="FU58" s="70"/>
      <c r="FV58" s="70"/>
      <c r="FW58" s="70"/>
      <c r="FX58" s="70"/>
      <c r="FY58" s="70"/>
      <c r="FZ58" s="70"/>
      <c r="GA58" s="70"/>
      <c r="GB58" s="70"/>
      <c r="GC58" s="70"/>
      <c r="GD58" s="70"/>
    </row>
    <row r="59" spans="1:186" s="77" customFormat="1" ht="12.9" customHeight="1">
      <c r="A59" s="76"/>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c r="DL59" s="70"/>
      <c r="DM59" s="70"/>
      <c r="DN59" s="70"/>
      <c r="DO59" s="70"/>
      <c r="DP59" s="70"/>
      <c r="DQ59" s="70"/>
      <c r="DR59" s="70"/>
      <c r="DS59" s="70"/>
      <c r="DT59" s="70"/>
      <c r="DU59" s="70"/>
      <c r="DV59" s="70"/>
      <c r="DW59" s="70"/>
      <c r="DX59" s="70"/>
      <c r="DY59" s="70"/>
      <c r="DZ59" s="70"/>
      <c r="EA59" s="70"/>
      <c r="EB59" s="70"/>
      <c r="EC59" s="70"/>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c r="FB59" s="70"/>
      <c r="FC59" s="70"/>
      <c r="FD59" s="70"/>
      <c r="FE59" s="70"/>
      <c r="FF59" s="70"/>
      <c r="FG59" s="70"/>
      <c r="FH59" s="70"/>
      <c r="FI59" s="70"/>
      <c r="FJ59" s="70"/>
      <c r="FK59" s="70"/>
      <c r="FL59" s="70"/>
      <c r="FM59" s="70"/>
      <c r="FN59" s="70"/>
      <c r="FO59" s="70"/>
      <c r="FP59" s="70"/>
      <c r="FQ59" s="70"/>
      <c r="FR59" s="70"/>
      <c r="FS59" s="70"/>
      <c r="FT59" s="70"/>
      <c r="FU59" s="70"/>
      <c r="FV59" s="70"/>
      <c r="FW59" s="70"/>
      <c r="FX59" s="70"/>
      <c r="FY59" s="70"/>
      <c r="FZ59" s="70"/>
      <c r="GA59" s="70"/>
      <c r="GB59" s="70"/>
      <c r="GC59" s="70"/>
      <c r="GD59" s="70"/>
    </row>
    <row r="60" spans="1:186" s="77" customFormat="1" ht="12.9" customHeight="1">
      <c r="A60" s="76"/>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row>
    <row r="61" spans="1:186" s="77" customFormat="1" ht="12.9" customHeight="1">
      <c r="A61" s="76"/>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c r="CK61" s="70"/>
      <c r="CL61" s="70"/>
      <c r="CM61" s="70"/>
      <c r="CN61" s="70"/>
      <c r="CO61" s="70"/>
      <c r="CP61" s="70"/>
      <c r="CQ61" s="70"/>
      <c r="CR61" s="70"/>
      <c r="CS61" s="70"/>
      <c r="CT61" s="70"/>
      <c r="CU61" s="70"/>
      <c r="CV61" s="70"/>
      <c r="CW61" s="70"/>
      <c r="CX61" s="70"/>
      <c r="CY61" s="70"/>
      <c r="CZ61" s="70"/>
      <c r="DA61" s="70"/>
      <c r="DB61" s="70"/>
      <c r="DC61" s="70"/>
      <c r="DD61" s="70"/>
      <c r="DE61" s="70"/>
      <c r="DF61" s="70"/>
      <c r="DG61" s="70"/>
      <c r="DH61" s="70"/>
      <c r="DI61" s="70"/>
      <c r="DJ61" s="70"/>
      <c r="DK61" s="70"/>
      <c r="DL61" s="70"/>
      <c r="DM61" s="70"/>
      <c r="DN61" s="70"/>
      <c r="DO61" s="70"/>
      <c r="DP61" s="70"/>
      <c r="DQ61" s="70"/>
      <c r="DR61" s="70"/>
      <c r="DS61" s="70"/>
      <c r="DT61" s="70"/>
      <c r="DU61" s="70"/>
      <c r="DV61" s="70"/>
      <c r="DW61" s="70"/>
      <c r="DX61" s="70"/>
      <c r="DY61" s="70"/>
      <c r="DZ61" s="70"/>
      <c r="EA61" s="70"/>
      <c r="EB61" s="70"/>
      <c r="EC61" s="70"/>
      <c r="ED61" s="70"/>
      <c r="EE61" s="70"/>
      <c r="EF61" s="70"/>
      <c r="EG61" s="70"/>
      <c r="EH61" s="70"/>
      <c r="EI61" s="70"/>
      <c r="EJ61" s="70"/>
      <c r="EK61" s="70"/>
      <c r="EL61" s="70"/>
      <c r="EM61" s="70"/>
      <c r="EN61" s="70"/>
      <c r="EO61" s="70"/>
      <c r="EP61" s="70"/>
      <c r="EQ61" s="70"/>
      <c r="ER61" s="70"/>
      <c r="ES61" s="70"/>
      <c r="ET61" s="70"/>
      <c r="EU61" s="70"/>
      <c r="EV61" s="70"/>
      <c r="EW61" s="70"/>
      <c r="EX61" s="70"/>
      <c r="EY61" s="70"/>
      <c r="EZ61" s="70"/>
      <c r="FA61" s="70"/>
      <c r="FB61" s="70"/>
      <c r="FC61" s="70"/>
      <c r="FD61" s="70"/>
      <c r="FE61" s="70"/>
      <c r="FF61" s="70"/>
      <c r="FG61" s="70"/>
      <c r="FH61" s="70"/>
      <c r="FI61" s="70"/>
      <c r="FJ61" s="70"/>
      <c r="FK61" s="70"/>
      <c r="FL61" s="70"/>
      <c r="FM61" s="70"/>
      <c r="FN61" s="70"/>
      <c r="FO61" s="70"/>
      <c r="FP61" s="70"/>
      <c r="FQ61" s="70"/>
      <c r="FR61" s="70"/>
      <c r="FS61" s="70"/>
      <c r="FT61" s="70"/>
      <c r="FU61" s="70"/>
      <c r="FV61" s="70"/>
      <c r="FW61" s="70"/>
      <c r="FX61" s="70"/>
      <c r="FY61" s="70"/>
      <c r="FZ61" s="70"/>
      <c r="GA61" s="70"/>
      <c r="GB61" s="70"/>
      <c r="GC61" s="70"/>
      <c r="GD61" s="70"/>
    </row>
    <row r="62" spans="1:186" s="77" customFormat="1" ht="12.9" customHeight="1">
      <c r="A62" s="76"/>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c r="CZ62" s="70"/>
      <c r="DA62" s="70"/>
      <c r="DB62" s="70"/>
      <c r="DC62" s="70"/>
      <c r="DD62" s="70"/>
      <c r="DE62" s="70"/>
      <c r="DF62" s="70"/>
      <c r="DG62" s="70"/>
      <c r="DH62" s="70"/>
      <c r="DI62" s="70"/>
      <c r="DJ62" s="70"/>
      <c r="DK62" s="70"/>
      <c r="DL62" s="70"/>
      <c r="DM62" s="70"/>
      <c r="DN62" s="70"/>
      <c r="DO62" s="70"/>
      <c r="DP62" s="70"/>
      <c r="DQ62" s="70"/>
      <c r="DR62" s="70"/>
      <c r="DS62" s="70"/>
      <c r="DT62" s="70"/>
      <c r="DU62" s="70"/>
      <c r="DV62" s="70"/>
      <c r="DW62" s="70"/>
      <c r="DX62" s="70"/>
      <c r="DY62" s="70"/>
      <c r="DZ62" s="70"/>
      <c r="EA62" s="70"/>
      <c r="EB62" s="70"/>
      <c r="EC62" s="70"/>
      <c r="ED62" s="70"/>
      <c r="EE62" s="70"/>
      <c r="EF62" s="70"/>
      <c r="EG62" s="70"/>
      <c r="EH62" s="70"/>
      <c r="EI62" s="70"/>
      <c r="EJ62" s="70"/>
      <c r="EK62" s="70"/>
      <c r="EL62" s="70"/>
      <c r="EM62" s="70"/>
      <c r="EN62" s="70"/>
      <c r="EO62" s="70"/>
      <c r="EP62" s="70"/>
      <c r="EQ62" s="70"/>
      <c r="ER62" s="70"/>
      <c r="ES62" s="70"/>
      <c r="ET62" s="70"/>
      <c r="EU62" s="70"/>
      <c r="EV62" s="70"/>
      <c r="EW62" s="70"/>
      <c r="EX62" s="70"/>
      <c r="EY62" s="70"/>
      <c r="EZ62" s="70"/>
      <c r="FA62" s="70"/>
      <c r="FB62" s="70"/>
      <c r="FC62" s="70"/>
      <c r="FD62" s="70"/>
      <c r="FE62" s="70"/>
      <c r="FF62" s="70"/>
      <c r="FG62" s="70"/>
      <c r="FH62" s="70"/>
      <c r="FI62" s="70"/>
      <c r="FJ62" s="70"/>
      <c r="FK62" s="70"/>
      <c r="FL62" s="70"/>
      <c r="FM62" s="70"/>
      <c r="FN62" s="70"/>
      <c r="FO62" s="70"/>
      <c r="FP62" s="70"/>
      <c r="FQ62" s="70"/>
      <c r="FR62" s="70"/>
      <c r="FS62" s="70"/>
      <c r="FT62" s="70"/>
      <c r="FU62" s="70"/>
      <c r="FV62" s="70"/>
      <c r="FW62" s="70"/>
      <c r="FX62" s="70"/>
      <c r="FY62" s="70"/>
      <c r="FZ62" s="70"/>
      <c r="GA62" s="70"/>
      <c r="GB62" s="70"/>
      <c r="GC62" s="70"/>
      <c r="GD62" s="70"/>
    </row>
    <row r="63" spans="1:186" s="77" customFormat="1" ht="12.9" customHeight="1">
      <c r="A63" s="76"/>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70"/>
      <c r="DJ63" s="70"/>
      <c r="DK63" s="70"/>
      <c r="DL63" s="70"/>
      <c r="DM63" s="70"/>
      <c r="DN63" s="70"/>
      <c r="DO63" s="70"/>
      <c r="DP63" s="70"/>
      <c r="DQ63" s="70"/>
      <c r="DR63" s="70"/>
      <c r="DS63" s="70"/>
      <c r="DT63" s="70"/>
      <c r="DU63" s="70"/>
      <c r="DV63" s="70"/>
      <c r="DW63" s="70"/>
      <c r="DX63" s="70"/>
      <c r="DY63" s="70"/>
      <c r="DZ63" s="70"/>
      <c r="EA63" s="70"/>
      <c r="EB63" s="70"/>
      <c r="EC63" s="70"/>
      <c r="ED63" s="70"/>
      <c r="EE63" s="70"/>
      <c r="EF63" s="70"/>
      <c r="EG63" s="70"/>
      <c r="EH63" s="70"/>
      <c r="EI63" s="70"/>
      <c r="EJ63" s="70"/>
      <c r="EK63" s="70"/>
      <c r="EL63" s="70"/>
      <c r="EM63" s="70"/>
      <c r="EN63" s="70"/>
      <c r="EO63" s="70"/>
      <c r="EP63" s="70"/>
      <c r="EQ63" s="70"/>
      <c r="ER63" s="70"/>
      <c r="ES63" s="70"/>
      <c r="ET63" s="70"/>
      <c r="EU63" s="70"/>
      <c r="EV63" s="70"/>
      <c r="EW63" s="70"/>
      <c r="EX63" s="70"/>
      <c r="EY63" s="70"/>
      <c r="EZ63" s="70"/>
      <c r="FA63" s="70"/>
      <c r="FB63" s="70"/>
      <c r="FC63" s="70"/>
      <c r="FD63" s="70"/>
      <c r="FE63" s="70"/>
      <c r="FF63" s="70"/>
      <c r="FG63" s="70"/>
      <c r="FH63" s="70"/>
      <c r="FI63" s="70"/>
      <c r="FJ63" s="70"/>
      <c r="FK63" s="70"/>
      <c r="FL63" s="70"/>
      <c r="FM63" s="70"/>
      <c r="FN63" s="70"/>
      <c r="FO63" s="70"/>
      <c r="FP63" s="70"/>
      <c r="FQ63" s="70"/>
      <c r="FR63" s="70"/>
      <c r="FS63" s="70"/>
      <c r="FT63" s="70"/>
      <c r="FU63" s="70"/>
      <c r="FV63" s="70"/>
      <c r="FW63" s="70"/>
      <c r="FX63" s="70"/>
      <c r="FY63" s="70"/>
      <c r="FZ63" s="70"/>
      <c r="GA63" s="70"/>
      <c r="GB63" s="70"/>
      <c r="GC63" s="70"/>
      <c r="GD63" s="70"/>
    </row>
    <row r="64" spans="1:186" s="77" customFormat="1" ht="12.9" customHeight="1">
      <c r="A64" s="76"/>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c r="DA64" s="70"/>
      <c r="DB64" s="70"/>
      <c r="DC64" s="70"/>
      <c r="DD64" s="70"/>
      <c r="DE64" s="70"/>
      <c r="DF64" s="70"/>
      <c r="DG64" s="70"/>
      <c r="DH64" s="70"/>
      <c r="DI64" s="70"/>
      <c r="DJ64" s="70"/>
      <c r="DK64" s="70"/>
      <c r="DL64" s="70"/>
      <c r="DM64" s="70"/>
      <c r="DN64" s="70"/>
      <c r="DO64" s="70"/>
      <c r="DP64" s="70"/>
      <c r="DQ64" s="70"/>
      <c r="DR64" s="70"/>
      <c r="DS64" s="70"/>
      <c r="DT64" s="70"/>
      <c r="DU64" s="70"/>
      <c r="DV64" s="70"/>
      <c r="DW64" s="70"/>
      <c r="DX64" s="70"/>
      <c r="DY64" s="70"/>
      <c r="DZ64" s="70"/>
      <c r="EA64" s="70"/>
      <c r="EB64" s="70"/>
      <c r="EC64" s="70"/>
      <c r="ED64" s="70"/>
      <c r="EE64" s="70"/>
      <c r="EF64" s="70"/>
      <c r="EG64" s="70"/>
      <c r="EH64" s="70"/>
      <c r="EI64" s="70"/>
      <c r="EJ64" s="70"/>
      <c r="EK64" s="70"/>
      <c r="EL64" s="70"/>
      <c r="EM64" s="70"/>
      <c r="EN64" s="70"/>
      <c r="EO64" s="70"/>
      <c r="EP64" s="70"/>
      <c r="EQ64" s="70"/>
      <c r="ER64" s="70"/>
      <c r="ES64" s="70"/>
      <c r="ET64" s="70"/>
      <c r="EU64" s="70"/>
      <c r="EV64" s="70"/>
      <c r="EW64" s="70"/>
      <c r="EX64" s="70"/>
      <c r="EY64" s="70"/>
      <c r="EZ64" s="70"/>
      <c r="FA64" s="70"/>
      <c r="FB64" s="70"/>
      <c r="FC64" s="70"/>
      <c r="FD64" s="70"/>
      <c r="FE64" s="70"/>
      <c r="FF64" s="70"/>
      <c r="FG64" s="70"/>
      <c r="FH64" s="70"/>
      <c r="FI64" s="70"/>
      <c r="FJ64" s="70"/>
      <c r="FK64" s="70"/>
      <c r="FL64" s="70"/>
      <c r="FM64" s="70"/>
      <c r="FN64" s="70"/>
      <c r="FO64" s="70"/>
      <c r="FP64" s="70"/>
      <c r="FQ64" s="70"/>
      <c r="FR64" s="70"/>
      <c r="FS64" s="70"/>
      <c r="FT64" s="70"/>
      <c r="FU64" s="70"/>
      <c r="FV64" s="70"/>
      <c r="FW64" s="70"/>
      <c r="FX64" s="70"/>
      <c r="FY64" s="70"/>
      <c r="FZ64" s="70"/>
      <c r="GA64" s="70"/>
      <c r="GB64" s="70"/>
      <c r="GC64" s="70"/>
      <c r="GD64" s="70"/>
    </row>
    <row r="65" spans="1:186" s="77" customFormat="1" ht="11.1" customHeight="1">
      <c r="A65" s="76"/>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70"/>
      <c r="DJ65" s="70"/>
      <c r="DK65" s="70"/>
      <c r="DL65" s="70"/>
      <c r="DM65" s="70"/>
      <c r="DN65" s="70"/>
      <c r="DO65" s="70"/>
      <c r="DP65" s="70"/>
      <c r="DQ65" s="70"/>
      <c r="DR65" s="70"/>
      <c r="DS65" s="70"/>
      <c r="DT65" s="70"/>
      <c r="DU65" s="70"/>
      <c r="DV65" s="70"/>
      <c r="DW65" s="70"/>
      <c r="DX65" s="70"/>
      <c r="DY65" s="70"/>
      <c r="DZ65" s="70"/>
      <c r="EA65" s="70"/>
      <c r="EB65" s="70"/>
      <c r="EC65" s="70"/>
      <c r="ED65" s="70"/>
      <c r="EE65" s="70"/>
      <c r="EF65" s="70"/>
      <c r="EG65" s="70"/>
      <c r="EH65" s="70"/>
      <c r="EI65" s="70"/>
      <c r="EJ65" s="70"/>
      <c r="EK65" s="70"/>
      <c r="EL65" s="70"/>
      <c r="EM65" s="70"/>
      <c r="EN65" s="70"/>
      <c r="EO65" s="70"/>
      <c r="EP65" s="70"/>
      <c r="EQ65" s="70"/>
      <c r="ER65" s="70"/>
      <c r="ES65" s="70"/>
      <c r="ET65" s="70"/>
      <c r="EU65" s="70"/>
      <c r="EV65" s="70"/>
      <c r="EW65" s="70"/>
      <c r="EX65" s="70"/>
      <c r="EY65" s="70"/>
      <c r="EZ65" s="70"/>
      <c r="FA65" s="70"/>
      <c r="FB65" s="70"/>
      <c r="FC65" s="70"/>
      <c r="FD65" s="70"/>
      <c r="FE65" s="70"/>
      <c r="FF65" s="70"/>
      <c r="FG65" s="70"/>
      <c r="FH65" s="70"/>
      <c r="FI65" s="70"/>
      <c r="FJ65" s="70"/>
      <c r="FK65" s="70"/>
      <c r="FL65" s="70"/>
      <c r="FM65" s="70"/>
      <c r="FN65" s="70"/>
      <c r="FO65" s="70"/>
      <c r="FP65" s="70"/>
      <c r="FQ65" s="70"/>
      <c r="FR65" s="70"/>
      <c r="FS65" s="70"/>
      <c r="FT65" s="70"/>
      <c r="FU65" s="70"/>
      <c r="FV65" s="70"/>
      <c r="FW65" s="70"/>
      <c r="FX65" s="70"/>
      <c r="FY65" s="70"/>
      <c r="FZ65" s="70"/>
      <c r="GA65" s="70"/>
      <c r="GB65" s="70"/>
      <c r="GC65" s="70"/>
      <c r="GD65" s="70"/>
    </row>
    <row r="66" spans="1:186" s="77" customFormat="1" ht="11.1" customHeight="1">
      <c r="A66" s="76"/>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c r="CZ66" s="70"/>
      <c r="DA66" s="70"/>
      <c r="DB66" s="70"/>
      <c r="DC66" s="70"/>
      <c r="DD66" s="70"/>
      <c r="DE66" s="70"/>
      <c r="DF66" s="70"/>
      <c r="DG66" s="70"/>
      <c r="DH66" s="70"/>
      <c r="DI66" s="70"/>
      <c r="DJ66" s="70"/>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c r="EO66" s="70"/>
      <c r="EP66" s="70"/>
      <c r="EQ66" s="70"/>
      <c r="ER66" s="70"/>
      <c r="ES66" s="70"/>
      <c r="ET66" s="70"/>
      <c r="EU66" s="70"/>
      <c r="EV66" s="70"/>
      <c r="EW66" s="70"/>
      <c r="EX66" s="70"/>
      <c r="EY66" s="70"/>
      <c r="EZ66" s="70"/>
      <c r="FA66" s="70"/>
      <c r="FB66" s="70"/>
      <c r="FC66" s="70"/>
      <c r="FD66" s="70"/>
      <c r="FE66" s="70"/>
      <c r="FF66" s="70"/>
      <c r="FG66" s="70"/>
      <c r="FH66" s="70"/>
      <c r="FI66" s="70"/>
      <c r="FJ66" s="70"/>
      <c r="FK66" s="70"/>
      <c r="FL66" s="70"/>
      <c r="FM66" s="70"/>
      <c r="FN66" s="70"/>
      <c r="FO66" s="70"/>
      <c r="FP66" s="70"/>
      <c r="FQ66" s="70"/>
      <c r="FR66" s="70"/>
      <c r="FS66" s="70"/>
      <c r="FT66" s="70"/>
      <c r="FU66" s="70"/>
      <c r="FV66" s="70"/>
      <c r="FW66" s="70"/>
      <c r="FX66" s="70"/>
      <c r="FY66" s="70"/>
      <c r="FZ66" s="70"/>
      <c r="GA66" s="70"/>
      <c r="GB66" s="70"/>
      <c r="GC66" s="70"/>
      <c r="GD66" s="70"/>
    </row>
    <row r="67" spans="1:186" s="77" customFormat="1" ht="11.1" customHeight="1">
      <c r="A67" s="76"/>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c r="DA67" s="70"/>
      <c r="DB67" s="70"/>
      <c r="DC67" s="70"/>
      <c r="DD67" s="70"/>
      <c r="DE67" s="70"/>
      <c r="DF67" s="70"/>
      <c r="DG67" s="70"/>
      <c r="DH67" s="70"/>
      <c r="DI67" s="70"/>
      <c r="DJ67" s="70"/>
      <c r="DK67" s="70"/>
      <c r="DL67" s="70"/>
      <c r="DM67" s="70"/>
      <c r="DN67" s="70"/>
      <c r="DO67" s="70"/>
      <c r="DP67" s="70"/>
      <c r="DQ67" s="70"/>
      <c r="DR67" s="70"/>
      <c r="DS67" s="70"/>
      <c r="DT67" s="70"/>
      <c r="DU67" s="70"/>
      <c r="DV67" s="70"/>
      <c r="DW67" s="70"/>
      <c r="DX67" s="70"/>
      <c r="DY67" s="70"/>
      <c r="DZ67" s="70"/>
      <c r="EA67" s="70"/>
      <c r="EB67" s="70"/>
      <c r="EC67" s="70"/>
      <c r="ED67" s="70"/>
      <c r="EE67" s="70"/>
      <c r="EF67" s="70"/>
      <c r="EG67" s="70"/>
      <c r="EH67" s="70"/>
      <c r="EI67" s="70"/>
      <c r="EJ67" s="70"/>
      <c r="EK67" s="70"/>
      <c r="EL67" s="70"/>
      <c r="EM67" s="70"/>
      <c r="EN67" s="70"/>
      <c r="EO67" s="70"/>
      <c r="EP67" s="70"/>
      <c r="EQ67" s="70"/>
      <c r="ER67" s="70"/>
      <c r="ES67" s="70"/>
      <c r="ET67" s="70"/>
      <c r="EU67" s="70"/>
      <c r="EV67" s="70"/>
      <c r="EW67" s="70"/>
      <c r="EX67" s="70"/>
      <c r="EY67" s="70"/>
      <c r="EZ67" s="70"/>
      <c r="FA67" s="70"/>
      <c r="FB67" s="70"/>
      <c r="FC67" s="70"/>
      <c r="FD67" s="70"/>
      <c r="FE67" s="70"/>
      <c r="FF67" s="70"/>
      <c r="FG67" s="70"/>
      <c r="FH67" s="70"/>
      <c r="FI67" s="70"/>
      <c r="FJ67" s="70"/>
      <c r="FK67" s="70"/>
      <c r="FL67" s="70"/>
      <c r="FM67" s="70"/>
      <c r="FN67" s="70"/>
      <c r="FO67" s="70"/>
      <c r="FP67" s="70"/>
      <c r="FQ67" s="70"/>
      <c r="FR67" s="70"/>
      <c r="FS67" s="70"/>
      <c r="FT67" s="70"/>
      <c r="FU67" s="70"/>
      <c r="FV67" s="70"/>
      <c r="FW67" s="70"/>
      <c r="FX67" s="70"/>
      <c r="FY67" s="70"/>
      <c r="FZ67" s="70"/>
      <c r="GA67" s="70"/>
      <c r="GB67" s="70"/>
      <c r="GC67" s="70"/>
      <c r="GD67" s="70"/>
    </row>
    <row r="68" spans="1:186" s="77" customFormat="1" ht="11.1" customHeight="1">
      <c r="A68" s="76"/>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c r="DA68" s="70"/>
      <c r="DB68" s="70"/>
      <c r="DC68" s="70"/>
      <c r="DD68" s="70"/>
      <c r="DE68" s="70"/>
      <c r="DF68" s="70"/>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c r="EO68" s="70"/>
      <c r="EP68" s="70"/>
      <c r="EQ68" s="70"/>
      <c r="ER68" s="70"/>
      <c r="ES68" s="70"/>
      <c r="ET68" s="70"/>
      <c r="EU68" s="70"/>
      <c r="EV68" s="70"/>
      <c r="EW68" s="70"/>
      <c r="EX68" s="70"/>
      <c r="EY68" s="70"/>
      <c r="EZ68" s="70"/>
      <c r="FA68" s="70"/>
      <c r="FB68" s="70"/>
      <c r="FC68" s="70"/>
      <c r="FD68" s="70"/>
      <c r="FE68" s="70"/>
      <c r="FF68" s="70"/>
      <c r="FG68" s="70"/>
      <c r="FH68" s="70"/>
      <c r="FI68" s="70"/>
      <c r="FJ68" s="70"/>
      <c r="FK68" s="70"/>
      <c r="FL68" s="70"/>
      <c r="FM68" s="70"/>
      <c r="FN68" s="70"/>
      <c r="FO68" s="70"/>
      <c r="FP68" s="70"/>
      <c r="FQ68" s="70"/>
      <c r="FR68" s="70"/>
      <c r="FS68" s="70"/>
      <c r="FT68" s="70"/>
      <c r="FU68" s="70"/>
      <c r="FV68" s="70"/>
      <c r="FW68" s="70"/>
      <c r="FX68" s="70"/>
      <c r="FY68" s="70"/>
      <c r="FZ68" s="70"/>
      <c r="GA68" s="70"/>
      <c r="GB68" s="70"/>
      <c r="GC68" s="70"/>
      <c r="GD68" s="70"/>
    </row>
    <row r="69" spans="1:186" s="77" customFormat="1" ht="11.1" customHeight="1">
      <c r="A69" s="76"/>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c r="DC69" s="70"/>
      <c r="DD69" s="70"/>
      <c r="DE69" s="70"/>
      <c r="DF69" s="70"/>
      <c r="DG69" s="70"/>
      <c r="DH69" s="70"/>
      <c r="DI69" s="70"/>
      <c r="DJ69" s="70"/>
      <c r="DK69" s="70"/>
      <c r="DL69" s="70"/>
      <c r="DM69" s="70"/>
      <c r="DN69" s="70"/>
      <c r="DO69" s="70"/>
      <c r="DP69" s="70"/>
      <c r="DQ69" s="70"/>
      <c r="DR69" s="70"/>
      <c r="DS69" s="70"/>
      <c r="DT69" s="70"/>
      <c r="DU69" s="70"/>
      <c r="DV69" s="70"/>
      <c r="DW69" s="70"/>
      <c r="DX69" s="70"/>
      <c r="DY69" s="70"/>
      <c r="DZ69" s="70"/>
      <c r="EA69" s="70"/>
      <c r="EB69" s="70"/>
      <c r="EC69" s="70"/>
      <c r="ED69" s="70"/>
      <c r="EE69" s="70"/>
      <c r="EF69" s="70"/>
      <c r="EG69" s="70"/>
      <c r="EH69" s="70"/>
      <c r="EI69" s="70"/>
      <c r="EJ69" s="70"/>
      <c r="EK69" s="70"/>
      <c r="EL69" s="70"/>
      <c r="EM69" s="70"/>
      <c r="EN69" s="70"/>
      <c r="EO69" s="70"/>
      <c r="EP69" s="70"/>
      <c r="EQ69" s="70"/>
      <c r="ER69" s="70"/>
      <c r="ES69" s="70"/>
      <c r="ET69" s="70"/>
      <c r="EU69" s="70"/>
      <c r="EV69" s="70"/>
      <c r="EW69" s="70"/>
      <c r="EX69" s="70"/>
      <c r="EY69" s="70"/>
      <c r="EZ69" s="70"/>
      <c r="FA69" s="70"/>
      <c r="FB69" s="70"/>
      <c r="FC69" s="70"/>
      <c r="FD69" s="70"/>
      <c r="FE69" s="70"/>
      <c r="FF69" s="70"/>
      <c r="FG69" s="70"/>
      <c r="FH69" s="70"/>
      <c r="FI69" s="70"/>
      <c r="FJ69" s="70"/>
      <c r="FK69" s="70"/>
      <c r="FL69" s="70"/>
      <c r="FM69" s="70"/>
      <c r="FN69" s="70"/>
      <c r="FO69" s="70"/>
      <c r="FP69" s="70"/>
      <c r="FQ69" s="70"/>
      <c r="FR69" s="70"/>
      <c r="FS69" s="70"/>
      <c r="FT69" s="70"/>
      <c r="FU69" s="70"/>
      <c r="FV69" s="70"/>
      <c r="FW69" s="70"/>
      <c r="FX69" s="70"/>
      <c r="FY69" s="70"/>
      <c r="FZ69" s="70"/>
      <c r="GA69" s="70"/>
      <c r="GB69" s="70"/>
      <c r="GC69" s="70"/>
      <c r="GD69" s="70"/>
    </row>
    <row r="70" spans="1:186" s="77" customFormat="1" ht="11.1" customHeight="1">
      <c r="A70" s="76"/>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c r="EO70" s="70"/>
      <c r="EP70" s="70"/>
      <c r="EQ70" s="70"/>
      <c r="ER70" s="70"/>
      <c r="ES70" s="70"/>
      <c r="ET70" s="70"/>
      <c r="EU70" s="70"/>
      <c r="EV70" s="70"/>
      <c r="EW70" s="70"/>
      <c r="EX70" s="70"/>
      <c r="EY70" s="70"/>
      <c r="EZ70" s="70"/>
      <c r="FA70" s="70"/>
      <c r="FB70" s="70"/>
      <c r="FC70" s="70"/>
      <c r="FD70" s="70"/>
      <c r="FE70" s="70"/>
      <c r="FF70" s="70"/>
      <c r="FG70" s="70"/>
      <c r="FH70" s="70"/>
      <c r="FI70" s="70"/>
      <c r="FJ70" s="70"/>
      <c r="FK70" s="70"/>
      <c r="FL70" s="70"/>
      <c r="FM70" s="70"/>
      <c r="FN70" s="70"/>
      <c r="FO70" s="70"/>
      <c r="FP70" s="70"/>
      <c r="FQ70" s="70"/>
      <c r="FR70" s="70"/>
      <c r="FS70" s="70"/>
      <c r="FT70" s="70"/>
      <c r="FU70" s="70"/>
      <c r="FV70" s="70"/>
      <c r="FW70" s="70"/>
      <c r="FX70" s="70"/>
      <c r="FY70" s="70"/>
      <c r="FZ70" s="70"/>
      <c r="GA70" s="70"/>
      <c r="GB70" s="70"/>
      <c r="GC70" s="70"/>
      <c r="GD70" s="70"/>
    </row>
    <row r="71" spans="1:186" s="77" customFormat="1" ht="11.1" customHeight="1">
      <c r="A71" s="81"/>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c r="EO71" s="70"/>
      <c r="EP71" s="70"/>
      <c r="EQ71" s="70"/>
      <c r="ER71" s="70"/>
      <c r="ES71" s="70"/>
      <c r="ET71" s="70"/>
      <c r="EU71" s="70"/>
      <c r="EV71" s="70"/>
      <c r="EW71" s="70"/>
      <c r="EX71" s="70"/>
      <c r="EY71" s="70"/>
      <c r="EZ71" s="70"/>
      <c r="FA71" s="70"/>
      <c r="FB71" s="70"/>
      <c r="FC71" s="70"/>
      <c r="FD71" s="70"/>
      <c r="FE71" s="70"/>
      <c r="FF71" s="70"/>
      <c r="FG71" s="70"/>
      <c r="FH71" s="70"/>
      <c r="FI71" s="70"/>
      <c r="FJ71" s="70"/>
      <c r="FK71" s="70"/>
      <c r="FL71" s="70"/>
      <c r="FM71" s="70"/>
      <c r="FN71" s="70"/>
      <c r="FO71" s="70"/>
      <c r="FP71" s="70"/>
      <c r="FQ71" s="70"/>
      <c r="FR71" s="70"/>
      <c r="FS71" s="70"/>
      <c r="FT71" s="70"/>
      <c r="FU71" s="70"/>
      <c r="FV71" s="70"/>
      <c r="FW71" s="70"/>
      <c r="FX71" s="70"/>
      <c r="FY71" s="70"/>
      <c r="FZ71" s="70"/>
      <c r="GA71" s="70"/>
      <c r="GB71" s="70"/>
      <c r="GC71" s="70"/>
      <c r="GD71" s="70"/>
    </row>
    <row r="72" spans="1:186" s="77" customFormat="1" ht="11.1" customHeight="1">
      <c r="A72" s="81"/>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c r="EO72" s="70"/>
      <c r="EP72" s="70"/>
      <c r="EQ72" s="70"/>
      <c r="ER72" s="70"/>
      <c r="ES72" s="70"/>
      <c r="ET72" s="70"/>
      <c r="EU72" s="70"/>
      <c r="EV72" s="70"/>
      <c r="EW72" s="70"/>
      <c r="EX72" s="70"/>
      <c r="EY72" s="70"/>
      <c r="EZ72" s="70"/>
      <c r="FA72" s="70"/>
      <c r="FB72" s="70"/>
      <c r="FC72" s="70"/>
      <c r="FD72" s="70"/>
      <c r="FE72" s="70"/>
      <c r="FF72" s="70"/>
      <c r="FG72" s="70"/>
      <c r="FH72" s="70"/>
      <c r="FI72" s="70"/>
      <c r="FJ72" s="70"/>
      <c r="FK72" s="70"/>
      <c r="FL72" s="70"/>
      <c r="FM72" s="70"/>
      <c r="FN72" s="70"/>
      <c r="FO72" s="70"/>
      <c r="FP72" s="70"/>
      <c r="FQ72" s="70"/>
      <c r="FR72" s="70"/>
      <c r="FS72" s="70"/>
      <c r="FT72" s="70"/>
      <c r="FU72" s="70"/>
      <c r="FV72" s="70"/>
      <c r="FW72" s="70"/>
      <c r="FX72" s="70"/>
      <c r="FY72" s="70"/>
      <c r="FZ72" s="70"/>
      <c r="GA72" s="70"/>
      <c r="GB72" s="70"/>
      <c r="GC72" s="70"/>
      <c r="GD72" s="70"/>
    </row>
    <row r="73" spans="1:186" s="77" customFormat="1" ht="11.1" customHeight="1">
      <c r="A73" s="76"/>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c r="EO73" s="70"/>
      <c r="EP73" s="70"/>
      <c r="EQ73" s="70"/>
      <c r="ER73" s="70"/>
      <c r="ES73" s="70"/>
      <c r="ET73" s="70"/>
      <c r="EU73" s="70"/>
      <c r="EV73" s="70"/>
      <c r="EW73" s="70"/>
      <c r="EX73" s="70"/>
      <c r="EY73" s="70"/>
      <c r="EZ73" s="70"/>
      <c r="FA73" s="70"/>
      <c r="FB73" s="70"/>
      <c r="FC73" s="70"/>
      <c r="FD73" s="70"/>
      <c r="FE73" s="70"/>
      <c r="FF73" s="70"/>
      <c r="FG73" s="70"/>
      <c r="FH73" s="70"/>
      <c r="FI73" s="70"/>
      <c r="FJ73" s="70"/>
      <c r="FK73" s="70"/>
      <c r="FL73" s="70"/>
      <c r="FM73" s="70"/>
      <c r="FN73" s="70"/>
      <c r="FO73" s="70"/>
      <c r="FP73" s="70"/>
      <c r="FQ73" s="70"/>
      <c r="FR73" s="70"/>
      <c r="FS73" s="70"/>
      <c r="FT73" s="70"/>
      <c r="FU73" s="70"/>
      <c r="FV73" s="70"/>
      <c r="FW73" s="70"/>
      <c r="FX73" s="70"/>
      <c r="FY73" s="70"/>
      <c r="FZ73" s="70"/>
      <c r="GA73" s="70"/>
      <c r="GB73" s="70"/>
      <c r="GC73" s="70"/>
      <c r="GD73" s="70"/>
    </row>
    <row r="74" spans="1:186" s="77" customFormat="1" ht="11.1" customHeight="1">
      <c r="A74" s="76"/>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70"/>
      <c r="FY74" s="70"/>
      <c r="FZ74" s="70"/>
      <c r="GA74" s="70"/>
      <c r="GB74" s="70"/>
      <c r="GC74" s="70"/>
      <c r="GD74" s="70"/>
    </row>
    <row r="75" spans="1:186" s="77" customFormat="1" ht="11.1" customHeight="1">
      <c r="A75" s="76"/>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c r="BW75" s="70"/>
      <c r="BX75" s="70"/>
      <c r="BY75" s="70"/>
      <c r="BZ75" s="70"/>
      <c r="CA75" s="70"/>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c r="EO75" s="70"/>
      <c r="EP75" s="70"/>
      <c r="EQ75" s="70"/>
      <c r="ER75" s="70"/>
      <c r="ES75" s="70"/>
      <c r="ET75" s="70"/>
      <c r="EU75" s="70"/>
      <c r="EV75" s="70"/>
      <c r="EW75" s="70"/>
      <c r="EX75" s="70"/>
      <c r="EY75" s="70"/>
      <c r="EZ75" s="70"/>
      <c r="FA75" s="70"/>
      <c r="FB75" s="70"/>
      <c r="FC75" s="70"/>
      <c r="FD75" s="70"/>
      <c r="FE75" s="70"/>
      <c r="FF75" s="70"/>
      <c r="FG75" s="70"/>
      <c r="FH75" s="70"/>
      <c r="FI75" s="70"/>
      <c r="FJ75" s="70"/>
      <c r="FK75" s="70"/>
      <c r="FL75" s="70"/>
      <c r="FM75" s="70"/>
      <c r="FN75" s="70"/>
      <c r="FO75" s="70"/>
      <c r="FP75" s="70"/>
      <c r="FQ75" s="70"/>
      <c r="FR75" s="70"/>
      <c r="FS75" s="70"/>
      <c r="FT75" s="70"/>
      <c r="FU75" s="70"/>
      <c r="FV75" s="70"/>
      <c r="FW75" s="70"/>
      <c r="FX75" s="70"/>
      <c r="FY75" s="70"/>
      <c r="FZ75" s="70"/>
      <c r="GA75" s="70"/>
      <c r="GB75" s="70"/>
      <c r="GC75" s="70"/>
      <c r="GD75" s="70"/>
    </row>
    <row r="76" spans="1:186" s="77" customFormat="1" ht="11.1" customHeight="1">
      <c r="A76" s="76"/>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c r="EO76" s="70"/>
      <c r="EP76" s="70"/>
      <c r="EQ76" s="70"/>
      <c r="ER76" s="70"/>
      <c r="ES76" s="70"/>
      <c r="ET76" s="70"/>
      <c r="EU76" s="70"/>
      <c r="EV76" s="70"/>
      <c r="EW76" s="70"/>
      <c r="EX76" s="70"/>
      <c r="EY76" s="70"/>
      <c r="EZ76" s="70"/>
      <c r="FA76" s="70"/>
      <c r="FB76" s="70"/>
      <c r="FC76" s="70"/>
      <c r="FD76" s="70"/>
      <c r="FE76" s="70"/>
      <c r="FF76" s="70"/>
      <c r="FG76" s="70"/>
      <c r="FH76" s="70"/>
      <c r="FI76" s="70"/>
      <c r="FJ76" s="70"/>
      <c r="FK76" s="70"/>
      <c r="FL76" s="70"/>
      <c r="FM76" s="70"/>
      <c r="FN76" s="70"/>
      <c r="FO76" s="70"/>
      <c r="FP76" s="70"/>
      <c r="FQ76" s="70"/>
      <c r="FR76" s="70"/>
      <c r="FS76" s="70"/>
      <c r="FT76" s="70"/>
      <c r="FU76" s="70"/>
      <c r="FV76" s="70"/>
      <c r="FW76" s="70"/>
      <c r="FX76" s="70"/>
      <c r="FY76" s="70"/>
      <c r="FZ76" s="70"/>
      <c r="GA76" s="70"/>
      <c r="GB76" s="70"/>
      <c r="GC76" s="70"/>
      <c r="GD76" s="70"/>
    </row>
    <row r="77" spans="1:186" s="77" customFormat="1" ht="11.1" customHeight="1">
      <c r="A77" s="76"/>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c r="EO77" s="70"/>
      <c r="EP77" s="70"/>
      <c r="EQ77" s="70"/>
      <c r="ER77" s="70"/>
      <c r="ES77" s="70"/>
      <c r="ET77" s="70"/>
      <c r="EU77" s="70"/>
      <c r="EV77" s="70"/>
      <c r="EW77" s="70"/>
      <c r="EX77" s="70"/>
      <c r="EY77" s="70"/>
      <c r="EZ77" s="70"/>
      <c r="FA77" s="70"/>
      <c r="FB77" s="70"/>
      <c r="FC77" s="70"/>
      <c r="FD77" s="70"/>
      <c r="FE77" s="70"/>
      <c r="FF77" s="70"/>
      <c r="FG77" s="70"/>
      <c r="FH77" s="70"/>
      <c r="FI77" s="70"/>
      <c r="FJ77" s="70"/>
      <c r="FK77" s="70"/>
      <c r="FL77" s="70"/>
      <c r="FM77" s="70"/>
      <c r="FN77" s="70"/>
      <c r="FO77" s="70"/>
      <c r="FP77" s="70"/>
      <c r="FQ77" s="70"/>
      <c r="FR77" s="70"/>
      <c r="FS77" s="70"/>
      <c r="FT77" s="70"/>
      <c r="FU77" s="70"/>
      <c r="FV77" s="70"/>
      <c r="FW77" s="70"/>
      <c r="FX77" s="70"/>
      <c r="FY77" s="70"/>
      <c r="FZ77" s="70"/>
      <c r="GA77" s="70"/>
      <c r="GB77" s="70"/>
      <c r="GC77" s="70"/>
      <c r="GD77" s="70"/>
    </row>
    <row r="78" spans="1:186" s="77" customFormat="1" ht="11.1" customHeight="1">
      <c r="A78" s="81"/>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c r="EO78" s="70"/>
      <c r="EP78" s="70"/>
      <c r="EQ78" s="70"/>
      <c r="ER78" s="70"/>
      <c r="ES78" s="70"/>
      <c r="ET78" s="70"/>
      <c r="EU78" s="70"/>
      <c r="EV78" s="70"/>
      <c r="EW78" s="70"/>
      <c r="EX78" s="70"/>
      <c r="EY78" s="70"/>
      <c r="EZ78" s="70"/>
      <c r="FA78" s="70"/>
      <c r="FB78" s="70"/>
      <c r="FC78" s="70"/>
      <c r="FD78" s="70"/>
      <c r="FE78" s="70"/>
      <c r="FF78" s="70"/>
      <c r="FG78" s="70"/>
      <c r="FH78" s="70"/>
      <c r="FI78" s="70"/>
      <c r="FJ78" s="70"/>
      <c r="FK78" s="70"/>
      <c r="FL78" s="70"/>
      <c r="FM78" s="70"/>
      <c r="FN78" s="70"/>
      <c r="FO78" s="70"/>
      <c r="FP78" s="70"/>
      <c r="FQ78" s="70"/>
      <c r="FR78" s="70"/>
      <c r="FS78" s="70"/>
      <c r="FT78" s="70"/>
      <c r="FU78" s="70"/>
      <c r="FV78" s="70"/>
      <c r="FW78" s="70"/>
      <c r="FX78" s="70"/>
      <c r="FY78" s="70"/>
      <c r="FZ78" s="70"/>
      <c r="GA78" s="70"/>
      <c r="GB78" s="70"/>
      <c r="GC78" s="70"/>
      <c r="GD78" s="70"/>
    </row>
    <row r="79" spans="1:186" s="77" customFormat="1" ht="11.1" customHeight="1">
      <c r="A79" s="76"/>
      <c r="T79" s="70"/>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c r="AX79" s="70"/>
      <c r="AY79" s="70"/>
      <c r="AZ79" s="70"/>
      <c r="BA79" s="70"/>
      <c r="BB79" s="70"/>
      <c r="BC79" s="70"/>
      <c r="BD79" s="70"/>
      <c r="BE79" s="70"/>
      <c r="BF79" s="70"/>
      <c r="BG79" s="70"/>
      <c r="BH79" s="70"/>
      <c r="BI79" s="70"/>
      <c r="BJ79" s="70"/>
      <c r="BK79" s="70"/>
      <c r="BL79" s="70"/>
      <c r="BM79" s="70"/>
      <c r="BN79" s="70"/>
      <c r="BO79" s="70"/>
      <c r="BP79" s="70"/>
      <c r="BQ79" s="70"/>
      <c r="BR79" s="70"/>
      <c r="BS79" s="70"/>
      <c r="BT79" s="70"/>
      <c r="BU79" s="70"/>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c r="EO79" s="70"/>
      <c r="EP79" s="70"/>
      <c r="EQ79" s="70"/>
      <c r="ER79" s="70"/>
      <c r="ES79" s="70"/>
      <c r="ET79" s="70"/>
      <c r="EU79" s="70"/>
      <c r="EV79" s="70"/>
      <c r="EW79" s="70"/>
      <c r="EX79" s="70"/>
      <c r="EY79" s="70"/>
      <c r="EZ79" s="70"/>
      <c r="FA79" s="70"/>
      <c r="FB79" s="70"/>
      <c r="FC79" s="70"/>
      <c r="FD79" s="70"/>
      <c r="FE79" s="70"/>
      <c r="FF79" s="70"/>
      <c r="FG79" s="70"/>
      <c r="FH79" s="70"/>
      <c r="FI79" s="70"/>
      <c r="FJ79" s="70"/>
      <c r="FK79" s="70"/>
      <c r="FL79" s="70"/>
      <c r="FM79" s="70"/>
      <c r="FN79" s="70"/>
      <c r="FO79" s="70"/>
      <c r="FP79" s="70"/>
      <c r="FQ79" s="70"/>
      <c r="FR79" s="70"/>
      <c r="FS79" s="70"/>
      <c r="FT79" s="70"/>
      <c r="FU79" s="70"/>
      <c r="FV79" s="70"/>
      <c r="FW79" s="70"/>
      <c r="FX79" s="70"/>
      <c r="FY79" s="70"/>
      <c r="FZ79" s="70"/>
      <c r="GA79" s="70"/>
      <c r="GB79" s="70"/>
      <c r="GC79" s="70"/>
      <c r="GD79" s="70"/>
    </row>
    <row r="80" spans="1:186" s="77" customFormat="1" ht="11.1" customHeight="1">
      <c r="A80" s="81"/>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c r="EO80" s="70"/>
      <c r="EP80" s="70"/>
      <c r="EQ80" s="70"/>
      <c r="ER80" s="70"/>
      <c r="ES80" s="70"/>
      <c r="ET80" s="70"/>
      <c r="EU80" s="70"/>
      <c r="EV80" s="70"/>
      <c r="EW80" s="70"/>
      <c r="EX80" s="70"/>
      <c r="EY80" s="70"/>
      <c r="EZ80" s="70"/>
      <c r="FA80" s="70"/>
      <c r="FB80" s="70"/>
      <c r="FC80" s="70"/>
      <c r="FD80" s="70"/>
      <c r="FE80" s="70"/>
      <c r="FF80" s="70"/>
      <c r="FG80" s="70"/>
      <c r="FH80" s="70"/>
      <c r="FI80" s="70"/>
      <c r="FJ80" s="70"/>
      <c r="FK80" s="70"/>
      <c r="FL80" s="70"/>
      <c r="FM80" s="70"/>
      <c r="FN80" s="70"/>
      <c r="FO80" s="70"/>
      <c r="FP80" s="70"/>
      <c r="FQ80" s="70"/>
      <c r="FR80" s="70"/>
      <c r="FS80" s="70"/>
      <c r="FT80" s="70"/>
      <c r="FU80" s="70"/>
      <c r="FV80" s="70"/>
      <c r="FW80" s="70"/>
      <c r="FX80" s="70"/>
      <c r="FY80" s="70"/>
      <c r="FZ80" s="70"/>
      <c r="GA80" s="70"/>
      <c r="GB80" s="70"/>
      <c r="GC80" s="70"/>
      <c r="GD80" s="70"/>
    </row>
    <row r="81" spans="1:186" s="77" customFormat="1" ht="11.1" customHeight="1">
      <c r="A81" s="76"/>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c r="EO81" s="70"/>
      <c r="EP81" s="70"/>
      <c r="EQ81" s="70"/>
      <c r="ER81" s="70"/>
      <c r="ES81" s="70"/>
      <c r="ET81" s="70"/>
      <c r="EU81" s="70"/>
      <c r="EV81" s="70"/>
      <c r="EW81" s="70"/>
      <c r="EX81" s="70"/>
      <c r="EY81" s="70"/>
      <c r="EZ81" s="70"/>
      <c r="FA81" s="70"/>
      <c r="FB81" s="70"/>
      <c r="FC81" s="70"/>
      <c r="FD81" s="70"/>
      <c r="FE81" s="70"/>
      <c r="FF81" s="70"/>
      <c r="FG81" s="70"/>
      <c r="FH81" s="70"/>
      <c r="FI81" s="70"/>
      <c r="FJ81" s="70"/>
      <c r="FK81" s="70"/>
      <c r="FL81" s="70"/>
      <c r="FM81" s="70"/>
      <c r="FN81" s="70"/>
      <c r="FO81" s="70"/>
      <c r="FP81" s="70"/>
      <c r="FQ81" s="70"/>
      <c r="FR81" s="70"/>
      <c r="FS81" s="70"/>
      <c r="FT81" s="70"/>
      <c r="FU81" s="70"/>
      <c r="FV81" s="70"/>
      <c r="FW81" s="70"/>
      <c r="FX81" s="70"/>
      <c r="FY81" s="70"/>
      <c r="FZ81" s="70"/>
      <c r="GA81" s="70"/>
      <c r="GB81" s="70"/>
      <c r="GC81" s="70"/>
      <c r="GD81" s="70"/>
    </row>
    <row r="82" spans="1:186" s="77" customFormat="1" ht="11.1" customHeight="1">
      <c r="A82" s="85"/>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c r="EO82" s="70"/>
      <c r="EP82" s="70"/>
      <c r="EQ82" s="70"/>
      <c r="ER82" s="70"/>
      <c r="ES82" s="70"/>
      <c r="ET82" s="70"/>
      <c r="EU82" s="70"/>
      <c r="EV82" s="70"/>
      <c r="EW82" s="70"/>
      <c r="EX82" s="70"/>
      <c r="EY82" s="70"/>
      <c r="EZ82" s="70"/>
      <c r="FA82" s="70"/>
      <c r="FB82" s="70"/>
      <c r="FC82" s="70"/>
      <c r="FD82" s="70"/>
      <c r="FE82" s="70"/>
      <c r="FF82" s="70"/>
      <c r="FG82" s="70"/>
      <c r="FH82" s="70"/>
      <c r="FI82" s="70"/>
      <c r="FJ82" s="70"/>
      <c r="FK82" s="70"/>
      <c r="FL82" s="70"/>
      <c r="FM82" s="70"/>
      <c r="FN82" s="70"/>
      <c r="FO82" s="70"/>
      <c r="FP82" s="70"/>
      <c r="FQ82" s="70"/>
      <c r="FR82" s="70"/>
      <c r="FS82" s="70"/>
      <c r="FT82" s="70"/>
      <c r="FU82" s="70"/>
      <c r="FV82" s="70"/>
      <c r="FW82" s="70"/>
      <c r="FX82" s="70"/>
      <c r="FY82" s="70"/>
      <c r="FZ82" s="70"/>
      <c r="GA82" s="70"/>
      <c r="GB82" s="70"/>
      <c r="GC82" s="70"/>
      <c r="GD82" s="70"/>
    </row>
    <row r="83" spans="1:186" s="77" customFormat="1" ht="11.1" customHeight="1">
      <c r="A83" s="76"/>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c r="EO83" s="70"/>
      <c r="EP83" s="70"/>
      <c r="EQ83" s="70"/>
      <c r="ER83" s="70"/>
      <c r="ES83" s="70"/>
      <c r="ET83" s="70"/>
      <c r="EU83" s="70"/>
      <c r="EV83" s="70"/>
      <c r="EW83" s="70"/>
      <c r="EX83" s="70"/>
      <c r="EY83" s="70"/>
      <c r="EZ83" s="70"/>
      <c r="FA83" s="70"/>
      <c r="FB83" s="70"/>
      <c r="FC83" s="70"/>
      <c r="FD83" s="70"/>
      <c r="FE83" s="70"/>
      <c r="FF83" s="70"/>
      <c r="FG83" s="70"/>
      <c r="FH83" s="70"/>
      <c r="FI83" s="70"/>
      <c r="FJ83" s="70"/>
      <c r="FK83" s="70"/>
      <c r="FL83" s="70"/>
      <c r="FM83" s="70"/>
      <c r="FN83" s="70"/>
      <c r="FO83" s="70"/>
      <c r="FP83" s="70"/>
      <c r="FQ83" s="70"/>
      <c r="FR83" s="70"/>
      <c r="FS83" s="70"/>
      <c r="FT83" s="70"/>
      <c r="FU83" s="70"/>
      <c r="FV83" s="70"/>
      <c r="FW83" s="70"/>
      <c r="FX83" s="70"/>
      <c r="FY83" s="70"/>
      <c r="FZ83" s="70"/>
      <c r="GA83" s="70"/>
      <c r="GB83" s="70"/>
      <c r="GC83" s="70"/>
      <c r="GD83" s="70"/>
    </row>
    <row r="84" spans="1:186" s="77" customFormat="1" ht="11.1" customHeight="1">
      <c r="A84" s="85"/>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c r="EO84" s="70"/>
      <c r="EP84" s="70"/>
      <c r="EQ84" s="70"/>
      <c r="ER84" s="70"/>
      <c r="ES84" s="70"/>
      <c r="ET84" s="70"/>
      <c r="EU84" s="70"/>
      <c r="EV84" s="70"/>
      <c r="EW84" s="70"/>
      <c r="EX84" s="70"/>
      <c r="EY84" s="70"/>
      <c r="EZ84" s="70"/>
      <c r="FA84" s="70"/>
      <c r="FB84" s="70"/>
      <c r="FC84" s="70"/>
      <c r="FD84" s="70"/>
      <c r="FE84" s="70"/>
      <c r="FF84" s="70"/>
      <c r="FG84" s="70"/>
      <c r="FH84" s="70"/>
      <c r="FI84" s="70"/>
      <c r="FJ84" s="70"/>
      <c r="FK84" s="70"/>
      <c r="FL84" s="70"/>
      <c r="FM84" s="70"/>
      <c r="FN84" s="70"/>
      <c r="FO84" s="70"/>
      <c r="FP84" s="70"/>
      <c r="FQ84" s="70"/>
      <c r="FR84" s="70"/>
      <c r="FS84" s="70"/>
      <c r="FT84" s="70"/>
      <c r="FU84" s="70"/>
      <c r="FV84" s="70"/>
      <c r="FW84" s="70"/>
      <c r="FX84" s="70"/>
      <c r="FY84" s="70"/>
      <c r="FZ84" s="70"/>
      <c r="GA84" s="70"/>
      <c r="GB84" s="70"/>
      <c r="GC84" s="70"/>
      <c r="GD84" s="70"/>
    </row>
    <row r="85" spans="1:186" s="77" customFormat="1" ht="11.1" customHeight="1">
      <c r="A85" s="85"/>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row>
    <row r="86" spans="1:186" s="77" customFormat="1" ht="11.1" customHeight="1">
      <c r="A86" s="81"/>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c r="EO86" s="70"/>
      <c r="EP86" s="70"/>
      <c r="EQ86" s="70"/>
      <c r="ER86" s="70"/>
      <c r="ES86" s="70"/>
      <c r="ET86" s="70"/>
      <c r="EU86" s="70"/>
      <c r="EV86" s="70"/>
      <c r="EW86" s="70"/>
      <c r="EX86" s="70"/>
      <c r="EY86" s="70"/>
      <c r="EZ86" s="70"/>
      <c r="FA86" s="70"/>
      <c r="FB86" s="70"/>
      <c r="FC86" s="70"/>
      <c r="FD86" s="70"/>
      <c r="FE86" s="70"/>
      <c r="FF86" s="70"/>
      <c r="FG86" s="70"/>
      <c r="FH86" s="70"/>
      <c r="FI86" s="70"/>
      <c r="FJ86" s="70"/>
      <c r="FK86" s="70"/>
      <c r="FL86" s="70"/>
      <c r="FM86" s="70"/>
      <c r="FN86" s="70"/>
      <c r="FO86" s="70"/>
      <c r="FP86" s="70"/>
      <c r="FQ86" s="70"/>
      <c r="FR86" s="70"/>
      <c r="FS86" s="70"/>
      <c r="FT86" s="70"/>
      <c r="FU86" s="70"/>
      <c r="FV86" s="70"/>
      <c r="FW86" s="70"/>
      <c r="FX86" s="70"/>
      <c r="FY86" s="70"/>
      <c r="FZ86" s="70"/>
      <c r="GA86" s="70"/>
      <c r="GB86" s="70"/>
      <c r="GC86" s="70"/>
      <c r="GD86" s="70"/>
    </row>
  </sheetData>
  <hyperlinks>
    <hyperlink ref="S6" location="Índex!D9" display="Index" xr:uid="{7416A7E8-A292-4CDB-94B3-F28A06BE9FE9}"/>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57DDE-A5B2-444B-A9F2-C73C62526682}">
  <sheetPr>
    <tabColor rgb="FFFF0000"/>
  </sheetPr>
  <dimension ref="A1:HV71"/>
  <sheetViews>
    <sheetView showGridLines="0" zoomScaleNormal="100" workbookViewId="0">
      <pane xSplit="1" ySplit="9" topLeftCell="AZ10" activePane="bottomRight" state="frozen"/>
      <selection activeCell="CO6" sqref="CO6"/>
      <selection pane="topRight" activeCell="CO6" sqref="CO6"/>
      <selection pane="bottomLeft" activeCell="CO6" sqref="CO6"/>
      <selection pane="bottomRight" activeCell="CO6" sqref="CO6"/>
    </sheetView>
  </sheetViews>
  <sheetFormatPr defaultColWidth="11" defaultRowHeight="13.2"/>
  <cols>
    <col min="1" max="1" width="33.6328125" style="86" customWidth="1"/>
    <col min="2" max="25" width="9.36328125" style="86" customWidth="1"/>
    <col min="26" max="50" width="9.36328125" style="77" customWidth="1"/>
    <col min="51" max="61" width="9.26953125" style="77" customWidth="1"/>
    <col min="62" max="62" width="9.36328125" style="77" customWidth="1"/>
    <col min="63" max="16384" width="11" style="70"/>
  </cols>
  <sheetData>
    <row r="1" spans="1:23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9"/>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9"/>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9"/>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row>
    <row r="5" spans="1:230" s="99" customFormat="1" ht="15" customHeight="1" thickBot="1">
      <c r="A5" s="47" t="s">
        <v>235</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58"/>
      <c r="BL5" s="158"/>
      <c r="BM5" s="158"/>
      <c r="BN5" s="158"/>
      <c r="BO5" s="158"/>
      <c r="BP5" s="158"/>
      <c r="BQ5" s="158"/>
      <c r="BR5" s="158"/>
      <c r="BS5" s="158"/>
      <c r="BT5" s="158"/>
      <c r="BU5" s="158"/>
      <c r="BV5" s="158"/>
      <c r="BW5" s="158"/>
      <c r="BX5" s="158"/>
      <c r="BY5" s="158"/>
      <c r="BZ5" s="158"/>
      <c r="CA5" s="158"/>
      <c r="CB5" s="158"/>
      <c r="CC5" s="159"/>
      <c r="CD5" s="159"/>
      <c r="CE5" s="159"/>
      <c r="CF5" s="159"/>
      <c r="CG5" s="159"/>
      <c r="CI5" s="160"/>
      <c r="CM5" s="160"/>
      <c r="CO5" s="161"/>
      <c r="CR5" s="162"/>
      <c r="CS5" s="158"/>
      <c r="CT5" s="158"/>
      <c r="CU5" s="158"/>
      <c r="CV5" s="163"/>
      <c r="CW5" s="158"/>
      <c r="CX5" s="158"/>
      <c r="CY5" s="158"/>
      <c r="CZ5" s="164"/>
    </row>
    <row r="6" spans="1:230" s="99" customFormat="1" ht="15" customHeight="1" thickTop="1">
      <c r="A6" s="199"/>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231"/>
      <c r="AP6" s="51"/>
      <c r="AQ6" s="51"/>
      <c r="AR6" s="51"/>
      <c r="AS6" s="51"/>
      <c r="AT6" s="51"/>
      <c r="AU6" s="51"/>
      <c r="AV6" s="51"/>
      <c r="AW6" s="51"/>
      <c r="AX6" s="51"/>
      <c r="AY6" s="51"/>
      <c r="AZ6" s="51"/>
      <c r="BA6" s="51"/>
      <c r="BB6" s="51"/>
      <c r="BC6" s="51"/>
      <c r="BD6" s="51"/>
      <c r="BE6" s="51"/>
      <c r="BF6" s="51"/>
      <c r="BG6" s="51"/>
      <c r="BH6" s="51"/>
      <c r="BI6" s="51"/>
      <c r="BJ6" s="51" t="s">
        <v>61</v>
      </c>
      <c r="BK6" s="225"/>
      <c r="BL6" s="225"/>
      <c r="BM6" s="225"/>
      <c r="BN6" s="225"/>
      <c r="BO6" s="225"/>
      <c r="BP6" s="225"/>
      <c r="BQ6" s="225"/>
      <c r="BR6" s="225"/>
      <c r="BS6" s="225"/>
      <c r="BT6" s="225"/>
      <c r="BU6" s="225"/>
      <c r="BV6" s="226"/>
      <c r="BW6" s="226"/>
      <c r="BX6" s="226"/>
      <c r="BY6" s="226"/>
      <c r="BZ6" s="226"/>
      <c r="CA6" s="226"/>
      <c r="CB6" s="226"/>
      <c r="CC6" s="226"/>
      <c r="CD6" s="226"/>
      <c r="CE6" s="226"/>
      <c r="CF6" s="226"/>
      <c r="CG6" s="226"/>
    </row>
    <row r="7" spans="1:230" s="56" customFormat="1" ht="15" customHeight="1">
      <c r="A7" s="54"/>
      <c r="B7" s="55" t="s">
        <v>100</v>
      </c>
      <c r="C7" s="55" t="s">
        <v>101</v>
      </c>
      <c r="D7" s="55" t="s">
        <v>102</v>
      </c>
      <c r="E7" s="55" t="s">
        <v>103</v>
      </c>
      <c r="F7" s="55" t="s">
        <v>104</v>
      </c>
      <c r="G7" s="55" t="s">
        <v>105</v>
      </c>
      <c r="H7" s="55" t="s">
        <v>106</v>
      </c>
      <c r="I7" s="55" t="s">
        <v>107</v>
      </c>
      <c r="J7" s="55" t="s">
        <v>108</v>
      </c>
      <c r="K7" s="55" t="s">
        <v>109</v>
      </c>
      <c r="L7" s="55" t="s">
        <v>110</v>
      </c>
      <c r="M7" s="55" t="s">
        <v>111</v>
      </c>
      <c r="N7" s="55" t="s">
        <v>112</v>
      </c>
      <c r="O7" s="55" t="s">
        <v>113</v>
      </c>
      <c r="P7" s="55" t="s">
        <v>114</v>
      </c>
      <c r="Q7" s="55" t="s">
        <v>115</v>
      </c>
      <c r="R7" s="55" t="s">
        <v>116</v>
      </c>
      <c r="S7" s="55" t="s">
        <v>117</v>
      </c>
      <c r="T7" s="55" t="s">
        <v>118</v>
      </c>
      <c r="U7" s="55" t="s">
        <v>119</v>
      </c>
      <c r="V7" s="55" t="s">
        <v>120</v>
      </c>
      <c r="W7" s="55" t="s">
        <v>121</v>
      </c>
      <c r="X7" s="55" t="s">
        <v>122</v>
      </c>
      <c r="Y7" s="55" t="s">
        <v>123</v>
      </c>
      <c r="Z7" s="55" t="s">
        <v>124</v>
      </c>
      <c r="AA7" s="55" t="s">
        <v>125</v>
      </c>
      <c r="AB7" s="55" t="s">
        <v>126</v>
      </c>
      <c r="AC7" s="55" t="s">
        <v>127</v>
      </c>
      <c r="AD7" s="55" t="s">
        <v>128</v>
      </c>
      <c r="AE7" s="55" t="s">
        <v>129</v>
      </c>
      <c r="AF7" s="55" t="s">
        <v>130</v>
      </c>
      <c r="AG7" s="55" t="s">
        <v>131</v>
      </c>
      <c r="AH7" s="55" t="s">
        <v>132</v>
      </c>
      <c r="AI7" s="55" t="s">
        <v>133</v>
      </c>
      <c r="AJ7" s="55" t="s">
        <v>134</v>
      </c>
      <c r="AK7" s="55" t="s">
        <v>135</v>
      </c>
      <c r="AL7" s="55" t="s">
        <v>136</v>
      </c>
      <c r="AM7" s="55" t="s">
        <v>137</v>
      </c>
      <c r="AN7" s="55" t="s">
        <v>138</v>
      </c>
      <c r="AO7" s="55" t="s">
        <v>139</v>
      </c>
      <c r="AP7" s="55" t="s">
        <v>140</v>
      </c>
      <c r="AQ7" s="55" t="s">
        <v>141</v>
      </c>
      <c r="AR7" s="55" t="s">
        <v>142</v>
      </c>
      <c r="AS7" s="55" t="s">
        <v>143</v>
      </c>
      <c r="AT7" s="55" t="s">
        <v>144</v>
      </c>
      <c r="AU7" s="55" t="s">
        <v>145</v>
      </c>
      <c r="AV7" s="55" t="s">
        <v>146</v>
      </c>
      <c r="AW7" s="55" t="s">
        <v>147</v>
      </c>
      <c r="AX7" s="55" t="s">
        <v>62</v>
      </c>
      <c r="AY7" s="55" t="s">
        <v>63</v>
      </c>
      <c r="AZ7" s="55" t="s">
        <v>148</v>
      </c>
      <c r="BA7" s="55" t="s">
        <v>65</v>
      </c>
      <c r="BB7" s="55" t="s">
        <v>66</v>
      </c>
      <c r="BC7" s="55" t="s">
        <v>67</v>
      </c>
      <c r="BD7" s="55" t="s">
        <v>149</v>
      </c>
      <c r="BE7" s="55" t="s">
        <v>69</v>
      </c>
      <c r="BF7" s="55" t="s">
        <v>70</v>
      </c>
      <c r="BG7" s="55" t="s">
        <v>71</v>
      </c>
      <c r="BH7" s="55" t="s">
        <v>72</v>
      </c>
      <c r="BI7" s="55" t="s">
        <v>73</v>
      </c>
      <c r="BJ7" s="55" t="s">
        <v>74</v>
      </c>
    </row>
    <row r="8" spans="1:230"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row>
    <row r="9" spans="1:230"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60"/>
    </row>
    <row r="10" spans="1:230" ht="15" customHeight="1">
      <c r="A10" s="65" t="s">
        <v>236</v>
      </c>
      <c r="B10" s="95">
        <v>16844</v>
      </c>
      <c r="C10" s="95">
        <v>18192</v>
      </c>
      <c r="D10" s="95">
        <v>19556</v>
      </c>
      <c r="E10" s="95">
        <v>21183</v>
      </c>
      <c r="F10" s="95">
        <v>21265</v>
      </c>
      <c r="G10" s="95">
        <v>21031</v>
      </c>
      <c r="H10" s="66">
        <v>20794</v>
      </c>
      <c r="I10" s="66">
        <v>20496</v>
      </c>
      <c r="J10" s="66">
        <v>19540</v>
      </c>
      <c r="K10" s="66">
        <v>18595</v>
      </c>
      <c r="L10" s="66">
        <v>18445</v>
      </c>
      <c r="M10" s="66">
        <v>18711</v>
      </c>
      <c r="N10" s="105">
        <v>20610</v>
      </c>
      <c r="O10" s="105">
        <v>21366</v>
      </c>
      <c r="P10" s="105">
        <v>22668</v>
      </c>
      <c r="Q10" s="105">
        <v>24867</v>
      </c>
      <c r="R10" s="105">
        <v>25811</v>
      </c>
      <c r="S10" s="105">
        <v>26804</v>
      </c>
      <c r="T10" s="105">
        <v>27554</v>
      </c>
      <c r="U10" s="105">
        <v>28761</v>
      </c>
      <c r="V10" s="105">
        <v>29075</v>
      </c>
      <c r="W10" s="105">
        <v>29324</v>
      </c>
      <c r="X10" s="105">
        <v>29540</v>
      </c>
      <c r="Y10" s="105">
        <v>29249</v>
      </c>
      <c r="Z10" s="105">
        <v>28661</v>
      </c>
      <c r="AA10" s="105">
        <v>28192</v>
      </c>
      <c r="AB10" s="105">
        <v>27378</v>
      </c>
      <c r="AC10" s="105">
        <v>26557</v>
      </c>
      <c r="AD10" s="105">
        <v>25487</v>
      </c>
      <c r="AE10" s="105">
        <v>24804.54</v>
      </c>
      <c r="AF10" s="105">
        <v>24675</v>
      </c>
      <c r="AG10" s="105">
        <v>24539</v>
      </c>
      <c r="AH10" s="105">
        <v>23654</v>
      </c>
      <c r="AI10" s="105">
        <v>22905.89</v>
      </c>
      <c r="AJ10" s="105">
        <v>22259.75</v>
      </c>
      <c r="AK10" s="105">
        <v>21495</v>
      </c>
      <c r="AL10" s="105">
        <v>20486</v>
      </c>
      <c r="AM10" s="105">
        <v>19522</v>
      </c>
      <c r="AN10" s="105">
        <v>20393</v>
      </c>
      <c r="AO10" s="105">
        <v>19853</v>
      </c>
      <c r="AP10" s="105">
        <v>19421</v>
      </c>
      <c r="AQ10" s="105">
        <v>19382</v>
      </c>
      <c r="AR10" s="105">
        <v>19754</v>
      </c>
      <c r="AS10" s="105">
        <v>20688.810000000001</v>
      </c>
      <c r="AT10" s="105">
        <v>21495</v>
      </c>
      <c r="AU10" s="105">
        <v>22084</v>
      </c>
      <c r="AV10" s="105">
        <v>22559</v>
      </c>
      <c r="AW10" s="105">
        <v>23610.80846347988</v>
      </c>
      <c r="AX10" s="105">
        <v>24532</v>
      </c>
      <c r="AY10" s="105">
        <v>25938</v>
      </c>
      <c r="AZ10" s="105">
        <v>27373</v>
      </c>
      <c r="BA10" s="105">
        <v>28888</v>
      </c>
      <c r="BB10" s="105">
        <v>29380.108696390183</v>
      </c>
      <c r="BC10" s="105">
        <v>28208.622823090001</v>
      </c>
      <c r="BD10" s="105">
        <v>28394</v>
      </c>
      <c r="BE10" s="105">
        <v>29334.2</v>
      </c>
      <c r="BF10" s="105">
        <v>29468.5</v>
      </c>
      <c r="BG10" s="105">
        <v>30028.2</v>
      </c>
      <c r="BH10" s="105">
        <v>30929.200000000001</v>
      </c>
      <c r="BI10" s="105">
        <v>32707</v>
      </c>
      <c r="BJ10" s="138">
        <v>33822</v>
      </c>
      <c r="BK10" s="140"/>
      <c r="BL10" s="140"/>
    </row>
    <row r="11" spans="1:230" ht="15" customHeight="1">
      <c r="A11" s="65" t="s">
        <v>209</v>
      </c>
      <c r="B11" s="95">
        <v>10785</v>
      </c>
      <c r="C11" s="95">
        <v>11361</v>
      </c>
      <c r="D11" s="95">
        <v>12624</v>
      </c>
      <c r="E11" s="95">
        <v>13169</v>
      </c>
      <c r="F11" s="95">
        <v>13687</v>
      </c>
      <c r="G11" s="95">
        <v>14140</v>
      </c>
      <c r="H11" s="66">
        <v>14457</v>
      </c>
      <c r="I11" s="66">
        <v>14613</v>
      </c>
      <c r="J11" s="66">
        <v>15157</v>
      </c>
      <c r="K11" s="66">
        <v>16095</v>
      </c>
      <c r="L11" s="66">
        <v>16668</v>
      </c>
      <c r="M11" s="66">
        <v>18353</v>
      </c>
      <c r="N11" s="105">
        <v>20832</v>
      </c>
      <c r="O11" s="105">
        <v>23200</v>
      </c>
      <c r="P11" s="105">
        <v>25044</v>
      </c>
      <c r="Q11" s="105">
        <v>26502</v>
      </c>
      <c r="R11" s="105">
        <v>28198</v>
      </c>
      <c r="S11" s="105">
        <v>29544</v>
      </c>
      <c r="T11" s="105">
        <v>30486</v>
      </c>
      <c r="U11" s="105">
        <v>31019</v>
      </c>
      <c r="V11" s="105">
        <v>32170</v>
      </c>
      <c r="W11" s="105">
        <v>33709</v>
      </c>
      <c r="X11" s="105">
        <v>34884</v>
      </c>
      <c r="Y11" s="105">
        <v>35798</v>
      </c>
      <c r="Z11" s="105">
        <v>37856</v>
      </c>
      <c r="AA11" s="105">
        <v>40311</v>
      </c>
      <c r="AB11" s="105">
        <v>42475</v>
      </c>
      <c r="AC11" s="105">
        <v>43262</v>
      </c>
      <c r="AD11" s="105">
        <v>44701</v>
      </c>
      <c r="AE11" s="105">
        <v>45421.470000000008</v>
      </c>
      <c r="AF11" s="105">
        <v>45978</v>
      </c>
      <c r="AG11" s="105">
        <v>45973</v>
      </c>
      <c r="AH11" s="105">
        <v>47379</v>
      </c>
      <c r="AI11" s="105">
        <v>48535.47</v>
      </c>
      <c r="AJ11" s="105">
        <v>49567.39</v>
      </c>
      <c r="AK11" s="105">
        <v>49766</v>
      </c>
      <c r="AL11" s="105">
        <v>50722</v>
      </c>
      <c r="AM11" s="105">
        <v>51469.51</v>
      </c>
      <c r="AN11" s="105">
        <v>56755</v>
      </c>
      <c r="AO11" s="105">
        <v>57241</v>
      </c>
      <c r="AP11" s="105">
        <v>57698</v>
      </c>
      <c r="AQ11" s="105">
        <v>58411</v>
      </c>
      <c r="AR11" s="105">
        <v>59673</v>
      </c>
      <c r="AS11" s="105">
        <v>60845.49</v>
      </c>
      <c r="AT11" s="105">
        <v>62862</v>
      </c>
      <c r="AU11" s="105">
        <v>65083</v>
      </c>
      <c r="AV11" s="105">
        <v>67819</v>
      </c>
      <c r="AW11" s="105">
        <v>70805.829488851625</v>
      </c>
      <c r="AX11" s="105">
        <v>75193</v>
      </c>
      <c r="AY11" s="105">
        <v>81216</v>
      </c>
      <c r="AZ11" s="105">
        <v>86470</v>
      </c>
      <c r="BA11" s="105">
        <v>89905</v>
      </c>
      <c r="BB11" s="105">
        <v>94958.94103375198</v>
      </c>
      <c r="BC11" s="105">
        <v>94622.020082908944</v>
      </c>
      <c r="BD11" s="105">
        <v>94906.365399482616</v>
      </c>
      <c r="BE11" s="105">
        <v>97642</v>
      </c>
      <c r="BF11" s="105">
        <v>103677.5</v>
      </c>
      <c r="BG11" s="105">
        <v>110192</v>
      </c>
      <c r="BH11" s="105">
        <v>115478.1</v>
      </c>
      <c r="BI11" s="105">
        <v>118010</v>
      </c>
      <c r="BJ11" s="138">
        <v>120341</v>
      </c>
      <c r="BK11" s="140"/>
      <c r="BL11" s="140"/>
    </row>
    <row r="12" spans="1:230" ht="15" customHeight="1">
      <c r="A12" s="65" t="s">
        <v>237</v>
      </c>
      <c r="B12" s="95">
        <v>1113</v>
      </c>
      <c r="C12" s="95">
        <v>1417</v>
      </c>
      <c r="D12" s="95">
        <v>2215</v>
      </c>
      <c r="E12" s="95">
        <v>3315</v>
      </c>
      <c r="F12" s="95">
        <v>5272</v>
      </c>
      <c r="G12" s="95">
        <v>7672</v>
      </c>
      <c r="H12" s="66">
        <v>10445</v>
      </c>
      <c r="I12" s="66">
        <v>11516</v>
      </c>
      <c r="J12" s="66">
        <v>12575</v>
      </c>
      <c r="K12" s="66">
        <v>13184</v>
      </c>
      <c r="L12" s="66">
        <v>12956</v>
      </c>
      <c r="M12" s="66">
        <v>12324</v>
      </c>
      <c r="N12" s="105">
        <v>11329</v>
      </c>
      <c r="O12" s="105">
        <v>10221</v>
      </c>
      <c r="P12" s="105">
        <v>9058</v>
      </c>
      <c r="Q12" s="105">
        <v>7954</v>
      </c>
      <c r="R12" s="105">
        <v>6916</v>
      </c>
      <c r="S12" s="105">
        <v>5946</v>
      </c>
      <c r="T12" s="105">
        <v>5011</v>
      </c>
      <c r="U12" s="105">
        <v>4225</v>
      </c>
      <c r="V12" s="105">
        <v>3510</v>
      </c>
      <c r="W12" s="105">
        <v>2871</v>
      </c>
      <c r="X12" s="105">
        <v>2320</v>
      </c>
      <c r="Y12" s="105">
        <v>1851</v>
      </c>
      <c r="Z12" s="105">
        <v>1451</v>
      </c>
      <c r="AA12" s="105">
        <v>1111</v>
      </c>
      <c r="AB12" s="105">
        <v>854</v>
      </c>
      <c r="AC12" s="105">
        <v>693</v>
      </c>
      <c r="AD12" s="105">
        <v>543</v>
      </c>
      <c r="AE12" s="105">
        <v>443.56</v>
      </c>
      <c r="AF12" s="105">
        <v>368</v>
      </c>
      <c r="AG12" s="105">
        <v>319</v>
      </c>
      <c r="AH12" s="105">
        <v>299</v>
      </c>
      <c r="AI12" s="105">
        <v>259.62</v>
      </c>
      <c r="AJ12" s="105">
        <v>223.16</v>
      </c>
      <c r="AK12" s="105">
        <v>194</v>
      </c>
      <c r="AL12" s="105">
        <v>168</v>
      </c>
      <c r="AM12" s="105">
        <v>140</v>
      </c>
      <c r="AN12" s="105">
        <v>120</v>
      </c>
      <c r="AO12" s="105">
        <v>99</v>
      </c>
      <c r="AP12" s="105">
        <v>105</v>
      </c>
      <c r="AQ12" s="105">
        <v>88</v>
      </c>
      <c r="AR12" s="105">
        <v>97</v>
      </c>
      <c r="AS12" s="105">
        <v>95</v>
      </c>
      <c r="AT12" s="105">
        <v>89</v>
      </c>
      <c r="AU12" s="105">
        <v>84</v>
      </c>
      <c r="AV12" s="105">
        <v>84</v>
      </c>
      <c r="AW12" s="105">
        <v>86</v>
      </c>
      <c r="AX12" s="105">
        <v>96</v>
      </c>
      <c r="AY12" s="105">
        <v>95</v>
      </c>
      <c r="AZ12" s="105">
        <v>107</v>
      </c>
      <c r="BA12" s="105">
        <v>99</v>
      </c>
      <c r="BB12" s="105">
        <v>91.28295051000002</v>
      </c>
      <c r="BC12" s="105">
        <v>83.377176910000003</v>
      </c>
      <c r="BD12" s="105">
        <v>78</v>
      </c>
      <c r="BE12" s="105">
        <v>71</v>
      </c>
      <c r="BF12" s="105">
        <v>70</v>
      </c>
      <c r="BG12" s="105">
        <v>74</v>
      </c>
      <c r="BH12" s="105">
        <v>118</v>
      </c>
      <c r="BI12" s="105">
        <v>134</v>
      </c>
      <c r="BJ12" s="138">
        <v>136</v>
      </c>
      <c r="BK12" s="140"/>
      <c r="BL12" s="140"/>
    </row>
    <row r="13" spans="1:230" ht="15" customHeight="1">
      <c r="A13" s="65" t="s">
        <v>238</v>
      </c>
      <c r="B13" s="95">
        <v>6115</v>
      </c>
      <c r="C13" s="95">
        <v>6962</v>
      </c>
      <c r="D13" s="95">
        <v>7230</v>
      </c>
      <c r="E13" s="95">
        <v>8284</v>
      </c>
      <c r="F13" s="95">
        <v>8188</v>
      </c>
      <c r="G13" s="95">
        <v>8453</v>
      </c>
      <c r="H13" s="66">
        <v>8601</v>
      </c>
      <c r="I13" s="66">
        <v>9470</v>
      </c>
      <c r="J13" s="66">
        <v>8986</v>
      </c>
      <c r="K13" s="66">
        <v>9314</v>
      </c>
      <c r="L13" s="66">
        <v>9735</v>
      </c>
      <c r="M13" s="66">
        <v>14564</v>
      </c>
      <c r="N13" s="105">
        <v>14195</v>
      </c>
      <c r="O13" s="105">
        <v>15131</v>
      </c>
      <c r="P13" s="105">
        <v>15169</v>
      </c>
      <c r="Q13" s="105">
        <v>17185</v>
      </c>
      <c r="R13" s="105">
        <v>16494</v>
      </c>
      <c r="S13" s="105">
        <v>17142</v>
      </c>
      <c r="T13" s="105">
        <v>17454</v>
      </c>
      <c r="U13" s="105">
        <v>18633</v>
      </c>
      <c r="V13" s="105">
        <v>17902</v>
      </c>
      <c r="W13" s="105">
        <v>18545</v>
      </c>
      <c r="X13" s="105">
        <v>18851</v>
      </c>
      <c r="Y13" s="105">
        <v>20921</v>
      </c>
      <c r="Z13" s="105">
        <v>20263</v>
      </c>
      <c r="AA13" s="105">
        <v>21156</v>
      </c>
      <c r="AB13" s="105">
        <v>21866</v>
      </c>
      <c r="AC13" s="105">
        <v>23915</v>
      </c>
      <c r="AD13" s="105">
        <v>23290</v>
      </c>
      <c r="AE13" s="105">
        <v>23793</v>
      </c>
      <c r="AF13" s="105">
        <v>24273</v>
      </c>
      <c r="AG13" s="105">
        <v>26233</v>
      </c>
      <c r="AH13" s="105">
        <v>24586</v>
      </c>
      <c r="AI13" s="105">
        <v>25411.450000000004</v>
      </c>
      <c r="AJ13" s="105">
        <v>25969</v>
      </c>
      <c r="AK13" s="105">
        <v>28592</v>
      </c>
      <c r="AL13" s="105">
        <v>27565</v>
      </c>
      <c r="AM13" s="105">
        <v>28757</v>
      </c>
      <c r="AN13" s="105">
        <v>33469</v>
      </c>
      <c r="AO13" s="105">
        <v>35621.893354729997</v>
      </c>
      <c r="AP13" s="105">
        <v>34018</v>
      </c>
      <c r="AQ13" s="105">
        <v>33525</v>
      </c>
      <c r="AR13" s="105">
        <v>32867</v>
      </c>
      <c r="AS13" s="105">
        <v>34436.966690825</v>
      </c>
      <c r="AT13" s="105">
        <v>32982</v>
      </c>
      <c r="AU13" s="105">
        <v>33605</v>
      </c>
      <c r="AV13" s="105">
        <v>33150</v>
      </c>
      <c r="AW13" s="105">
        <v>35850</v>
      </c>
      <c r="AX13" s="105">
        <v>34319</v>
      </c>
      <c r="AY13" s="105">
        <v>34803.436806946069</v>
      </c>
      <c r="AZ13" s="105">
        <v>37280</v>
      </c>
      <c r="BA13" s="105">
        <v>41114</v>
      </c>
      <c r="BB13" s="105">
        <v>39496</v>
      </c>
      <c r="BC13" s="105">
        <v>35074.10050977335</v>
      </c>
      <c r="BD13" s="105">
        <v>37603.530381775367</v>
      </c>
      <c r="BE13" s="105">
        <v>42054</v>
      </c>
      <c r="BF13" s="105">
        <v>40549</v>
      </c>
      <c r="BG13" s="105">
        <v>43170</v>
      </c>
      <c r="BH13" s="105">
        <v>47384</v>
      </c>
      <c r="BI13" s="105">
        <v>54862</v>
      </c>
      <c r="BJ13" s="138">
        <v>59059</v>
      </c>
      <c r="BK13" s="140"/>
      <c r="BL13" s="140"/>
    </row>
    <row r="14" spans="1:230" s="77" customFormat="1" ht="5.0999999999999996" customHeight="1">
      <c r="A14" s="69"/>
      <c r="B14" s="104"/>
      <c r="C14" s="104"/>
      <c r="D14" s="104"/>
      <c r="E14" s="104"/>
      <c r="F14" s="104"/>
      <c r="G14" s="104"/>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232"/>
      <c r="BK14" s="140"/>
      <c r="BL14" s="140"/>
    </row>
    <row r="15" spans="1:230" s="44" customFormat="1" ht="15" customHeight="1" thickBot="1">
      <c r="A15" s="106" t="s">
        <v>199</v>
      </c>
      <c r="B15" s="74">
        <v>34857</v>
      </c>
      <c r="C15" s="74">
        <v>37932</v>
      </c>
      <c r="D15" s="74">
        <v>41625</v>
      </c>
      <c r="E15" s="74">
        <v>45951</v>
      </c>
      <c r="F15" s="74">
        <v>48412</v>
      </c>
      <c r="G15" s="74">
        <v>51296</v>
      </c>
      <c r="H15" s="74">
        <v>54297</v>
      </c>
      <c r="I15" s="74">
        <v>56095</v>
      </c>
      <c r="J15" s="74">
        <v>56258</v>
      </c>
      <c r="K15" s="74">
        <v>57188</v>
      </c>
      <c r="L15" s="74">
        <v>57804</v>
      </c>
      <c r="M15" s="74">
        <v>63952</v>
      </c>
      <c r="N15" s="74">
        <v>66966</v>
      </c>
      <c r="O15" s="74">
        <v>69918</v>
      </c>
      <c r="P15" s="74">
        <v>71939</v>
      </c>
      <c r="Q15" s="74">
        <v>76508</v>
      </c>
      <c r="R15" s="74">
        <v>77419</v>
      </c>
      <c r="S15" s="74">
        <v>79436</v>
      </c>
      <c r="T15" s="74">
        <v>80505</v>
      </c>
      <c r="U15" s="74">
        <v>82638</v>
      </c>
      <c r="V15" s="74">
        <v>82657</v>
      </c>
      <c r="W15" s="74">
        <v>84449</v>
      </c>
      <c r="X15" s="74">
        <v>85595</v>
      </c>
      <c r="Y15" s="74">
        <v>87819</v>
      </c>
      <c r="Z15" s="74">
        <v>88231</v>
      </c>
      <c r="AA15" s="74">
        <v>90770</v>
      </c>
      <c r="AB15" s="74">
        <v>92573</v>
      </c>
      <c r="AC15" s="74">
        <v>94427</v>
      </c>
      <c r="AD15" s="74">
        <v>94021</v>
      </c>
      <c r="AE15" s="74">
        <v>94462.57</v>
      </c>
      <c r="AF15" s="74">
        <v>95294</v>
      </c>
      <c r="AG15" s="74">
        <v>97064</v>
      </c>
      <c r="AH15" s="74">
        <v>95918</v>
      </c>
      <c r="AI15" s="74">
        <v>97112.43</v>
      </c>
      <c r="AJ15" s="74">
        <v>98019.3</v>
      </c>
      <c r="AK15" s="74">
        <v>100047</v>
      </c>
      <c r="AL15" s="74">
        <v>98941</v>
      </c>
      <c r="AM15" s="74">
        <v>99888.510000000009</v>
      </c>
      <c r="AN15" s="74">
        <v>110737</v>
      </c>
      <c r="AO15" s="74">
        <v>112814.89335473</v>
      </c>
      <c r="AP15" s="74">
        <v>111242</v>
      </c>
      <c r="AQ15" s="74">
        <v>111406</v>
      </c>
      <c r="AR15" s="74">
        <v>112391</v>
      </c>
      <c r="AS15" s="74">
        <v>116066.266690825</v>
      </c>
      <c r="AT15" s="74">
        <v>117428</v>
      </c>
      <c r="AU15" s="74">
        <v>120856</v>
      </c>
      <c r="AV15" s="74">
        <v>123612</v>
      </c>
      <c r="AW15" s="74">
        <v>130352.63795233151</v>
      </c>
      <c r="AX15" s="74">
        <v>134140</v>
      </c>
      <c r="AY15" s="74">
        <v>142052.43680694606</v>
      </c>
      <c r="AZ15" s="74">
        <v>151230</v>
      </c>
      <c r="BA15" s="74">
        <v>160006</v>
      </c>
      <c r="BB15" s="74">
        <v>163926.33268065215</v>
      </c>
      <c r="BC15" s="74">
        <v>157988.1205926823</v>
      </c>
      <c r="BD15" s="74">
        <v>160981.89578125798</v>
      </c>
      <c r="BE15" s="74">
        <v>169101.2</v>
      </c>
      <c r="BF15" s="74">
        <v>173765</v>
      </c>
      <c r="BG15" s="74">
        <v>183464.2</v>
      </c>
      <c r="BH15" s="74">
        <v>193909.30000000002</v>
      </c>
      <c r="BI15" s="74">
        <v>205713</v>
      </c>
      <c r="BJ15" s="74">
        <f t="shared" ref="BJ15" si="0">SUM(BJ10:BJ13)</f>
        <v>213358</v>
      </c>
      <c r="BK15" s="140"/>
      <c r="BL15" s="140"/>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row>
    <row r="16" spans="1:230" ht="36.6" thickTop="1">
      <c r="A16" s="233" t="s">
        <v>222</v>
      </c>
      <c r="B16" s="103"/>
      <c r="C16" s="103"/>
      <c r="D16" s="103"/>
      <c r="E16" s="103"/>
      <c r="F16" s="103"/>
      <c r="G16" s="103"/>
      <c r="H16" s="103"/>
      <c r="I16" s="103"/>
      <c r="J16" s="103"/>
      <c r="K16" s="103"/>
      <c r="L16" s="103"/>
      <c r="M16" s="103"/>
      <c r="N16" s="103"/>
      <c r="O16" s="103"/>
      <c r="P16" s="103"/>
      <c r="Q16" s="103"/>
      <c r="R16" s="103"/>
      <c r="S16" s="103"/>
      <c r="T16" s="103"/>
      <c r="U16" s="103"/>
      <c r="V16" s="141"/>
      <c r="W16" s="141"/>
      <c r="X16" s="141"/>
      <c r="Y16" s="141"/>
    </row>
    <row r="17" spans="1:62" s="152" customFormat="1" ht="12">
      <c r="A17" s="234"/>
      <c r="B17" s="86"/>
      <c r="C17" s="86"/>
      <c r="D17" s="86"/>
      <c r="E17" s="86"/>
      <c r="F17" s="86"/>
      <c r="G17" s="86"/>
      <c r="H17" s="86"/>
      <c r="I17" s="86"/>
      <c r="J17" s="86"/>
      <c r="K17" s="86"/>
      <c r="L17" s="86"/>
      <c r="M17" s="86"/>
      <c r="N17" s="86"/>
      <c r="O17" s="86"/>
      <c r="P17" s="86"/>
      <c r="Q17" s="86"/>
      <c r="R17" s="86"/>
      <c r="S17" s="86"/>
      <c r="T17" s="86"/>
      <c r="U17" s="86"/>
      <c r="V17" s="86"/>
      <c r="W17" s="86"/>
      <c r="X17" s="86"/>
      <c r="Y17" s="86"/>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row>
    <row r="18" spans="1:62" s="152" customFormat="1" ht="10.199999999999999">
      <c r="A18" s="86"/>
      <c r="B18" s="86"/>
      <c r="C18" s="86"/>
      <c r="D18" s="86"/>
      <c r="E18" s="86"/>
      <c r="F18" s="86"/>
      <c r="G18" s="86"/>
      <c r="H18" s="86"/>
      <c r="I18" s="86"/>
      <c r="J18" s="86"/>
      <c r="K18" s="86"/>
      <c r="L18" s="86"/>
      <c r="M18" s="86"/>
      <c r="N18" s="86"/>
      <c r="O18" s="86"/>
      <c r="P18" s="86"/>
      <c r="Q18" s="86"/>
      <c r="R18" s="86"/>
      <c r="S18" s="86"/>
      <c r="T18" s="86"/>
      <c r="U18" s="86"/>
      <c r="V18" s="86"/>
      <c r="W18" s="86"/>
      <c r="X18" s="86"/>
      <c r="Y18" s="86"/>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row>
    <row r="19" spans="1:62" s="152" customFormat="1" ht="10.199999999999999">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row>
    <row r="20" spans="1:62" s="152" customFormat="1" ht="10.199999999999999">
      <c r="A20" s="86"/>
      <c r="B20" s="86"/>
      <c r="C20" s="86"/>
      <c r="D20" s="86"/>
      <c r="E20" s="86"/>
      <c r="F20" s="86"/>
      <c r="G20" s="86"/>
      <c r="H20" s="86"/>
      <c r="I20" s="86"/>
      <c r="J20" s="86"/>
      <c r="K20" s="86"/>
      <c r="L20" s="86"/>
      <c r="M20" s="86"/>
      <c r="N20" s="86"/>
      <c r="O20" s="86"/>
      <c r="P20" s="86"/>
      <c r="Q20" s="86"/>
      <c r="R20" s="86"/>
      <c r="S20" s="86"/>
      <c r="T20" s="86"/>
      <c r="U20" s="86"/>
      <c r="V20" s="86"/>
      <c r="W20" s="86"/>
      <c r="X20" s="86"/>
      <c r="Y20" s="86"/>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row>
    <row r="21" spans="1:62" s="152" customFormat="1" ht="10.199999999999999">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row>
    <row r="22" spans="1:62" s="152" customFormat="1">
      <c r="A22" s="86"/>
      <c r="B22" s="86"/>
      <c r="C22" s="86"/>
      <c r="D22" s="86"/>
      <c r="E22" s="86"/>
      <c r="F22" s="86"/>
      <c r="G22" s="86"/>
      <c r="H22" s="86"/>
      <c r="I22" s="86"/>
      <c r="J22" s="86"/>
      <c r="K22" s="86"/>
      <c r="L22" s="86"/>
      <c r="M22" s="86"/>
      <c r="N22" s="86"/>
      <c r="O22" s="86"/>
      <c r="P22" s="86"/>
      <c r="Q22" s="86"/>
      <c r="R22" s="86"/>
      <c r="S22" s="86"/>
      <c r="T22" s="86"/>
      <c r="U22" s="86"/>
      <c r="V22" s="108"/>
      <c r="W22" s="108"/>
      <c r="X22" s="108"/>
      <c r="Y22" s="108"/>
      <c r="Z22" s="77"/>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row>
    <row r="23" spans="1:62" s="152" customFormat="1">
      <c r="A23" s="86"/>
      <c r="B23" s="86"/>
      <c r="C23" s="86"/>
      <c r="D23" s="86"/>
      <c r="E23" s="86"/>
      <c r="F23" s="86"/>
      <c r="G23" s="86"/>
      <c r="H23" s="86"/>
      <c r="I23" s="86"/>
      <c r="J23" s="86"/>
      <c r="K23" s="86"/>
      <c r="L23" s="86"/>
      <c r="M23" s="86"/>
      <c r="N23" s="86"/>
      <c r="O23" s="86"/>
      <c r="P23" s="86"/>
      <c r="Q23" s="86"/>
      <c r="R23" s="86"/>
      <c r="S23" s="86"/>
      <c r="T23" s="86"/>
      <c r="U23" s="86"/>
      <c r="V23" s="108"/>
      <c r="W23" s="108"/>
      <c r="X23" s="108"/>
      <c r="Y23" s="108"/>
      <c r="Z23" s="77"/>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row>
    <row r="24" spans="1:62" s="152" customFormat="1" ht="10.199999999999999">
      <c r="A24" s="86"/>
      <c r="B24" s="86"/>
      <c r="C24" s="86"/>
      <c r="D24" s="86"/>
      <c r="E24" s="86"/>
      <c r="F24" s="86"/>
      <c r="G24" s="86"/>
      <c r="H24" s="86"/>
      <c r="I24" s="86"/>
      <c r="J24" s="86"/>
      <c r="K24" s="86"/>
      <c r="L24" s="86"/>
      <c r="M24" s="86"/>
      <c r="N24" s="86"/>
      <c r="O24" s="86"/>
      <c r="P24" s="86"/>
      <c r="Q24" s="86"/>
      <c r="R24" s="86"/>
      <c r="S24" s="86"/>
      <c r="T24" s="86"/>
      <c r="U24" s="86"/>
      <c r="V24" s="86"/>
      <c r="W24" s="86"/>
      <c r="X24" s="86"/>
      <c r="Y24" s="86"/>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c r="BI24" s="150"/>
      <c r="BJ24" s="150"/>
    </row>
    <row r="25" spans="1:62" s="152" customFormat="1" ht="10.199999999999999">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c r="BI25" s="150"/>
      <c r="BJ25" s="150"/>
    </row>
    <row r="26" spans="1:62" s="152" customFormat="1" ht="10.199999999999999">
      <c r="A26" s="86"/>
      <c r="B26" s="86"/>
      <c r="C26" s="86"/>
      <c r="D26" s="86"/>
      <c r="E26" s="86"/>
      <c r="F26" s="86"/>
      <c r="G26" s="86"/>
      <c r="H26" s="86"/>
      <c r="I26" s="86"/>
      <c r="J26" s="86"/>
      <c r="K26" s="86"/>
      <c r="L26" s="86"/>
      <c r="M26" s="86"/>
      <c r="N26" s="86"/>
      <c r="O26" s="86"/>
      <c r="P26" s="86"/>
      <c r="Q26" s="86"/>
      <c r="R26" s="86"/>
      <c r="S26" s="86"/>
      <c r="T26" s="86"/>
      <c r="U26" s="86"/>
      <c r="V26" s="86"/>
      <c r="W26" s="86"/>
      <c r="X26" s="86"/>
      <c r="Y26" s="86"/>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c r="BI26" s="150"/>
      <c r="BJ26" s="150"/>
    </row>
    <row r="27" spans="1:62" s="152" customFormat="1" ht="10.199999999999999">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row>
    <row r="28" spans="1:62" s="152" customFormat="1" ht="10.199999999999999">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row>
    <row r="29" spans="1:62" s="152" customFormat="1" ht="10.199999999999999">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c r="BI29" s="150"/>
      <c r="BJ29" s="150"/>
    </row>
    <row r="30" spans="1:62" s="152" customFormat="1" ht="10.199999999999999">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c r="BI30" s="150"/>
      <c r="BJ30" s="150"/>
    </row>
    <row r="31" spans="1:62" s="152" customFormat="1" ht="10.199999999999999">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row>
    <row r="32" spans="1:62" s="152" customFormat="1" ht="10.199999999999999">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row>
    <row r="33" spans="1:62" s="152" customFormat="1" ht="10.199999999999999">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row>
    <row r="34" spans="1:62" s="152" customFormat="1" ht="10.199999999999999">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row>
    <row r="35" spans="1:62" s="152" customFormat="1" ht="10.199999999999999">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row>
    <row r="36" spans="1:62" s="152" customFormat="1" ht="10.199999999999999">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row>
    <row r="37" spans="1:62" s="152" customFormat="1" ht="10.199999999999999">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row>
    <row r="38" spans="1:62" s="152" customFormat="1" ht="10.199999999999999">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row>
    <row r="39" spans="1:62" s="152" customFormat="1" ht="10.199999999999999">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row>
    <row r="40" spans="1:62" s="152" customFormat="1" ht="10.199999999999999">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row>
    <row r="41" spans="1:62" s="152" customFormat="1" ht="10.199999999999999">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row>
    <row r="42" spans="1:62"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row>
    <row r="43" spans="1:62"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row>
    <row r="44" spans="1:62"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row>
    <row r="45" spans="1:62"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row>
    <row r="46" spans="1:62"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row>
    <row r="47" spans="1:62"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row>
    <row r="48" spans="1:62"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row>
    <row r="49" spans="1:62"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row>
    <row r="50" spans="1:62"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row>
    <row r="51" spans="1:62"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row>
    <row r="52" spans="1:62"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row>
    <row r="53" spans="1:62"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row>
    <row r="54" spans="1:62"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row>
    <row r="55" spans="1:62"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row>
    <row r="56" spans="1:62"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row>
    <row r="57" spans="1:62"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row>
    <row r="58" spans="1:62"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row>
    <row r="59" spans="1:62"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row>
    <row r="60" spans="1:62"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row>
    <row r="61" spans="1:62"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row>
    <row r="62" spans="1:62"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row>
    <row r="63" spans="1:62"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row>
    <row r="64" spans="1:62"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row>
    <row r="65" spans="1:62"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row>
    <row r="66" spans="1:62"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row>
    <row r="67" spans="1:62"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row>
    <row r="68" spans="1:62"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1:62"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row>
    <row r="70" spans="1:62"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row>
    <row r="71" spans="1:62"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row>
  </sheetData>
  <hyperlinks>
    <hyperlink ref="BJ6" location="Índex!D9" display="Index" xr:uid="{37EFBDCD-554B-4442-8B6F-3C91029F0871}"/>
  </hyperlinks>
  <printOptions horizontalCentered="1" gridLinesSet="0"/>
  <pageMargins left="0" right="0" top="0.39370078740157483" bottom="0" header="0" footer="0"/>
  <pageSetup paperSize="9" scale="94" orientation="landscape" r:id="rId1"/>
  <headerFooter alignWithMargins="0">
    <oddHeader>&amp;R&amp;P/&amp;N</oddHeader>
  </headerFooter>
  <colBreaks count="5" manualBreakCount="5">
    <brk id="9" max="16" man="1"/>
    <brk id="17" max="16" man="1"/>
    <brk id="25" max="16" man="1"/>
    <brk id="33" max="16" man="1"/>
    <brk id="41" max="16"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D1824-3434-474E-93DA-D7575434AEBA}">
  <sheetPr>
    <tabColor rgb="FFFF0000"/>
  </sheetPr>
  <dimension ref="A1:FZ71"/>
  <sheetViews>
    <sheetView showGridLines="0" zoomScaleNormal="100" workbookViewId="0">
      <pane xSplit="1" ySplit="9" topLeftCell="I10" activePane="bottomRight" state="frozen"/>
      <selection activeCell="O10" sqref="O10"/>
      <selection pane="topRight" activeCell="O10" sqref="O10"/>
      <selection pane="bottomLeft" activeCell="O10" sqref="O10"/>
      <selection pane="bottomRight" activeCell="O15" sqref="O15"/>
    </sheetView>
  </sheetViews>
  <sheetFormatPr defaultColWidth="11" defaultRowHeight="13.2"/>
  <cols>
    <col min="1" max="1" width="34.90625" style="86" customWidth="1"/>
    <col min="2" max="14" width="9.26953125" style="77" customWidth="1"/>
    <col min="15" max="15" width="9.36328125" style="77" customWidth="1"/>
    <col min="16" max="16384" width="11" style="70"/>
  </cols>
  <sheetData>
    <row r="1" spans="1:182" s="44" customFormat="1" ht="15" customHeight="1">
      <c r="A1" s="37"/>
      <c r="B1" s="38"/>
      <c r="C1" s="38"/>
      <c r="D1" s="38"/>
      <c r="E1" s="38"/>
      <c r="F1" s="38"/>
      <c r="G1" s="38"/>
      <c r="H1" s="38"/>
      <c r="I1" s="38"/>
      <c r="J1" s="38"/>
      <c r="K1" s="38"/>
      <c r="L1" s="38"/>
      <c r="M1" s="38"/>
      <c r="N1" s="38"/>
      <c r="O1" s="38"/>
      <c r="P1" s="39"/>
      <c r="Q1" s="40"/>
      <c r="R1" s="39"/>
      <c r="S1" s="40"/>
      <c r="T1" s="39"/>
      <c r="U1" s="40"/>
      <c r="V1" s="39"/>
      <c r="W1" s="40"/>
      <c r="X1" s="39"/>
      <c r="Y1" s="40"/>
      <c r="Z1" s="39"/>
      <c r="AA1" s="40"/>
      <c r="AB1" s="39"/>
      <c r="AC1" s="40"/>
      <c r="AD1" s="39"/>
      <c r="AE1" s="40"/>
      <c r="AF1" s="39"/>
      <c r="AG1" s="40"/>
      <c r="AH1" s="39"/>
      <c r="AI1" s="40"/>
      <c r="AJ1" s="39"/>
      <c r="AK1" s="40"/>
      <c r="AL1" s="39"/>
      <c r="AM1" s="40"/>
      <c r="AN1" s="39"/>
      <c r="AO1" s="40"/>
      <c r="AP1" s="41"/>
      <c r="AQ1" s="41"/>
      <c r="AR1" s="39"/>
      <c r="AS1" s="40"/>
      <c r="AT1" s="42"/>
      <c r="AU1" s="42"/>
      <c r="AV1" s="42"/>
      <c r="AW1" s="42"/>
      <c r="AX1" s="42"/>
      <c r="AY1" s="40"/>
      <c r="AZ1" s="42"/>
      <c r="BA1" s="40"/>
      <c r="BB1" s="42"/>
      <c r="BC1" s="42"/>
      <c r="BD1" s="42"/>
      <c r="BE1" s="43"/>
      <c r="BF1" s="43"/>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41"/>
      <c r="CV1" s="41"/>
      <c r="CW1" s="39"/>
      <c r="CX1" s="40"/>
      <c r="CY1" s="42"/>
      <c r="CZ1" s="42"/>
      <c r="DA1" s="42"/>
      <c r="DB1" s="42"/>
      <c r="DC1" s="42"/>
      <c r="DD1" s="40"/>
      <c r="DE1" s="42"/>
      <c r="DF1" s="40"/>
      <c r="DG1" s="42"/>
      <c r="DH1" s="42"/>
      <c r="DI1" s="42"/>
      <c r="DJ1" s="43"/>
      <c r="DK1" s="43"/>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41"/>
      <c r="FA1" s="41"/>
      <c r="FB1" s="39"/>
      <c r="FC1" s="40"/>
      <c r="FD1" s="42"/>
      <c r="FE1" s="42"/>
      <c r="FF1" s="42"/>
      <c r="FG1" s="42"/>
      <c r="FH1" s="42"/>
      <c r="FI1" s="40"/>
      <c r="FJ1" s="42"/>
      <c r="FK1" s="40"/>
      <c r="FL1" s="42"/>
      <c r="FM1" s="42"/>
      <c r="FN1" s="42"/>
      <c r="FO1" s="43"/>
      <c r="FP1" s="43"/>
      <c r="FQ1" s="39"/>
      <c r="FR1" s="40"/>
      <c r="FS1" s="39"/>
      <c r="FT1" s="40"/>
      <c r="FU1" s="39"/>
      <c r="FV1" s="40"/>
      <c r="FW1" s="39"/>
      <c r="FX1" s="40"/>
      <c r="FY1" s="39"/>
      <c r="FZ1" s="40"/>
    </row>
    <row r="2" spans="1:182" s="44" customFormat="1" ht="15" customHeight="1">
      <c r="A2" s="37"/>
      <c r="B2" s="38"/>
      <c r="C2" s="38"/>
      <c r="D2" s="38"/>
      <c r="E2" s="38"/>
      <c r="F2" s="38"/>
      <c r="G2" s="38"/>
      <c r="H2" s="38"/>
      <c r="I2" s="38"/>
      <c r="J2" s="38"/>
      <c r="K2" s="38"/>
      <c r="L2" s="38"/>
      <c r="M2" s="38"/>
      <c r="N2" s="38"/>
      <c r="O2" s="38"/>
      <c r="P2" s="39"/>
      <c r="Q2" s="40"/>
      <c r="R2" s="39"/>
      <c r="S2" s="40"/>
      <c r="T2" s="39"/>
      <c r="U2" s="40"/>
      <c r="V2" s="39"/>
      <c r="W2" s="40"/>
      <c r="X2" s="39"/>
      <c r="Y2" s="40"/>
      <c r="Z2" s="39"/>
      <c r="AA2" s="40"/>
      <c r="AB2" s="39"/>
      <c r="AC2" s="40"/>
      <c r="AD2" s="39"/>
      <c r="AE2" s="40"/>
      <c r="AF2" s="39"/>
      <c r="AG2" s="40"/>
      <c r="AH2" s="39"/>
      <c r="AI2" s="40"/>
      <c r="AJ2" s="39"/>
      <c r="AK2" s="40"/>
      <c r="AL2" s="39"/>
      <c r="AM2" s="40"/>
      <c r="AN2" s="39"/>
      <c r="AO2" s="40"/>
      <c r="AP2" s="41"/>
      <c r="AQ2" s="41"/>
      <c r="AR2" s="39"/>
      <c r="AS2" s="40"/>
      <c r="AT2" s="42"/>
      <c r="AU2" s="42"/>
      <c r="AV2" s="42"/>
      <c r="AW2" s="42"/>
      <c r="AX2" s="42"/>
      <c r="AY2" s="40"/>
      <c r="AZ2" s="42"/>
      <c r="BA2" s="40"/>
      <c r="BB2" s="42"/>
      <c r="BC2" s="42"/>
      <c r="BD2" s="42"/>
      <c r="BE2" s="43"/>
      <c r="BF2" s="43"/>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41"/>
      <c r="CV2" s="41"/>
      <c r="CW2" s="39"/>
      <c r="CX2" s="40"/>
      <c r="CY2" s="42"/>
      <c r="CZ2" s="42"/>
      <c r="DA2" s="42"/>
      <c r="DB2" s="42"/>
      <c r="DC2" s="42"/>
      <c r="DD2" s="40"/>
      <c r="DE2" s="42"/>
      <c r="DF2" s="40"/>
      <c r="DG2" s="42"/>
      <c r="DH2" s="42"/>
      <c r="DI2" s="42"/>
      <c r="DJ2" s="43"/>
      <c r="DK2" s="43"/>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41"/>
      <c r="FA2" s="41"/>
      <c r="FB2" s="39"/>
      <c r="FC2" s="40"/>
      <c r="FD2" s="42"/>
      <c r="FE2" s="42"/>
      <c r="FF2" s="42"/>
      <c r="FG2" s="42"/>
      <c r="FH2" s="42"/>
      <c r="FI2" s="40"/>
      <c r="FJ2" s="42"/>
      <c r="FK2" s="40"/>
      <c r="FL2" s="42"/>
      <c r="FM2" s="42"/>
      <c r="FN2" s="42"/>
      <c r="FO2" s="43"/>
      <c r="FP2" s="43"/>
      <c r="FQ2" s="39"/>
      <c r="FR2" s="40"/>
      <c r="FS2" s="39"/>
      <c r="FT2" s="40"/>
      <c r="FU2" s="39"/>
      <c r="FV2" s="40"/>
      <c r="FW2" s="39"/>
      <c r="FX2" s="40"/>
      <c r="FY2" s="39"/>
      <c r="FZ2" s="40"/>
    </row>
    <row r="3" spans="1:182" s="44" customFormat="1" ht="15" customHeight="1">
      <c r="A3" s="37"/>
      <c r="B3" s="38"/>
      <c r="C3" s="38"/>
      <c r="D3" s="38"/>
      <c r="E3" s="38"/>
      <c r="F3" s="38"/>
      <c r="G3" s="38"/>
      <c r="H3" s="38"/>
      <c r="I3" s="38"/>
      <c r="J3" s="38"/>
      <c r="K3" s="38"/>
      <c r="L3" s="38"/>
      <c r="M3" s="38"/>
      <c r="N3" s="38"/>
      <c r="O3" s="38"/>
      <c r="P3" s="39"/>
      <c r="Q3" s="40"/>
      <c r="R3" s="39"/>
      <c r="S3" s="40"/>
      <c r="T3" s="39"/>
      <c r="U3" s="40"/>
      <c r="V3" s="39"/>
      <c r="W3" s="40"/>
      <c r="X3" s="39"/>
      <c r="Y3" s="40"/>
      <c r="Z3" s="39"/>
      <c r="AA3" s="40"/>
      <c r="AB3" s="39"/>
      <c r="AC3" s="40"/>
      <c r="AD3" s="39"/>
      <c r="AE3" s="40"/>
      <c r="AF3" s="39"/>
      <c r="AG3" s="40"/>
      <c r="AH3" s="39"/>
      <c r="AI3" s="40"/>
      <c r="AJ3" s="39"/>
      <c r="AK3" s="40"/>
      <c r="AL3" s="39"/>
      <c r="AM3" s="40"/>
      <c r="AN3" s="39"/>
      <c r="AO3" s="40"/>
      <c r="AP3" s="41"/>
      <c r="AQ3" s="41"/>
      <c r="AR3" s="39"/>
      <c r="AS3" s="40"/>
      <c r="AT3" s="42"/>
      <c r="AU3" s="42"/>
      <c r="AV3" s="42"/>
      <c r="AW3" s="42"/>
      <c r="AX3" s="42"/>
      <c r="AY3" s="40"/>
      <c r="AZ3" s="42"/>
      <c r="BA3" s="40"/>
      <c r="BB3" s="42"/>
      <c r="BC3" s="42"/>
      <c r="BD3" s="42"/>
      <c r="BE3" s="43"/>
      <c r="BF3" s="43"/>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41"/>
      <c r="CV3" s="41"/>
      <c r="CW3" s="39"/>
      <c r="CX3" s="40"/>
      <c r="CY3" s="42"/>
      <c r="CZ3" s="42"/>
      <c r="DA3" s="42"/>
      <c r="DB3" s="42"/>
      <c r="DC3" s="42"/>
      <c r="DD3" s="40"/>
      <c r="DE3" s="42"/>
      <c r="DF3" s="40"/>
      <c r="DG3" s="42"/>
      <c r="DH3" s="42"/>
      <c r="DI3" s="42"/>
      <c r="DJ3" s="43"/>
      <c r="DK3" s="43"/>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41"/>
      <c r="FA3" s="41"/>
      <c r="FB3" s="39"/>
      <c r="FC3" s="40"/>
      <c r="FD3" s="42"/>
      <c r="FE3" s="42"/>
      <c r="FF3" s="42"/>
      <c r="FG3" s="42"/>
      <c r="FH3" s="42"/>
      <c r="FI3" s="40"/>
      <c r="FJ3" s="42"/>
      <c r="FK3" s="40"/>
      <c r="FL3" s="42"/>
      <c r="FM3" s="42"/>
      <c r="FN3" s="42"/>
      <c r="FO3" s="43"/>
      <c r="FP3" s="43"/>
      <c r="FQ3" s="39"/>
      <c r="FR3" s="40"/>
      <c r="FS3" s="39"/>
      <c r="FT3" s="40"/>
      <c r="FU3" s="39"/>
      <c r="FV3" s="40"/>
      <c r="FW3" s="39"/>
      <c r="FX3" s="40"/>
      <c r="FY3" s="39"/>
      <c r="FZ3" s="40"/>
    </row>
    <row r="4" spans="1:182" s="44" customFormat="1" ht="15" customHeight="1">
      <c r="A4" s="45"/>
      <c r="B4" s="46"/>
      <c r="C4" s="46"/>
      <c r="D4" s="46"/>
      <c r="E4" s="46"/>
      <c r="F4" s="46"/>
      <c r="G4" s="46"/>
      <c r="H4" s="46"/>
      <c r="I4" s="46"/>
      <c r="J4" s="46"/>
      <c r="K4" s="46"/>
      <c r="L4" s="46"/>
      <c r="M4" s="46"/>
      <c r="N4" s="46"/>
      <c r="O4" s="46"/>
    </row>
    <row r="5" spans="1:182" s="99" customFormat="1" ht="15" customHeight="1" thickBot="1">
      <c r="A5" s="47" t="s">
        <v>235</v>
      </c>
      <c r="B5" s="121"/>
      <c r="C5" s="121"/>
      <c r="D5" s="121"/>
      <c r="E5" s="121"/>
      <c r="F5" s="121"/>
      <c r="G5" s="121"/>
      <c r="H5" s="121"/>
      <c r="I5" s="121"/>
      <c r="J5" s="121"/>
      <c r="K5" s="121"/>
      <c r="L5" s="121"/>
      <c r="M5" s="121"/>
      <c r="N5" s="121"/>
      <c r="O5" s="121"/>
      <c r="P5" s="158"/>
      <c r="Q5" s="158"/>
      <c r="R5" s="158"/>
      <c r="S5" s="158"/>
      <c r="T5" s="158"/>
      <c r="U5" s="158"/>
      <c r="V5" s="158"/>
      <c r="W5" s="158"/>
      <c r="X5" s="158"/>
      <c r="Y5" s="158"/>
      <c r="Z5" s="158"/>
      <c r="AA5" s="158"/>
      <c r="AB5" s="158"/>
      <c r="AC5" s="158"/>
      <c r="AD5" s="158"/>
      <c r="AE5" s="158"/>
      <c r="AF5" s="158"/>
      <c r="AG5" s="159"/>
      <c r="AH5" s="159"/>
      <c r="AI5" s="159"/>
      <c r="AJ5" s="159"/>
      <c r="AK5" s="159"/>
      <c r="AM5" s="160"/>
      <c r="AQ5" s="160"/>
      <c r="AS5" s="161"/>
      <c r="AV5" s="162"/>
      <c r="AW5" s="158"/>
      <c r="AX5" s="158"/>
      <c r="AY5" s="158"/>
      <c r="AZ5" s="163"/>
      <c r="BA5" s="158"/>
      <c r="BB5" s="158"/>
      <c r="BC5" s="158"/>
      <c r="BD5" s="164"/>
    </row>
    <row r="6" spans="1:182" s="99" customFormat="1" ht="15" customHeight="1" thickTop="1">
      <c r="A6" s="199"/>
      <c r="B6" s="51"/>
      <c r="C6" s="51"/>
      <c r="D6" s="51"/>
      <c r="E6" s="51"/>
      <c r="F6" s="51"/>
      <c r="G6" s="51"/>
      <c r="H6" s="51"/>
      <c r="I6" s="51"/>
      <c r="J6" s="51"/>
      <c r="K6" s="51"/>
      <c r="L6" s="51"/>
      <c r="M6" s="51"/>
      <c r="N6" s="51"/>
      <c r="O6" s="51" t="s">
        <v>61</v>
      </c>
      <c r="P6" s="225"/>
      <c r="Q6" s="225"/>
      <c r="R6" s="225"/>
      <c r="S6" s="225"/>
      <c r="T6" s="225"/>
      <c r="U6" s="225"/>
      <c r="V6" s="225"/>
      <c r="W6" s="225"/>
      <c r="X6" s="225"/>
      <c r="Y6" s="225"/>
      <c r="Z6" s="226"/>
      <c r="AA6" s="226"/>
      <c r="AB6" s="226"/>
      <c r="AC6" s="226"/>
      <c r="AD6" s="226"/>
      <c r="AE6" s="226"/>
      <c r="AF6" s="226"/>
      <c r="AG6" s="226"/>
      <c r="AH6" s="226"/>
      <c r="AI6" s="226"/>
      <c r="AJ6" s="226"/>
      <c r="AK6" s="226"/>
    </row>
    <row r="7" spans="1:182" s="56" customFormat="1" ht="15" customHeight="1">
      <c r="A7" s="54"/>
      <c r="B7" s="55" t="s">
        <v>66</v>
      </c>
      <c r="C7" s="55" t="s">
        <v>67</v>
      </c>
      <c r="D7" s="55" t="s">
        <v>149</v>
      </c>
      <c r="E7" s="55" t="s">
        <v>69</v>
      </c>
      <c r="F7" s="55" t="s">
        <v>70</v>
      </c>
      <c r="G7" s="55" t="s">
        <v>71</v>
      </c>
      <c r="H7" s="55" t="s">
        <v>72</v>
      </c>
      <c r="I7" s="55" t="s">
        <v>73</v>
      </c>
      <c r="J7" s="55" t="s">
        <v>74</v>
      </c>
      <c r="K7" s="55" t="s">
        <v>75</v>
      </c>
      <c r="L7" s="55" t="s">
        <v>76</v>
      </c>
      <c r="M7" s="55" t="s">
        <v>77</v>
      </c>
      <c r="N7" s="55" t="s">
        <v>78</v>
      </c>
      <c r="O7" s="55" t="s">
        <v>79</v>
      </c>
    </row>
    <row r="8" spans="1:182" s="44" customFormat="1" ht="10.199999999999999" customHeight="1">
      <c r="A8" s="57"/>
      <c r="B8" s="58"/>
      <c r="C8" s="58"/>
      <c r="D8" s="58"/>
      <c r="E8" s="58"/>
      <c r="F8" s="58"/>
      <c r="G8" s="58"/>
      <c r="H8" s="58"/>
      <c r="I8" s="58"/>
      <c r="J8" s="58"/>
      <c r="K8" s="58"/>
      <c r="L8" s="58"/>
      <c r="M8" s="58"/>
      <c r="N8" s="58"/>
      <c r="O8" s="58"/>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row>
    <row r="9" spans="1:182" s="61" customFormat="1" ht="5.0999999999999996" customHeight="1">
      <c r="A9" s="59"/>
      <c r="B9" s="59"/>
      <c r="C9" s="59"/>
      <c r="D9" s="59"/>
      <c r="E9" s="59"/>
      <c r="F9" s="59"/>
      <c r="G9" s="59"/>
      <c r="H9" s="59"/>
      <c r="I9" s="59"/>
      <c r="J9" s="59"/>
      <c r="K9" s="59"/>
      <c r="L9" s="59"/>
      <c r="M9" s="59"/>
      <c r="N9" s="59"/>
      <c r="O9" s="60"/>
    </row>
    <row r="10" spans="1:182" ht="15" customHeight="1">
      <c r="A10" s="65" t="s">
        <v>236</v>
      </c>
      <c r="B10" s="105">
        <v>29380.108696390183</v>
      </c>
      <c r="C10" s="105">
        <v>28208.622823090001</v>
      </c>
      <c r="D10" s="105">
        <v>28394</v>
      </c>
      <c r="E10" s="105">
        <v>29334.2</v>
      </c>
      <c r="F10" s="105">
        <v>29468.5</v>
      </c>
      <c r="G10" s="105">
        <v>30028.2</v>
      </c>
      <c r="H10" s="105">
        <v>30929.200000000001</v>
      </c>
      <c r="I10" s="105">
        <v>32707</v>
      </c>
      <c r="J10" s="105">
        <v>33822</v>
      </c>
      <c r="K10" s="105">
        <v>35012</v>
      </c>
      <c r="L10" s="105">
        <v>35569</v>
      </c>
      <c r="M10" s="105">
        <v>35665</v>
      </c>
      <c r="N10" s="105">
        <v>34637</v>
      </c>
      <c r="O10" s="138">
        <v>33383</v>
      </c>
      <c r="P10" s="140"/>
    </row>
    <row r="11" spans="1:182" ht="15" customHeight="1">
      <c r="A11" s="65" t="s">
        <v>209</v>
      </c>
      <c r="B11" s="105">
        <v>106156</v>
      </c>
      <c r="C11" s="105">
        <v>106236</v>
      </c>
      <c r="D11" s="105">
        <v>107582</v>
      </c>
      <c r="E11" s="105">
        <v>111333</v>
      </c>
      <c r="F11" s="105">
        <v>117237.4</v>
      </c>
      <c r="G11" s="105">
        <f>78425+45918</f>
        <v>124343</v>
      </c>
      <c r="H11" s="105">
        <v>130544</v>
      </c>
      <c r="I11" s="105">
        <v>133524</v>
      </c>
      <c r="J11" s="105">
        <v>137838</v>
      </c>
      <c r="K11" s="105">
        <v>141578.4</v>
      </c>
      <c r="L11" s="105">
        <f>88327+57170</f>
        <v>145497</v>
      </c>
      <c r="M11" s="105">
        <v>146352</v>
      </c>
      <c r="N11" s="105">
        <v>147699</v>
      </c>
      <c r="O11" s="138">
        <v>146423</v>
      </c>
      <c r="P11" s="140"/>
    </row>
    <row r="12" spans="1:182" ht="15" customHeight="1">
      <c r="A12" s="65" t="s">
        <v>237</v>
      </c>
      <c r="B12" s="105">
        <v>91.28295051000002</v>
      </c>
      <c r="C12" s="105">
        <v>83.377176910000003</v>
      </c>
      <c r="D12" s="105">
        <v>78</v>
      </c>
      <c r="E12" s="105">
        <v>71</v>
      </c>
      <c r="F12" s="105">
        <v>70</v>
      </c>
      <c r="G12" s="105">
        <v>74</v>
      </c>
      <c r="H12" s="105">
        <v>118</v>
      </c>
      <c r="I12" s="105">
        <v>134</v>
      </c>
      <c r="J12" s="105">
        <v>136</v>
      </c>
      <c r="K12" s="105">
        <v>123.1</v>
      </c>
      <c r="L12" s="105">
        <v>139.6</v>
      </c>
      <c r="M12" s="105">
        <v>142</v>
      </c>
      <c r="N12" s="105">
        <v>139.4</v>
      </c>
      <c r="O12" s="138">
        <v>130</v>
      </c>
      <c r="P12" s="140"/>
    </row>
    <row r="13" spans="1:182" ht="15" customHeight="1">
      <c r="A13" s="65" t="s">
        <v>238</v>
      </c>
      <c r="B13" s="105">
        <v>39496</v>
      </c>
      <c r="C13" s="105">
        <v>35074.191845107278</v>
      </c>
      <c r="D13" s="105">
        <v>37604</v>
      </c>
      <c r="E13" s="105">
        <v>42056</v>
      </c>
      <c r="F13" s="105">
        <v>40551</v>
      </c>
      <c r="G13" s="105">
        <v>43173</v>
      </c>
      <c r="H13" s="105">
        <v>47387</v>
      </c>
      <c r="I13" s="105">
        <v>54865</v>
      </c>
      <c r="J13" s="105">
        <v>59061</v>
      </c>
      <c r="K13" s="105">
        <v>63224</v>
      </c>
      <c r="L13" s="105">
        <v>65771</v>
      </c>
      <c r="M13" s="105">
        <v>69955</v>
      </c>
      <c r="N13" s="105">
        <v>72294</v>
      </c>
      <c r="O13" s="138">
        <v>72165</v>
      </c>
      <c r="P13" s="140"/>
    </row>
    <row r="14" spans="1:182" s="77" customFormat="1" ht="5.0999999999999996" customHeight="1">
      <c r="A14" s="69"/>
      <c r="B14" s="232"/>
      <c r="C14" s="232"/>
      <c r="D14" s="232"/>
      <c r="E14" s="232"/>
      <c r="F14" s="232"/>
      <c r="G14" s="232"/>
      <c r="H14" s="232"/>
      <c r="I14" s="232"/>
      <c r="J14" s="232"/>
      <c r="K14" s="232"/>
      <c r="L14" s="232"/>
      <c r="M14" s="232"/>
      <c r="N14" s="232"/>
      <c r="O14" s="232"/>
      <c r="P14" s="140"/>
    </row>
    <row r="15" spans="1:182" s="44" customFormat="1" ht="15" customHeight="1" thickBot="1">
      <c r="A15" s="106" t="s">
        <v>199</v>
      </c>
      <c r="B15" s="74">
        <f t="shared" ref="B15:J15" si="0">SUM(B10:B13)</f>
        <v>175123.39164690019</v>
      </c>
      <c r="C15" s="74">
        <f t="shared" si="0"/>
        <v>169602.19184510727</v>
      </c>
      <c r="D15" s="74">
        <f t="shared" si="0"/>
        <v>173658</v>
      </c>
      <c r="E15" s="74">
        <f t="shared" si="0"/>
        <v>182794.2</v>
      </c>
      <c r="F15" s="74">
        <f t="shared" si="0"/>
        <v>187326.9</v>
      </c>
      <c r="G15" s="74">
        <f t="shared" si="0"/>
        <v>197618.2</v>
      </c>
      <c r="H15" s="74">
        <f t="shared" si="0"/>
        <v>208978.2</v>
      </c>
      <c r="I15" s="74">
        <f t="shared" si="0"/>
        <v>221230</v>
      </c>
      <c r="J15" s="74">
        <f t="shared" si="0"/>
        <v>230857</v>
      </c>
      <c r="K15" s="74">
        <v>239937.5</v>
      </c>
      <c r="L15" s="74">
        <f t="shared" ref="L15" si="1">SUM(L10:L13)</f>
        <v>246976.6</v>
      </c>
      <c r="M15" s="74">
        <v>252114</v>
      </c>
      <c r="N15" s="74">
        <f t="shared" ref="N15:O15" si="2">SUM(N10:N13)</f>
        <v>254769.4</v>
      </c>
      <c r="O15" s="74">
        <f t="shared" si="2"/>
        <v>252101</v>
      </c>
      <c r="P15" s="140"/>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row>
    <row r="16" spans="1:182" ht="36.6" thickTop="1">
      <c r="A16" s="208" t="s">
        <v>222</v>
      </c>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H16" s="209"/>
      <c r="AI16" s="209"/>
      <c r="AJ16" s="210"/>
      <c r="AK16" s="210"/>
      <c r="AL16" s="210"/>
      <c r="AM16" s="210"/>
      <c r="AN16" s="210"/>
      <c r="AO16" s="210"/>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row>
    <row r="17" spans="1:15" s="152" customFormat="1" ht="12">
      <c r="A17" s="234"/>
      <c r="B17" s="150"/>
      <c r="C17" s="150"/>
      <c r="D17" s="150"/>
      <c r="E17" s="150"/>
      <c r="F17" s="150"/>
      <c r="G17" s="150"/>
      <c r="H17" s="150"/>
      <c r="I17" s="150"/>
      <c r="J17" s="150"/>
      <c r="K17" s="150"/>
      <c r="L17" s="150"/>
      <c r="M17" s="150"/>
      <c r="N17" s="150"/>
      <c r="O17" s="150"/>
    </row>
    <row r="18" spans="1:15" s="152" customFormat="1" ht="10.199999999999999">
      <c r="A18" s="86"/>
      <c r="B18" s="150"/>
      <c r="C18" s="150"/>
      <c r="D18" s="150"/>
      <c r="E18" s="150"/>
      <c r="F18" s="150"/>
      <c r="G18" s="150"/>
      <c r="H18" s="150"/>
      <c r="I18" s="150"/>
      <c r="J18" s="150"/>
      <c r="K18" s="150"/>
      <c r="L18" s="150"/>
      <c r="M18" s="150"/>
      <c r="N18" s="150"/>
      <c r="O18" s="150"/>
    </row>
    <row r="19" spans="1:15" s="152" customFormat="1" ht="10.199999999999999">
      <c r="A19" s="86"/>
      <c r="B19" s="150"/>
      <c r="C19" s="150"/>
      <c r="D19" s="150"/>
      <c r="E19" s="150"/>
      <c r="F19" s="150"/>
      <c r="G19" s="150"/>
      <c r="H19" s="150"/>
      <c r="I19" s="150"/>
      <c r="J19" s="150"/>
      <c r="K19" s="150"/>
      <c r="L19" s="150"/>
      <c r="M19" s="150"/>
      <c r="N19" s="150"/>
      <c r="O19" s="150"/>
    </row>
    <row r="20" spans="1:15" s="152" customFormat="1" ht="10.199999999999999">
      <c r="A20" s="86"/>
      <c r="B20" s="150"/>
      <c r="C20" s="150"/>
      <c r="D20" s="150"/>
      <c r="E20" s="150"/>
      <c r="F20" s="150"/>
      <c r="G20" s="150"/>
      <c r="H20" s="150"/>
      <c r="I20" s="150"/>
      <c r="J20" s="150"/>
      <c r="K20" s="150"/>
      <c r="L20" s="150"/>
      <c r="M20" s="150"/>
      <c r="N20" s="150"/>
      <c r="O20" s="150"/>
    </row>
    <row r="21" spans="1:15" s="152" customFormat="1" ht="10.199999999999999">
      <c r="A21" s="86"/>
      <c r="B21" s="150"/>
      <c r="C21" s="150"/>
      <c r="D21" s="150"/>
      <c r="E21" s="150"/>
      <c r="F21" s="150"/>
      <c r="G21" s="150"/>
      <c r="H21" s="150"/>
      <c r="I21" s="150"/>
      <c r="J21" s="150"/>
      <c r="K21" s="150"/>
      <c r="L21" s="150"/>
      <c r="M21" s="150"/>
      <c r="N21" s="150"/>
      <c r="O21" s="150"/>
    </row>
    <row r="22" spans="1:15" s="152" customFormat="1" ht="10.199999999999999">
      <c r="A22" s="86"/>
      <c r="B22" s="150"/>
      <c r="C22" s="150"/>
      <c r="D22" s="150"/>
      <c r="E22" s="150"/>
      <c r="F22" s="150"/>
      <c r="G22" s="150"/>
      <c r="H22" s="150"/>
      <c r="I22" s="150"/>
      <c r="J22" s="150"/>
      <c r="K22" s="150"/>
      <c r="L22" s="150"/>
      <c r="M22" s="150"/>
      <c r="N22" s="150"/>
      <c r="O22" s="150"/>
    </row>
    <row r="23" spans="1:15" s="152" customFormat="1" ht="10.199999999999999">
      <c r="A23" s="86"/>
      <c r="B23" s="150"/>
      <c r="C23" s="150"/>
      <c r="D23" s="150"/>
      <c r="E23" s="150"/>
      <c r="F23" s="150"/>
      <c r="G23" s="150"/>
      <c r="H23" s="150"/>
      <c r="I23" s="150"/>
      <c r="J23" s="150"/>
      <c r="K23" s="150"/>
      <c r="L23" s="150"/>
      <c r="M23" s="150"/>
      <c r="N23" s="150"/>
      <c r="O23" s="150"/>
    </row>
    <row r="24" spans="1:15" s="152" customFormat="1" ht="10.199999999999999">
      <c r="A24" s="86"/>
      <c r="B24" s="150"/>
      <c r="C24" s="150"/>
      <c r="D24" s="150"/>
      <c r="E24" s="150"/>
      <c r="F24" s="150"/>
      <c r="G24" s="150"/>
      <c r="H24" s="150"/>
      <c r="I24" s="150"/>
      <c r="J24" s="150"/>
      <c r="K24" s="150"/>
      <c r="L24" s="150"/>
      <c r="M24" s="150"/>
      <c r="N24" s="150"/>
      <c r="O24" s="150"/>
    </row>
    <row r="25" spans="1:15" s="152" customFormat="1" ht="10.199999999999999">
      <c r="A25" s="86"/>
      <c r="B25" s="150"/>
      <c r="C25" s="150"/>
      <c r="D25" s="150"/>
      <c r="E25" s="150"/>
      <c r="F25" s="150"/>
      <c r="G25" s="150"/>
      <c r="H25" s="150"/>
      <c r="I25" s="150"/>
      <c r="J25" s="150"/>
      <c r="K25" s="150"/>
      <c r="L25" s="150"/>
      <c r="M25" s="150"/>
      <c r="N25" s="150"/>
      <c r="O25" s="150"/>
    </row>
    <row r="26" spans="1:15" s="152" customFormat="1" ht="10.199999999999999">
      <c r="A26" s="86"/>
      <c r="B26" s="150"/>
      <c r="C26" s="150"/>
      <c r="D26" s="150"/>
      <c r="E26" s="150"/>
      <c r="F26" s="150"/>
      <c r="G26" s="150"/>
      <c r="H26" s="150"/>
      <c r="I26" s="150"/>
      <c r="J26" s="150"/>
      <c r="K26" s="150"/>
      <c r="L26" s="150"/>
      <c r="M26" s="150"/>
      <c r="N26" s="150"/>
      <c r="O26" s="150"/>
    </row>
    <row r="27" spans="1:15" s="152" customFormat="1" ht="10.199999999999999">
      <c r="A27" s="86"/>
      <c r="B27" s="150"/>
      <c r="C27" s="150"/>
      <c r="D27" s="150"/>
      <c r="E27" s="150"/>
      <c r="F27" s="150"/>
      <c r="G27" s="150"/>
      <c r="H27" s="150"/>
      <c r="I27" s="150"/>
      <c r="J27" s="150"/>
      <c r="K27" s="150"/>
      <c r="L27" s="150"/>
      <c r="M27" s="150"/>
      <c r="N27" s="150"/>
      <c r="O27" s="150"/>
    </row>
    <row r="28" spans="1:15" s="152" customFormat="1" ht="10.199999999999999">
      <c r="A28" s="86"/>
      <c r="B28" s="150"/>
      <c r="C28" s="150"/>
      <c r="D28" s="150"/>
      <c r="E28" s="150"/>
      <c r="F28" s="150"/>
      <c r="G28" s="150"/>
      <c r="H28" s="150"/>
      <c r="I28" s="150"/>
      <c r="J28" s="150"/>
      <c r="K28" s="150"/>
      <c r="L28" s="150"/>
      <c r="M28" s="150"/>
      <c r="N28" s="150"/>
      <c r="O28" s="150"/>
    </row>
    <row r="29" spans="1:15" s="152" customFormat="1" ht="10.199999999999999">
      <c r="A29" s="86"/>
      <c r="B29" s="150"/>
      <c r="C29" s="150"/>
      <c r="D29" s="150"/>
      <c r="E29" s="150"/>
      <c r="F29" s="150"/>
      <c r="G29" s="150"/>
      <c r="H29" s="150"/>
      <c r="I29" s="150"/>
      <c r="J29" s="150"/>
      <c r="K29" s="150"/>
      <c r="L29" s="150"/>
      <c r="M29" s="150"/>
      <c r="N29" s="150"/>
      <c r="O29" s="150"/>
    </row>
    <row r="30" spans="1:15" s="152" customFormat="1" ht="10.199999999999999">
      <c r="A30" s="86"/>
      <c r="B30" s="150"/>
      <c r="C30" s="150"/>
      <c r="D30" s="150"/>
      <c r="E30" s="150"/>
      <c r="F30" s="150"/>
      <c r="G30" s="150"/>
      <c r="H30" s="150"/>
      <c r="I30" s="150"/>
      <c r="J30" s="150"/>
      <c r="K30" s="150"/>
      <c r="L30" s="150"/>
      <c r="M30" s="150"/>
      <c r="N30" s="150"/>
      <c r="O30" s="150"/>
    </row>
    <row r="31" spans="1:15" s="152" customFormat="1" ht="10.199999999999999">
      <c r="A31" s="86"/>
      <c r="B31" s="150"/>
      <c r="C31" s="150"/>
      <c r="D31" s="150"/>
      <c r="E31" s="150"/>
      <c r="F31" s="150"/>
      <c r="G31" s="150"/>
      <c r="H31" s="150"/>
      <c r="I31" s="150"/>
      <c r="J31" s="150"/>
      <c r="K31" s="150"/>
      <c r="L31" s="150"/>
      <c r="M31" s="150"/>
      <c r="N31" s="150"/>
      <c r="O31" s="150"/>
    </row>
    <row r="32" spans="1:15" s="152" customFormat="1" ht="10.199999999999999">
      <c r="A32" s="86"/>
      <c r="B32" s="150"/>
      <c r="C32" s="150"/>
      <c r="D32" s="150"/>
      <c r="E32" s="150"/>
      <c r="F32" s="150"/>
      <c r="G32" s="150"/>
      <c r="H32" s="150"/>
      <c r="I32" s="150"/>
      <c r="J32" s="150"/>
      <c r="K32" s="150"/>
      <c r="L32" s="150"/>
      <c r="M32" s="150"/>
      <c r="N32" s="150"/>
      <c r="O32" s="150"/>
    </row>
    <row r="33" spans="1:15" s="152" customFormat="1" ht="10.199999999999999">
      <c r="A33" s="86"/>
      <c r="B33" s="150"/>
      <c r="C33" s="150"/>
      <c r="D33" s="150"/>
      <c r="E33" s="150"/>
      <c r="F33" s="150"/>
      <c r="G33" s="150"/>
      <c r="H33" s="150"/>
      <c r="I33" s="150"/>
      <c r="J33" s="150"/>
      <c r="K33" s="150"/>
      <c r="L33" s="150"/>
      <c r="M33" s="150"/>
      <c r="N33" s="150"/>
      <c r="O33" s="150"/>
    </row>
    <row r="34" spans="1:15" s="152" customFormat="1" ht="10.199999999999999">
      <c r="A34" s="86"/>
      <c r="B34" s="150"/>
      <c r="C34" s="150"/>
      <c r="D34" s="150"/>
      <c r="E34" s="150"/>
      <c r="F34" s="150"/>
      <c r="G34" s="150"/>
      <c r="H34" s="150"/>
      <c r="I34" s="150"/>
      <c r="J34" s="150"/>
      <c r="K34" s="150"/>
      <c r="L34" s="150"/>
      <c r="M34" s="150"/>
      <c r="N34" s="150"/>
      <c r="O34" s="150"/>
    </row>
    <row r="35" spans="1:15" s="152" customFormat="1" ht="10.199999999999999">
      <c r="A35" s="86"/>
      <c r="B35" s="150"/>
      <c r="C35" s="150"/>
      <c r="D35" s="150"/>
      <c r="E35" s="150"/>
      <c r="F35" s="150"/>
      <c r="G35" s="150"/>
      <c r="H35" s="150"/>
      <c r="I35" s="150"/>
      <c r="J35" s="150"/>
      <c r="K35" s="150"/>
      <c r="L35" s="150"/>
      <c r="M35" s="150"/>
      <c r="N35" s="150"/>
      <c r="O35" s="150"/>
    </row>
    <row r="36" spans="1:15" s="152" customFormat="1" ht="10.199999999999999">
      <c r="A36" s="86"/>
      <c r="B36" s="150"/>
      <c r="C36" s="150"/>
      <c r="D36" s="150"/>
      <c r="E36" s="150"/>
      <c r="F36" s="150"/>
      <c r="G36" s="150"/>
      <c r="H36" s="150"/>
      <c r="I36" s="150"/>
      <c r="J36" s="150"/>
      <c r="K36" s="150"/>
      <c r="L36" s="150"/>
      <c r="M36" s="150"/>
      <c r="N36" s="150"/>
      <c r="O36" s="150"/>
    </row>
    <row r="37" spans="1:15" s="152" customFormat="1" ht="10.199999999999999">
      <c r="A37" s="86"/>
      <c r="B37" s="150"/>
      <c r="C37" s="150"/>
      <c r="D37" s="150"/>
      <c r="E37" s="150"/>
      <c r="F37" s="150"/>
      <c r="G37" s="150"/>
      <c r="H37" s="150"/>
      <c r="I37" s="150"/>
      <c r="J37" s="150"/>
      <c r="K37" s="150"/>
      <c r="L37" s="150"/>
      <c r="M37" s="150"/>
      <c r="N37" s="150"/>
      <c r="O37" s="150"/>
    </row>
    <row r="38" spans="1:15" s="152" customFormat="1" ht="10.199999999999999">
      <c r="A38" s="86"/>
      <c r="B38" s="150"/>
      <c r="C38" s="150"/>
      <c r="D38" s="150"/>
      <c r="E38" s="150"/>
      <c r="F38" s="150"/>
      <c r="G38" s="150"/>
      <c r="H38" s="150"/>
      <c r="I38" s="150"/>
      <c r="J38" s="150"/>
      <c r="K38" s="150"/>
      <c r="L38" s="150"/>
      <c r="M38" s="150"/>
      <c r="N38" s="150"/>
      <c r="O38" s="150"/>
    </row>
    <row r="39" spans="1:15" s="152" customFormat="1" ht="10.199999999999999">
      <c r="A39" s="86"/>
      <c r="B39" s="150"/>
      <c r="C39" s="150"/>
      <c r="D39" s="150"/>
      <c r="E39" s="150"/>
      <c r="F39" s="150"/>
      <c r="G39" s="150"/>
      <c r="H39" s="150"/>
      <c r="I39" s="150"/>
      <c r="J39" s="150"/>
      <c r="K39" s="150"/>
      <c r="L39" s="150"/>
      <c r="M39" s="150"/>
      <c r="N39" s="150"/>
      <c r="O39" s="150"/>
    </row>
    <row r="40" spans="1:15" s="152" customFormat="1" ht="10.199999999999999">
      <c r="A40" s="86"/>
      <c r="B40" s="150"/>
      <c r="C40" s="150"/>
      <c r="D40" s="150"/>
      <c r="E40" s="150"/>
      <c r="F40" s="150"/>
      <c r="G40" s="150"/>
      <c r="H40" s="150"/>
      <c r="I40" s="150"/>
      <c r="J40" s="150"/>
      <c r="K40" s="150"/>
      <c r="L40" s="150"/>
      <c r="M40" s="150"/>
      <c r="N40" s="150"/>
      <c r="O40" s="150"/>
    </row>
    <row r="41" spans="1:15" s="152" customFormat="1" ht="10.199999999999999">
      <c r="A41" s="86"/>
      <c r="B41" s="150"/>
      <c r="C41" s="150"/>
      <c r="D41" s="150"/>
      <c r="E41" s="150"/>
      <c r="F41" s="150"/>
      <c r="G41" s="150"/>
      <c r="H41" s="150"/>
      <c r="I41" s="150"/>
      <c r="J41" s="150"/>
      <c r="K41" s="150"/>
      <c r="L41" s="150"/>
      <c r="M41" s="150"/>
      <c r="N41" s="150"/>
      <c r="O41" s="150"/>
    </row>
    <row r="42" spans="1:15" s="152" customFormat="1" ht="10.199999999999999">
      <c r="A42" s="86"/>
      <c r="B42" s="150"/>
      <c r="C42" s="150"/>
      <c r="D42" s="150"/>
      <c r="E42" s="150"/>
      <c r="F42" s="150"/>
      <c r="G42" s="150"/>
      <c r="H42" s="150"/>
      <c r="I42" s="150"/>
      <c r="J42" s="150"/>
      <c r="K42" s="150"/>
      <c r="L42" s="150"/>
      <c r="M42" s="150"/>
      <c r="N42" s="150"/>
      <c r="O42" s="150"/>
    </row>
    <row r="43" spans="1:15" s="152" customFormat="1" ht="10.199999999999999">
      <c r="A43" s="86"/>
      <c r="B43" s="150"/>
      <c r="C43" s="150"/>
      <c r="D43" s="150"/>
      <c r="E43" s="150"/>
      <c r="F43" s="150"/>
      <c r="G43" s="150"/>
      <c r="H43" s="150"/>
      <c r="I43" s="150"/>
      <c r="J43" s="150"/>
      <c r="K43" s="150"/>
      <c r="L43" s="150"/>
      <c r="M43" s="150"/>
      <c r="N43" s="150"/>
      <c r="O43" s="150"/>
    </row>
    <row r="44" spans="1:15" s="152" customFormat="1" ht="10.199999999999999">
      <c r="A44" s="86"/>
      <c r="B44" s="150"/>
      <c r="C44" s="150"/>
      <c r="D44" s="150"/>
      <c r="E44" s="150"/>
      <c r="F44" s="150"/>
      <c r="G44" s="150"/>
      <c r="H44" s="150"/>
      <c r="I44" s="150"/>
      <c r="J44" s="150"/>
      <c r="K44" s="150"/>
      <c r="L44" s="150"/>
      <c r="M44" s="150"/>
      <c r="N44" s="150"/>
      <c r="O44" s="150"/>
    </row>
    <row r="45" spans="1:15" s="152" customFormat="1" ht="10.199999999999999">
      <c r="A45" s="86"/>
      <c r="B45" s="150"/>
      <c r="C45" s="150"/>
      <c r="D45" s="150"/>
      <c r="E45" s="150"/>
      <c r="F45" s="150"/>
      <c r="G45" s="150"/>
      <c r="H45" s="150"/>
      <c r="I45" s="150"/>
      <c r="J45" s="150"/>
      <c r="K45" s="150"/>
      <c r="L45" s="150"/>
      <c r="M45" s="150"/>
      <c r="N45" s="150"/>
      <c r="O45" s="150"/>
    </row>
    <row r="46" spans="1:15" s="152" customFormat="1" ht="10.199999999999999">
      <c r="A46" s="86"/>
      <c r="B46" s="150"/>
      <c r="C46" s="150"/>
      <c r="D46" s="150"/>
      <c r="E46" s="150"/>
      <c r="F46" s="150"/>
      <c r="G46" s="150"/>
      <c r="H46" s="150"/>
      <c r="I46" s="150"/>
      <c r="J46" s="150"/>
      <c r="K46" s="150"/>
      <c r="L46" s="150"/>
      <c r="M46" s="150"/>
      <c r="N46" s="150"/>
      <c r="O46" s="150"/>
    </row>
    <row r="47" spans="1:15" s="152" customFormat="1" ht="10.199999999999999">
      <c r="A47" s="86"/>
      <c r="B47" s="150"/>
      <c r="C47" s="150"/>
      <c r="D47" s="150"/>
      <c r="E47" s="150"/>
      <c r="F47" s="150"/>
      <c r="G47" s="150"/>
      <c r="H47" s="150"/>
      <c r="I47" s="150"/>
      <c r="J47" s="150"/>
      <c r="K47" s="150"/>
      <c r="L47" s="150"/>
      <c r="M47" s="150"/>
      <c r="N47" s="150"/>
      <c r="O47" s="150"/>
    </row>
    <row r="48" spans="1:15" s="152" customFormat="1" ht="10.199999999999999">
      <c r="A48" s="86"/>
      <c r="B48" s="150"/>
      <c r="C48" s="150"/>
      <c r="D48" s="150"/>
      <c r="E48" s="150"/>
      <c r="F48" s="150"/>
      <c r="G48" s="150"/>
      <c r="H48" s="150"/>
      <c r="I48" s="150"/>
      <c r="J48" s="150"/>
      <c r="K48" s="150"/>
      <c r="L48" s="150"/>
      <c r="M48" s="150"/>
      <c r="N48" s="150"/>
      <c r="O48" s="150"/>
    </row>
    <row r="49" spans="1:15" s="152" customFormat="1" ht="10.199999999999999">
      <c r="A49" s="86"/>
      <c r="B49" s="150"/>
      <c r="C49" s="150"/>
      <c r="D49" s="150"/>
      <c r="E49" s="150"/>
      <c r="F49" s="150"/>
      <c r="G49" s="150"/>
      <c r="H49" s="150"/>
      <c r="I49" s="150"/>
      <c r="J49" s="150"/>
      <c r="K49" s="150"/>
      <c r="L49" s="150"/>
      <c r="M49" s="150"/>
      <c r="N49" s="150"/>
      <c r="O49" s="150"/>
    </row>
    <row r="50" spans="1:15" s="152" customFormat="1" ht="10.199999999999999">
      <c r="A50" s="86"/>
      <c r="B50" s="150"/>
      <c r="C50" s="150"/>
      <c r="D50" s="150"/>
      <c r="E50" s="150"/>
      <c r="F50" s="150"/>
      <c r="G50" s="150"/>
      <c r="H50" s="150"/>
      <c r="I50" s="150"/>
      <c r="J50" s="150"/>
      <c r="K50" s="150"/>
      <c r="L50" s="150"/>
      <c r="M50" s="150"/>
      <c r="N50" s="150"/>
      <c r="O50" s="150"/>
    </row>
    <row r="51" spans="1:15" s="152" customFormat="1" ht="10.199999999999999">
      <c r="A51" s="86"/>
      <c r="B51" s="150"/>
      <c r="C51" s="150"/>
      <c r="D51" s="150"/>
      <c r="E51" s="150"/>
      <c r="F51" s="150"/>
      <c r="G51" s="150"/>
      <c r="H51" s="150"/>
      <c r="I51" s="150"/>
      <c r="J51" s="150"/>
      <c r="K51" s="150"/>
      <c r="L51" s="150"/>
      <c r="M51" s="150"/>
      <c r="N51" s="150"/>
      <c r="O51" s="150"/>
    </row>
    <row r="52" spans="1:15" s="152" customFormat="1" ht="10.199999999999999">
      <c r="A52" s="86"/>
      <c r="B52" s="150"/>
      <c r="C52" s="150"/>
      <c r="D52" s="150"/>
      <c r="E52" s="150"/>
      <c r="F52" s="150"/>
      <c r="G52" s="150"/>
      <c r="H52" s="150"/>
      <c r="I52" s="150"/>
      <c r="J52" s="150"/>
      <c r="K52" s="150"/>
      <c r="L52" s="150"/>
      <c r="M52" s="150"/>
      <c r="N52" s="150"/>
      <c r="O52" s="150"/>
    </row>
    <row r="53" spans="1:15" s="152" customFormat="1" ht="10.199999999999999">
      <c r="A53" s="86"/>
      <c r="B53" s="150"/>
      <c r="C53" s="150"/>
      <c r="D53" s="150"/>
      <c r="E53" s="150"/>
      <c r="F53" s="150"/>
      <c r="G53" s="150"/>
      <c r="H53" s="150"/>
      <c r="I53" s="150"/>
      <c r="J53" s="150"/>
      <c r="K53" s="150"/>
      <c r="L53" s="150"/>
      <c r="M53" s="150"/>
      <c r="N53" s="150"/>
      <c r="O53" s="150"/>
    </row>
    <row r="54" spans="1:15" s="152" customFormat="1" ht="10.199999999999999">
      <c r="A54" s="86"/>
      <c r="B54" s="150"/>
      <c r="C54" s="150"/>
      <c r="D54" s="150"/>
      <c r="E54" s="150"/>
      <c r="F54" s="150"/>
      <c r="G54" s="150"/>
      <c r="H54" s="150"/>
      <c r="I54" s="150"/>
      <c r="J54" s="150"/>
      <c r="K54" s="150"/>
      <c r="L54" s="150"/>
      <c r="M54" s="150"/>
      <c r="N54" s="150"/>
      <c r="O54" s="150"/>
    </row>
    <row r="55" spans="1:15" s="152" customFormat="1" ht="10.199999999999999">
      <c r="A55" s="86"/>
      <c r="B55" s="150"/>
      <c r="C55" s="150"/>
      <c r="D55" s="150"/>
      <c r="E55" s="150"/>
      <c r="F55" s="150"/>
      <c r="G55" s="150"/>
      <c r="H55" s="150"/>
      <c r="I55" s="150"/>
      <c r="J55" s="150"/>
      <c r="K55" s="150"/>
      <c r="L55" s="150"/>
      <c r="M55" s="150"/>
      <c r="N55" s="150"/>
      <c r="O55" s="150"/>
    </row>
    <row r="56" spans="1:15" s="152" customFormat="1" ht="10.199999999999999">
      <c r="A56" s="86"/>
      <c r="B56" s="150"/>
      <c r="C56" s="150"/>
      <c r="D56" s="150"/>
      <c r="E56" s="150"/>
      <c r="F56" s="150"/>
      <c r="G56" s="150"/>
      <c r="H56" s="150"/>
      <c r="I56" s="150"/>
      <c r="J56" s="150"/>
      <c r="K56" s="150"/>
      <c r="L56" s="150"/>
      <c r="M56" s="150"/>
      <c r="N56" s="150"/>
      <c r="O56" s="150"/>
    </row>
    <row r="57" spans="1:15" s="152" customFormat="1" ht="10.199999999999999">
      <c r="A57" s="86"/>
      <c r="B57" s="150"/>
      <c r="C57" s="150"/>
      <c r="D57" s="150"/>
      <c r="E57" s="150"/>
      <c r="F57" s="150"/>
      <c r="G57" s="150"/>
      <c r="H57" s="150"/>
      <c r="I57" s="150"/>
      <c r="J57" s="150"/>
      <c r="K57" s="150"/>
      <c r="L57" s="150"/>
      <c r="M57" s="150"/>
      <c r="N57" s="150"/>
      <c r="O57" s="150"/>
    </row>
    <row r="58" spans="1:15" s="152" customFormat="1" ht="10.199999999999999">
      <c r="A58" s="86"/>
      <c r="B58" s="150"/>
      <c r="C58" s="150"/>
      <c r="D58" s="150"/>
      <c r="E58" s="150"/>
      <c r="F58" s="150"/>
      <c r="G58" s="150"/>
      <c r="H58" s="150"/>
      <c r="I58" s="150"/>
      <c r="J58" s="150"/>
      <c r="K58" s="150"/>
      <c r="L58" s="150"/>
      <c r="M58" s="150"/>
      <c r="N58" s="150"/>
      <c r="O58" s="150"/>
    </row>
    <row r="59" spans="1:15" s="152" customFormat="1" ht="10.199999999999999">
      <c r="A59" s="86"/>
      <c r="B59" s="150"/>
      <c r="C59" s="150"/>
      <c r="D59" s="150"/>
      <c r="E59" s="150"/>
      <c r="F59" s="150"/>
      <c r="G59" s="150"/>
      <c r="H59" s="150"/>
      <c r="I59" s="150"/>
      <c r="J59" s="150"/>
      <c r="K59" s="150"/>
      <c r="L59" s="150"/>
      <c r="M59" s="150"/>
      <c r="N59" s="150"/>
      <c r="O59" s="150"/>
    </row>
    <row r="60" spans="1:15" s="152" customFormat="1" ht="10.199999999999999">
      <c r="A60" s="86"/>
      <c r="B60" s="150"/>
      <c r="C60" s="150"/>
      <c r="D60" s="150"/>
      <c r="E60" s="150"/>
      <c r="F60" s="150"/>
      <c r="G60" s="150"/>
      <c r="H60" s="150"/>
      <c r="I60" s="150"/>
      <c r="J60" s="150"/>
      <c r="K60" s="150"/>
      <c r="L60" s="150"/>
      <c r="M60" s="150"/>
      <c r="N60" s="150"/>
      <c r="O60" s="150"/>
    </row>
    <row r="61" spans="1:15" s="152" customFormat="1" ht="10.199999999999999">
      <c r="A61" s="86"/>
      <c r="B61" s="150"/>
      <c r="C61" s="150"/>
      <c r="D61" s="150"/>
      <c r="E61" s="150"/>
      <c r="F61" s="150"/>
      <c r="G61" s="150"/>
      <c r="H61" s="150"/>
      <c r="I61" s="150"/>
      <c r="J61" s="150"/>
      <c r="K61" s="150"/>
      <c r="L61" s="150"/>
      <c r="M61" s="150"/>
      <c r="N61" s="150"/>
      <c r="O61" s="150"/>
    </row>
    <row r="62" spans="1:15" s="152" customFormat="1" ht="10.199999999999999">
      <c r="A62" s="86"/>
      <c r="B62" s="150"/>
      <c r="C62" s="150"/>
      <c r="D62" s="150"/>
      <c r="E62" s="150"/>
      <c r="F62" s="150"/>
      <c r="G62" s="150"/>
      <c r="H62" s="150"/>
      <c r="I62" s="150"/>
      <c r="J62" s="150"/>
      <c r="K62" s="150"/>
      <c r="L62" s="150"/>
      <c r="M62" s="150"/>
      <c r="N62" s="150"/>
      <c r="O62" s="150"/>
    </row>
    <row r="63" spans="1:15" s="152" customFormat="1" ht="10.199999999999999">
      <c r="A63" s="86"/>
      <c r="B63" s="150"/>
      <c r="C63" s="150"/>
      <c r="D63" s="150"/>
      <c r="E63" s="150"/>
      <c r="F63" s="150"/>
      <c r="G63" s="150"/>
      <c r="H63" s="150"/>
      <c r="I63" s="150"/>
      <c r="J63" s="150"/>
      <c r="K63" s="150"/>
      <c r="L63" s="150"/>
      <c r="M63" s="150"/>
      <c r="N63" s="150"/>
      <c r="O63" s="150"/>
    </row>
    <row r="64" spans="1:15" s="152" customFormat="1" ht="10.199999999999999">
      <c r="A64" s="86"/>
      <c r="B64" s="150"/>
      <c r="C64" s="150"/>
      <c r="D64" s="150"/>
      <c r="E64" s="150"/>
      <c r="F64" s="150"/>
      <c r="G64" s="150"/>
      <c r="H64" s="150"/>
      <c r="I64" s="150"/>
      <c r="J64" s="150"/>
      <c r="K64" s="150"/>
      <c r="L64" s="150"/>
      <c r="M64" s="150"/>
      <c r="N64" s="150"/>
      <c r="O64" s="150"/>
    </row>
    <row r="65" spans="1:15" s="152" customFormat="1" ht="10.199999999999999">
      <c r="A65" s="86"/>
      <c r="B65" s="150"/>
      <c r="C65" s="150"/>
      <c r="D65" s="150"/>
      <c r="E65" s="150"/>
      <c r="F65" s="150"/>
      <c r="G65" s="150"/>
      <c r="H65" s="150"/>
      <c r="I65" s="150"/>
      <c r="J65" s="150"/>
      <c r="K65" s="150"/>
      <c r="L65" s="150"/>
      <c r="M65" s="150"/>
      <c r="N65" s="150"/>
      <c r="O65" s="150"/>
    </row>
    <row r="66" spans="1:15" s="152" customFormat="1" ht="10.199999999999999">
      <c r="A66" s="86"/>
      <c r="B66" s="150"/>
      <c r="C66" s="150"/>
      <c r="D66" s="150"/>
      <c r="E66" s="150"/>
      <c r="F66" s="150"/>
      <c r="G66" s="150"/>
      <c r="H66" s="150"/>
      <c r="I66" s="150"/>
      <c r="J66" s="150"/>
      <c r="K66" s="150"/>
      <c r="L66" s="150"/>
      <c r="M66" s="150"/>
      <c r="N66" s="150"/>
      <c r="O66" s="150"/>
    </row>
    <row r="67" spans="1:15" s="152" customFormat="1" ht="10.199999999999999">
      <c r="A67" s="86"/>
      <c r="B67" s="150"/>
      <c r="C67" s="150"/>
      <c r="D67" s="150"/>
      <c r="E67" s="150"/>
      <c r="F67" s="150"/>
      <c r="G67" s="150"/>
      <c r="H67" s="150"/>
      <c r="I67" s="150"/>
      <c r="J67" s="150"/>
      <c r="K67" s="150"/>
      <c r="L67" s="150"/>
      <c r="M67" s="150"/>
      <c r="N67" s="150"/>
      <c r="O67" s="150"/>
    </row>
    <row r="68" spans="1:15" s="152" customFormat="1" ht="10.199999999999999">
      <c r="A68" s="86"/>
      <c r="B68" s="150"/>
      <c r="C68" s="150"/>
      <c r="D68" s="150"/>
      <c r="E68" s="150"/>
      <c r="F68" s="150"/>
      <c r="G68" s="150"/>
      <c r="H68" s="150"/>
      <c r="I68" s="150"/>
      <c r="J68" s="150"/>
      <c r="K68" s="150"/>
      <c r="L68" s="150"/>
      <c r="M68" s="150"/>
      <c r="N68" s="150"/>
      <c r="O68" s="150"/>
    </row>
    <row r="69" spans="1:15" s="152" customFormat="1" ht="10.199999999999999">
      <c r="A69" s="86"/>
      <c r="B69" s="150"/>
      <c r="C69" s="150"/>
      <c r="D69" s="150"/>
      <c r="E69" s="150"/>
      <c r="F69" s="150"/>
      <c r="G69" s="150"/>
      <c r="H69" s="150"/>
      <c r="I69" s="150"/>
      <c r="J69" s="150"/>
      <c r="K69" s="150"/>
      <c r="L69" s="150"/>
      <c r="M69" s="150"/>
      <c r="N69" s="150"/>
      <c r="O69" s="150"/>
    </row>
    <row r="70" spans="1:15" s="152" customFormat="1" ht="10.199999999999999">
      <c r="A70" s="86"/>
      <c r="B70" s="150"/>
      <c r="C70" s="150"/>
      <c r="D70" s="150"/>
      <c r="E70" s="150"/>
      <c r="F70" s="150"/>
      <c r="G70" s="150"/>
      <c r="H70" s="150"/>
      <c r="I70" s="150"/>
      <c r="J70" s="150"/>
      <c r="K70" s="150"/>
      <c r="L70" s="150"/>
      <c r="M70" s="150"/>
      <c r="N70" s="150"/>
      <c r="O70" s="150"/>
    </row>
    <row r="71" spans="1:15" s="152" customFormat="1" ht="10.199999999999999">
      <c r="A71" s="86"/>
      <c r="B71" s="150"/>
      <c r="C71" s="150"/>
      <c r="D71" s="150"/>
      <c r="E71" s="150"/>
      <c r="F71" s="150"/>
      <c r="G71" s="150"/>
      <c r="H71" s="150"/>
      <c r="I71" s="150"/>
      <c r="J71" s="150"/>
      <c r="K71" s="150"/>
      <c r="L71" s="150"/>
      <c r="M71" s="150"/>
      <c r="N71" s="150"/>
      <c r="O71" s="150"/>
    </row>
  </sheetData>
  <hyperlinks>
    <hyperlink ref="O6" location="Índex!D9" display="Index" xr:uid="{7CCAC1C7-2B2E-4B57-8CD5-2F5069CF9911}"/>
  </hyperlinks>
  <printOptions horizontalCentered="1" gridLinesSet="0"/>
  <pageMargins left="0" right="0" top="0.39370078740157483" bottom="0" header="0" footer="0"/>
  <pageSetup paperSize="9" scale="94" orientation="landscape" r:id="rId1"/>
  <headerFooter alignWithMargins="0">
    <oddHeader>&amp;R&amp;P/&amp;N</oddHeader>
  </headerFooter>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73F3B-FB32-4DD6-B182-4830F96B0749}">
  <sheetPr>
    <tabColor rgb="FFFF0000"/>
  </sheetPr>
  <dimension ref="A1:IP83"/>
  <sheetViews>
    <sheetView showGridLines="0" zoomScaleNormal="100" workbookViewId="0">
      <pane xSplit="1" ySplit="9" topLeftCell="DT10" activePane="bottomRight" state="frozen"/>
      <selection activeCell="CO6" sqref="CO6"/>
      <selection pane="topRight" activeCell="CO6" sqref="CO6"/>
      <selection pane="bottomLeft" activeCell="CO6" sqref="CO6"/>
      <selection pane="bottomRight" activeCell="ED14" sqref="ED14"/>
    </sheetView>
  </sheetViews>
  <sheetFormatPr defaultColWidth="9.36328125" defaultRowHeight="13.2"/>
  <cols>
    <col min="1" max="1" width="32.453125" style="86" bestFit="1" customWidth="1"/>
    <col min="2" max="2" width="6.81640625" style="86" customWidth="1"/>
    <col min="3" max="3" width="5" style="86" customWidth="1"/>
    <col min="4" max="4" width="6.81640625" style="86" customWidth="1"/>
    <col min="5" max="5" width="5" style="86" customWidth="1"/>
    <col min="6" max="6" width="6.81640625" style="86" customWidth="1"/>
    <col min="7" max="7" width="5" style="86" customWidth="1"/>
    <col min="8" max="8" width="6.81640625" style="86" customWidth="1"/>
    <col min="9" max="9" width="5" style="86" customWidth="1"/>
    <col min="10" max="10" width="6.81640625" style="86" customWidth="1"/>
    <col min="11" max="11" width="5" style="86" customWidth="1"/>
    <col min="12" max="12" width="6.81640625" style="86" customWidth="1"/>
    <col min="13" max="13" width="5" style="86" customWidth="1"/>
    <col min="14" max="14" width="6.81640625" style="86" customWidth="1"/>
    <col min="15" max="15" width="5" style="86" customWidth="1"/>
    <col min="16" max="16" width="6.81640625" style="86" customWidth="1"/>
    <col min="17" max="17" width="5" style="86" customWidth="1"/>
    <col min="18" max="18" width="6.81640625" style="86" customWidth="1"/>
    <col min="19" max="19" width="5" style="86" customWidth="1"/>
    <col min="20" max="20" width="6.81640625" style="86" customWidth="1"/>
    <col min="21" max="21" width="5" style="86" customWidth="1"/>
    <col min="22" max="22" width="6.81640625" style="86" customWidth="1"/>
    <col min="23" max="23" width="5" style="86" customWidth="1"/>
    <col min="24" max="24" width="6.81640625" style="86" customWidth="1"/>
    <col min="25" max="25" width="5" style="86" customWidth="1"/>
    <col min="26" max="26" width="6.81640625" style="86" customWidth="1"/>
    <col min="27" max="27" width="5" style="86" customWidth="1"/>
    <col min="28" max="28" width="6.81640625" style="86" customWidth="1"/>
    <col min="29" max="29" width="5" style="86" customWidth="1"/>
    <col min="30" max="30" width="6.81640625" style="86" customWidth="1"/>
    <col min="31" max="31" width="5" style="86" customWidth="1"/>
    <col min="32" max="32" width="6.81640625" style="86" customWidth="1"/>
    <col min="33" max="33" width="5" style="86" customWidth="1"/>
    <col min="34" max="34" width="6.81640625" style="86" customWidth="1"/>
    <col min="35" max="35" width="5" style="86" customWidth="1"/>
    <col min="36" max="36" width="6.81640625" style="86" customWidth="1"/>
    <col min="37" max="37" width="5" style="86" customWidth="1"/>
    <col min="38" max="38" width="6.81640625" style="86" customWidth="1"/>
    <col min="39" max="39" width="5" style="86" customWidth="1"/>
    <col min="40" max="40" width="6.81640625" style="86" customWidth="1"/>
    <col min="41" max="41" width="5" style="86" customWidth="1"/>
    <col min="42" max="42" width="6.81640625" style="86" customWidth="1"/>
    <col min="43" max="43" width="5" style="86" customWidth="1"/>
    <col min="44" max="44" width="6.81640625" style="86" customWidth="1"/>
    <col min="45" max="45" width="5" style="86" customWidth="1"/>
    <col min="46" max="46" width="6.81640625" style="86" customWidth="1"/>
    <col min="47" max="47" width="5" style="86" customWidth="1"/>
    <col min="48" max="48" width="6.81640625" style="86" customWidth="1"/>
    <col min="49" max="49" width="5" style="86" customWidth="1"/>
    <col min="50" max="50" width="6.81640625" style="77" customWidth="1"/>
    <col min="51" max="51" width="5" style="77" customWidth="1"/>
    <col min="52" max="52" width="6.81640625" style="77" customWidth="1"/>
    <col min="53" max="53" width="5" style="77" customWidth="1"/>
    <col min="54" max="54" width="6.81640625" style="77" customWidth="1"/>
    <col min="55" max="55" width="5" style="77" customWidth="1"/>
    <col min="56" max="56" width="6.81640625" style="77" customWidth="1"/>
    <col min="57" max="57" width="5" style="77" customWidth="1"/>
    <col min="58" max="58" width="6.81640625" style="77" customWidth="1"/>
    <col min="59" max="59" width="5" style="77" customWidth="1"/>
    <col min="60" max="60" width="6.81640625" style="77" customWidth="1"/>
    <col min="61" max="61" width="5" style="77" customWidth="1"/>
    <col min="62" max="62" width="6.81640625" style="77" customWidth="1"/>
    <col min="63" max="63" width="5" style="77" customWidth="1"/>
    <col min="64" max="64" width="6.81640625" style="77" customWidth="1"/>
    <col min="65" max="65" width="5" style="77" customWidth="1"/>
    <col min="66" max="66" width="6.81640625" style="77" customWidth="1"/>
    <col min="67" max="67" width="5" style="77" customWidth="1"/>
    <col min="68" max="68" width="6.81640625" style="77" customWidth="1"/>
    <col min="69" max="69" width="5" style="77" customWidth="1"/>
    <col min="70" max="70" width="6.81640625" style="77" customWidth="1"/>
    <col min="71" max="71" width="5" style="77" customWidth="1"/>
    <col min="72" max="72" width="6.81640625" style="77" customWidth="1"/>
    <col min="73" max="73" width="5" style="77" customWidth="1"/>
    <col min="74" max="74" width="6.81640625" style="77" customWidth="1"/>
    <col min="75" max="75" width="5" style="77" customWidth="1"/>
    <col min="76" max="76" width="6.81640625" style="77" customWidth="1"/>
    <col min="77" max="77" width="5" style="77" customWidth="1"/>
    <col min="78" max="78" width="6.81640625" style="77" customWidth="1"/>
    <col min="79" max="79" width="5" style="77" customWidth="1"/>
    <col min="80" max="80" width="6.81640625" style="77" customWidth="1"/>
    <col min="81" max="81" width="5" style="77" bestFit="1" customWidth="1"/>
    <col min="82" max="82" width="7" style="77" bestFit="1" customWidth="1"/>
    <col min="83" max="83" width="5" style="77" bestFit="1" customWidth="1"/>
    <col min="84" max="84" width="7" style="77" bestFit="1" customWidth="1"/>
    <col min="85" max="85" width="5" style="77" bestFit="1" customWidth="1"/>
    <col min="86" max="86" width="7.08984375" style="77" bestFit="1" customWidth="1"/>
    <col min="87" max="87" width="5" style="77" bestFit="1" customWidth="1"/>
    <col min="88" max="88" width="7" style="77" bestFit="1" customWidth="1"/>
    <col min="89" max="89" width="5" style="77" bestFit="1" customWidth="1"/>
    <col min="90" max="90" width="7" style="77" bestFit="1" customWidth="1"/>
    <col min="91" max="91" width="5" style="77" bestFit="1" customWidth="1"/>
    <col min="92" max="92" width="7.7265625" style="77" bestFit="1" customWidth="1"/>
    <col min="93" max="93" width="5.7265625" style="77" bestFit="1" customWidth="1"/>
    <col min="94" max="94" width="7.7265625" style="77" bestFit="1" customWidth="1"/>
    <col min="95" max="95" width="5.7265625" style="77" bestFit="1" customWidth="1"/>
    <col min="96" max="96" width="7.7265625" style="77" bestFit="1" customWidth="1"/>
    <col min="97" max="97" width="5.7265625" style="77" bestFit="1" customWidth="1"/>
    <col min="98" max="98" width="7.7265625" style="77" bestFit="1" customWidth="1"/>
    <col min="99" max="99" width="5.7265625" style="77" bestFit="1" customWidth="1"/>
    <col min="100" max="100" width="7.7265625" style="77" bestFit="1" customWidth="1"/>
    <col min="101" max="101" width="5.7265625" style="77" bestFit="1" customWidth="1"/>
    <col min="102" max="102" width="7.7265625" style="77" bestFit="1" customWidth="1"/>
    <col min="103" max="103" width="5.7265625" style="77" bestFit="1" customWidth="1"/>
    <col min="104" max="104" width="7.7265625" style="77" bestFit="1" customWidth="1"/>
    <col min="105" max="105" width="5.7265625" style="77" bestFit="1" customWidth="1"/>
    <col min="106" max="106" width="7.7265625" style="77" bestFit="1" customWidth="1"/>
    <col min="107" max="107" width="5.7265625" style="77" bestFit="1" customWidth="1"/>
    <col min="108" max="108" width="7.7265625" style="77" bestFit="1" customWidth="1"/>
    <col min="109" max="109" width="5.7265625" style="77" bestFit="1" customWidth="1"/>
    <col min="110" max="110" width="7.7265625" style="77" bestFit="1" customWidth="1"/>
    <col min="111" max="111" width="5.7265625" style="77" bestFit="1" customWidth="1"/>
    <col min="112" max="112" width="7.7265625" style="77" bestFit="1" customWidth="1"/>
    <col min="113" max="113" width="5.7265625" style="77" bestFit="1" customWidth="1"/>
    <col min="114" max="114" width="7.7265625" style="77" bestFit="1" customWidth="1"/>
    <col min="115" max="115" width="5.7265625" style="77" bestFit="1" customWidth="1"/>
    <col min="116" max="116" width="7.7265625" style="77" bestFit="1" customWidth="1"/>
    <col min="117" max="117" width="5.7265625" style="77" bestFit="1" customWidth="1"/>
    <col min="118" max="118" width="7.7265625" style="77" bestFit="1" customWidth="1"/>
    <col min="119" max="119" width="5.7265625" style="77" bestFit="1" customWidth="1"/>
    <col min="120" max="120" width="7.7265625" style="77" bestFit="1" customWidth="1"/>
    <col min="121" max="121" width="5.7265625" style="77" bestFit="1" customWidth="1"/>
    <col min="122" max="122" width="7.7265625" style="77" bestFit="1" customWidth="1"/>
    <col min="123" max="123" width="5.7265625" style="77" bestFit="1" customWidth="1"/>
    <col min="124" max="124" width="7.7265625" style="77" bestFit="1" customWidth="1"/>
    <col min="125" max="125" width="5.7265625" style="77" bestFit="1" customWidth="1"/>
    <col min="126" max="126" width="7.7265625" style="77" bestFit="1" customWidth="1"/>
    <col min="127" max="127" width="5.7265625" style="77" bestFit="1" customWidth="1"/>
    <col min="128" max="128" width="7.7265625" style="77" bestFit="1" customWidth="1"/>
    <col min="129" max="129" width="5.7265625" style="77" bestFit="1" customWidth="1"/>
    <col min="130" max="130" width="7.7265625" style="77" bestFit="1" customWidth="1"/>
    <col min="131" max="131" width="5.7265625" style="77" bestFit="1" customWidth="1"/>
    <col min="132" max="132" width="7.7265625" style="77" bestFit="1" customWidth="1"/>
    <col min="133" max="133" width="6.81640625" style="77" bestFit="1" customWidth="1"/>
    <col min="134" max="16384" width="9.36328125" style="70"/>
  </cols>
  <sheetData>
    <row r="1" spans="1:25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45"/>
      <c r="AT1" s="38"/>
      <c r="AU1" s="145"/>
      <c r="AV1" s="38"/>
      <c r="AW1" s="145"/>
      <c r="AX1" s="38"/>
      <c r="AY1" s="145"/>
      <c r="AZ1" s="38"/>
      <c r="BA1" s="145"/>
      <c r="BB1" s="38"/>
      <c r="BC1" s="145"/>
      <c r="BD1" s="38"/>
      <c r="BE1" s="145"/>
      <c r="BF1" s="38"/>
      <c r="BG1" s="145"/>
      <c r="BH1" s="38"/>
      <c r="BI1" s="145"/>
      <c r="BJ1" s="38"/>
      <c r="BK1" s="145"/>
      <c r="BL1" s="38"/>
      <c r="BM1" s="145"/>
      <c r="BN1" s="38"/>
      <c r="BO1" s="145"/>
      <c r="BP1" s="38"/>
      <c r="BQ1" s="145"/>
      <c r="BR1" s="38"/>
      <c r="BS1" s="145"/>
      <c r="BT1" s="38"/>
      <c r="BU1" s="145"/>
      <c r="BV1" s="38"/>
      <c r="BW1" s="145"/>
      <c r="BX1" s="38"/>
      <c r="BY1" s="145"/>
      <c r="BZ1" s="88"/>
      <c r="CA1" s="88"/>
      <c r="CB1" s="38" t="s">
        <v>264</v>
      </c>
      <c r="CC1" s="145"/>
      <c r="CD1" s="87" t="s">
        <v>264</v>
      </c>
      <c r="CE1" s="87"/>
      <c r="CF1" s="87" t="s">
        <v>264</v>
      </c>
      <c r="CG1" s="87"/>
      <c r="CH1" s="87" t="s">
        <v>264</v>
      </c>
      <c r="CI1" s="87"/>
      <c r="CJ1" s="87" t="s">
        <v>264</v>
      </c>
      <c r="CK1" s="87"/>
      <c r="CL1" s="87" t="s">
        <v>264</v>
      </c>
      <c r="CM1" s="87"/>
      <c r="CN1" s="87" t="s">
        <v>264</v>
      </c>
      <c r="CO1" s="87"/>
      <c r="CP1" s="87" t="s">
        <v>264</v>
      </c>
      <c r="CQ1" s="87"/>
      <c r="CR1" s="87" t="s">
        <v>264</v>
      </c>
      <c r="CS1" s="87"/>
      <c r="CT1" s="87" t="s">
        <v>264</v>
      </c>
      <c r="CU1" s="87"/>
      <c r="CV1" s="87" t="s">
        <v>264</v>
      </c>
      <c r="CW1" s="87"/>
      <c r="CX1" s="87" t="s">
        <v>264</v>
      </c>
      <c r="CY1" s="87"/>
      <c r="CZ1" s="87" t="s">
        <v>264</v>
      </c>
      <c r="DA1" s="87"/>
      <c r="DB1" s="87" t="s">
        <v>264</v>
      </c>
      <c r="DC1" s="87"/>
      <c r="DD1" s="87" t="s">
        <v>264</v>
      </c>
      <c r="DE1" s="87"/>
      <c r="DF1" s="87" t="s">
        <v>264</v>
      </c>
      <c r="DG1" s="87"/>
      <c r="DH1" s="87" t="s">
        <v>264</v>
      </c>
      <c r="DI1" s="87"/>
      <c r="DJ1" s="87" t="s">
        <v>264</v>
      </c>
      <c r="DK1" s="87"/>
      <c r="DL1" s="87" t="s">
        <v>264</v>
      </c>
      <c r="DM1" s="87"/>
      <c r="DN1" s="87" t="s">
        <v>264</v>
      </c>
      <c r="DO1" s="87"/>
      <c r="DP1" s="87" t="s">
        <v>264</v>
      </c>
      <c r="DQ1" s="87"/>
      <c r="DR1" s="87" t="s">
        <v>264</v>
      </c>
      <c r="DS1" s="87"/>
      <c r="DT1" s="87" t="s">
        <v>264</v>
      </c>
      <c r="DU1" s="87"/>
      <c r="DV1" s="87" t="s">
        <v>264</v>
      </c>
      <c r="DW1" s="87"/>
      <c r="DX1" s="87" t="s">
        <v>264</v>
      </c>
      <c r="DY1" s="87"/>
      <c r="DZ1" s="87" t="s">
        <v>264</v>
      </c>
      <c r="EA1" s="87"/>
      <c r="EB1" s="87" t="s">
        <v>264</v>
      </c>
      <c r="EC1" s="145"/>
      <c r="ED1" s="40"/>
      <c r="EE1" s="39"/>
      <c r="EF1" s="40"/>
      <c r="EG1" s="39"/>
      <c r="EH1" s="40"/>
      <c r="EI1" s="39"/>
      <c r="EJ1" s="40"/>
      <c r="EK1" s="39"/>
      <c r="EL1" s="40"/>
      <c r="EM1" s="39"/>
      <c r="EN1" s="40"/>
      <c r="EO1" s="39"/>
      <c r="EP1" s="40"/>
      <c r="EQ1" s="39"/>
      <c r="ER1" s="40"/>
      <c r="ES1" s="39"/>
      <c r="ET1" s="40"/>
      <c r="EU1" s="39"/>
      <c r="EV1" s="40"/>
      <c r="EW1" s="39"/>
      <c r="EX1" s="40"/>
      <c r="EY1" s="39"/>
      <c r="EZ1" s="40"/>
      <c r="FA1" s="39"/>
      <c r="FB1" s="40"/>
      <c r="FC1" s="39"/>
      <c r="FD1" s="40"/>
      <c r="FE1" s="39"/>
      <c r="FF1" s="40"/>
      <c r="FG1" s="39"/>
      <c r="FH1" s="40"/>
      <c r="FI1" s="39"/>
      <c r="FJ1" s="40"/>
      <c r="FK1" s="41"/>
      <c r="FL1" s="41"/>
      <c r="FM1" s="39"/>
      <c r="FN1" s="40"/>
      <c r="FO1" s="42"/>
      <c r="FP1" s="42"/>
      <c r="FQ1" s="42"/>
      <c r="FR1" s="42"/>
      <c r="FS1" s="42"/>
      <c r="FT1" s="40"/>
      <c r="FU1" s="42"/>
      <c r="FV1" s="40"/>
      <c r="FW1" s="42"/>
      <c r="FX1" s="42"/>
      <c r="FY1" s="42"/>
      <c r="FZ1" s="43"/>
      <c r="GA1" s="43"/>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39"/>
      <c r="HG1" s="40"/>
      <c r="HH1" s="39"/>
      <c r="HI1" s="40"/>
      <c r="HJ1" s="39"/>
      <c r="HK1" s="40"/>
      <c r="HL1" s="39"/>
      <c r="HM1" s="40"/>
      <c r="HN1" s="39"/>
      <c r="HO1" s="40"/>
      <c r="HP1" s="41"/>
      <c r="HQ1" s="41"/>
      <c r="HR1" s="39"/>
      <c r="HS1" s="40"/>
      <c r="HT1" s="42"/>
      <c r="HU1" s="42"/>
      <c r="HV1" s="42"/>
      <c r="HW1" s="42"/>
      <c r="HX1" s="42"/>
      <c r="HY1" s="40"/>
      <c r="HZ1" s="42"/>
      <c r="IA1" s="40"/>
      <c r="IB1" s="42"/>
      <c r="IC1" s="42"/>
      <c r="ID1" s="42"/>
      <c r="IE1" s="43"/>
      <c r="IF1" s="43"/>
      <c r="IG1" s="39"/>
      <c r="IH1" s="40"/>
      <c r="II1" s="39"/>
      <c r="IJ1" s="40"/>
      <c r="IK1" s="39"/>
      <c r="IL1" s="40"/>
      <c r="IM1" s="39"/>
      <c r="IN1" s="40"/>
      <c r="IO1" s="39"/>
      <c r="IP1" s="40"/>
    </row>
    <row r="2" spans="1:25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45"/>
      <c r="AT2" s="38"/>
      <c r="AU2" s="145"/>
      <c r="AV2" s="38"/>
      <c r="AW2" s="145"/>
      <c r="AX2" s="38"/>
      <c r="AY2" s="145"/>
      <c r="AZ2" s="38"/>
      <c r="BA2" s="145"/>
      <c r="BB2" s="38"/>
      <c r="BC2" s="145"/>
      <c r="BD2" s="38"/>
      <c r="BE2" s="145"/>
      <c r="BF2" s="38"/>
      <c r="BG2" s="145"/>
      <c r="BH2" s="38"/>
      <c r="BI2" s="145"/>
      <c r="BJ2" s="38"/>
      <c r="BK2" s="145"/>
      <c r="BL2" s="38"/>
      <c r="BM2" s="145"/>
      <c r="BN2" s="38"/>
      <c r="BO2" s="145"/>
      <c r="BP2" s="38"/>
      <c r="BQ2" s="145"/>
      <c r="BR2" s="38"/>
      <c r="BS2" s="145"/>
      <c r="BT2" s="38"/>
      <c r="BU2" s="145"/>
      <c r="BV2" s="38"/>
      <c r="BW2" s="145"/>
      <c r="BX2" s="38"/>
      <c r="BY2" s="145"/>
      <c r="BZ2" s="88"/>
      <c r="CA2" s="88"/>
      <c r="CB2" s="38"/>
      <c r="CC2" s="145"/>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145"/>
      <c r="ED2" s="40"/>
      <c r="EE2" s="39"/>
      <c r="EF2" s="40"/>
      <c r="EG2" s="39"/>
      <c r="EH2" s="40"/>
      <c r="EI2" s="39"/>
      <c r="EJ2" s="40"/>
      <c r="EK2" s="39"/>
      <c r="EL2" s="40"/>
      <c r="EM2" s="39"/>
      <c r="EN2" s="40"/>
      <c r="EO2" s="39"/>
      <c r="EP2" s="40"/>
      <c r="EQ2" s="39"/>
      <c r="ER2" s="40"/>
      <c r="ES2" s="39"/>
      <c r="ET2" s="40"/>
      <c r="EU2" s="39"/>
      <c r="EV2" s="40"/>
      <c r="EW2" s="39"/>
      <c r="EX2" s="40"/>
      <c r="EY2" s="39"/>
      <c r="EZ2" s="40"/>
      <c r="FA2" s="39"/>
      <c r="FB2" s="40"/>
      <c r="FC2" s="39"/>
      <c r="FD2" s="40"/>
      <c r="FE2" s="39"/>
      <c r="FF2" s="40"/>
      <c r="FG2" s="39"/>
      <c r="FH2" s="40"/>
      <c r="FI2" s="39"/>
      <c r="FJ2" s="40"/>
      <c r="FK2" s="41"/>
      <c r="FL2" s="41"/>
      <c r="FM2" s="39"/>
      <c r="FN2" s="40"/>
      <c r="FO2" s="42"/>
      <c r="FP2" s="42"/>
      <c r="FQ2" s="42"/>
      <c r="FR2" s="42"/>
      <c r="FS2" s="42"/>
      <c r="FT2" s="40"/>
      <c r="FU2" s="42"/>
      <c r="FV2" s="40"/>
      <c r="FW2" s="42"/>
      <c r="FX2" s="42"/>
      <c r="FY2" s="42"/>
      <c r="FZ2" s="43"/>
      <c r="GA2" s="43"/>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39"/>
      <c r="HG2" s="40"/>
      <c r="HH2" s="39"/>
      <c r="HI2" s="40"/>
      <c r="HJ2" s="39"/>
      <c r="HK2" s="40"/>
      <c r="HL2" s="39"/>
      <c r="HM2" s="40"/>
      <c r="HN2" s="39"/>
      <c r="HO2" s="40"/>
      <c r="HP2" s="41"/>
      <c r="HQ2" s="41"/>
      <c r="HR2" s="39"/>
      <c r="HS2" s="40"/>
      <c r="HT2" s="42"/>
      <c r="HU2" s="42"/>
      <c r="HV2" s="42"/>
      <c r="HW2" s="42"/>
      <c r="HX2" s="42"/>
      <c r="HY2" s="40"/>
      <c r="HZ2" s="42"/>
      <c r="IA2" s="40"/>
      <c r="IB2" s="42"/>
      <c r="IC2" s="42"/>
      <c r="ID2" s="42"/>
      <c r="IE2" s="43"/>
      <c r="IF2" s="43"/>
      <c r="IG2" s="39"/>
      <c r="IH2" s="40"/>
      <c r="II2" s="39"/>
      <c r="IJ2" s="40"/>
      <c r="IK2" s="39"/>
      <c r="IL2" s="40"/>
      <c r="IM2" s="39"/>
      <c r="IN2" s="40"/>
      <c r="IO2" s="39"/>
      <c r="IP2" s="40"/>
    </row>
    <row r="3" spans="1:25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45"/>
      <c r="AT3" s="38"/>
      <c r="AU3" s="145"/>
      <c r="AV3" s="38"/>
      <c r="AW3" s="145"/>
      <c r="AX3" s="38"/>
      <c r="AY3" s="145"/>
      <c r="AZ3" s="38"/>
      <c r="BA3" s="145"/>
      <c r="BB3" s="38"/>
      <c r="BC3" s="145"/>
      <c r="BD3" s="38"/>
      <c r="BE3" s="145"/>
      <c r="BF3" s="38"/>
      <c r="BG3" s="145"/>
      <c r="BH3" s="38"/>
      <c r="BI3" s="145"/>
      <c r="BJ3" s="38"/>
      <c r="BK3" s="145"/>
      <c r="BL3" s="38"/>
      <c r="BM3" s="145"/>
      <c r="BN3" s="38"/>
      <c r="BO3" s="145"/>
      <c r="BP3" s="38"/>
      <c r="BQ3" s="145"/>
      <c r="BR3" s="38"/>
      <c r="BS3" s="145"/>
      <c r="BT3" s="38"/>
      <c r="BU3" s="145"/>
      <c r="BV3" s="38"/>
      <c r="BW3" s="145"/>
      <c r="BX3" s="38"/>
      <c r="BY3" s="145"/>
      <c r="BZ3" s="88"/>
      <c r="CA3" s="88"/>
      <c r="CB3" s="38"/>
      <c r="CC3" s="145"/>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145"/>
      <c r="ED3" s="40"/>
      <c r="EE3" s="39"/>
      <c r="EF3" s="40"/>
      <c r="EG3" s="39"/>
      <c r="EH3" s="40"/>
      <c r="EI3" s="39"/>
      <c r="EJ3" s="40"/>
      <c r="EK3" s="39"/>
      <c r="EL3" s="40"/>
      <c r="EM3" s="39"/>
      <c r="EN3" s="40"/>
      <c r="EO3" s="39"/>
      <c r="EP3" s="40"/>
      <c r="EQ3" s="39"/>
      <c r="ER3" s="40"/>
      <c r="ES3" s="39"/>
      <c r="ET3" s="40"/>
      <c r="EU3" s="39"/>
      <c r="EV3" s="40"/>
      <c r="EW3" s="39"/>
      <c r="EX3" s="40"/>
      <c r="EY3" s="39"/>
      <c r="EZ3" s="40"/>
      <c r="FA3" s="39"/>
      <c r="FB3" s="40"/>
      <c r="FC3" s="39"/>
      <c r="FD3" s="40"/>
      <c r="FE3" s="39"/>
      <c r="FF3" s="40"/>
      <c r="FG3" s="39"/>
      <c r="FH3" s="40"/>
      <c r="FI3" s="39"/>
      <c r="FJ3" s="40"/>
      <c r="FK3" s="41"/>
      <c r="FL3" s="41"/>
      <c r="FM3" s="39"/>
      <c r="FN3" s="40"/>
      <c r="FO3" s="42"/>
      <c r="FP3" s="42"/>
      <c r="FQ3" s="42"/>
      <c r="FR3" s="42"/>
      <c r="FS3" s="42"/>
      <c r="FT3" s="40"/>
      <c r="FU3" s="42"/>
      <c r="FV3" s="40"/>
      <c r="FW3" s="42"/>
      <c r="FX3" s="42"/>
      <c r="FY3" s="42"/>
      <c r="FZ3" s="43"/>
      <c r="GA3" s="43"/>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39"/>
      <c r="HG3" s="40"/>
      <c r="HH3" s="39"/>
      <c r="HI3" s="40"/>
      <c r="HJ3" s="39"/>
      <c r="HK3" s="40"/>
      <c r="HL3" s="39"/>
      <c r="HM3" s="40"/>
      <c r="HN3" s="39"/>
      <c r="HO3" s="40"/>
      <c r="HP3" s="41"/>
      <c r="HQ3" s="41"/>
      <c r="HR3" s="39"/>
      <c r="HS3" s="40"/>
      <c r="HT3" s="42"/>
      <c r="HU3" s="42"/>
      <c r="HV3" s="42"/>
      <c r="HW3" s="42"/>
      <c r="HX3" s="42"/>
      <c r="HY3" s="40"/>
      <c r="HZ3" s="42"/>
      <c r="IA3" s="40"/>
      <c r="IB3" s="42"/>
      <c r="IC3" s="42"/>
      <c r="ID3" s="42"/>
      <c r="IE3" s="43"/>
      <c r="IF3" s="43"/>
      <c r="IG3" s="39"/>
      <c r="IH3" s="40"/>
      <c r="II3" s="39"/>
      <c r="IJ3" s="40"/>
      <c r="IK3" s="39"/>
      <c r="IL3" s="40"/>
      <c r="IM3" s="39"/>
      <c r="IN3" s="40"/>
      <c r="IO3" s="39"/>
      <c r="IP3" s="40"/>
    </row>
    <row r="4" spans="1:25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row>
    <row r="5" spans="1:250" s="99" customFormat="1" ht="15" customHeight="1" thickBot="1">
      <c r="A5" s="47" t="s">
        <v>265</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2"/>
      <c r="BR5" s="122"/>
      <c r="BS5" s="122"/>
      <c r="BT5" s="122"/>
      <c r="BU5" s="122"/>
      <c r="BV5" s="127"/>
      <c r="BW5" s="123"/>
      <c r="BX5" s="127"/>
      <c r="BY5" s="127"/>
      <c r="BZ5" s="127"/>
      <c r="CA5" s="123"/>
      <c r="CB5" s="127"/>
      <c r="CC5" s="251"/>
      <c r="CD5" s="127"/>
      <c r="CE5" s="251"/>
      <c r="CF5" s="127"/>
      <c r="CG5" s="251"/>
      <c r="CH5" s="127"/>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127"/>
      <c r="EC5" s="251"/>
    </row>
    <row r="6" spans="1:250" s="99" customFormat="1" ht="15" customHeight="1" thickTop="1">
      <c r="A6" s="165"/>
      <c r="B6" s="121"/>
      <c r="C6" s="122"/>
      <c r="D6" s="123"/>
      <c r="E6" s="122"/>
      <c r="F6" s="123"/>
      <c r="G6" s="122"/>
      <c r="H6" s="124"/>
      <c r="I6" s="122"/>
      <c r="J6" s="122"/>
      <c r="K6" s="122"/>
      <c r="L6" s="122"/>
      <c r="M6" s="122"/>
      <c r="N6" s="122"/>
      <c r="O6" s="122"/>
      <c r="P6" s="121"/>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3"/>
      <c r="BX6" s="127"/>
      <c r="BY6" s="127"/>
      <c r="BZ6" s="127"/>
      <c r="CA6" s="123"/>
      <c r="CB6" s="127"/>
      <c r="CC6" s="252"/>
      <c r="CD6" s="127"/>
      <c r="CE6" s="51"/>
      <c r="CF6" s="127"/>
      <c r="CG6" s="51"/>
      <c r="CH6" s="127"/>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127"/>
      <c r="EC6" s="51" t="s">
        <v>61</v>
      </c>
    </row>
    <row r="7" spans="1:250" s="56" customFormat="1" ht="15" customHeight="1">
      <c r="A7" s="253"/>
      <c r="B7" s="55" t="s">
        <v>100</v>
      </c>
      <c r="C7" s="55" t="s">
        <v>266</v>
      </c>
      <c r="D7" s="55" t="s">
        <v>101</v>
      </c>
      <c r="E7" s="55" t="s">
        <v>266</v>
      </c>
      <c r="F7" s="55" t="s">
        <v>102</v>
      </c>
      <c r="G7" s="55" t="s">
        <v>266</v>
      </c>
      <c r="H7" s="55" t="s">
        <v>103</v>
      </c>
      <c r="I7" s="55" t="s">
        <v>266</v>
      </c>
      <c r="J7" s="55" t="s">
        <v>104</v>
      </c>
      <c r="K7" s="55" t="s">
        <v>266</v>
      </c>
      <c r="L7" s="55" t="s">
        <v>105</v>
      </c>
      <c r="M7" s="55" t="s">
        <v>266</v>
      </c>
      <c r="N7" s="55" t="s">
        <v>106</v>
      </c>
      <c r="O7" s="55" t="s">
        <v>266</v>
      </c>
      <c r="P7" s="55" t="s">
        <v>107</v>
      </c>
      <c r="Q7" s="55" t="s">
        <v>266</v>
      </c>
      <c r="R7" s="55" t="s">
        <v>108</v>
      </c>
      <c r="S7" s="55" t="s">
        <v>266</v>
      </c>
      <c r="T7" s="55" t="s">
        <v>109</v>
      </c>
      <c r="U7" s="55" t="s">
        <v>266</v>
      </c>
      <c r="V7" s="55" t="s">
        <v>110</v>
      </c>
      <c r="W7" s="55" t="s">
        <v>266</v>
      </c>
      <c r="X7" s="55" t="s">
        <v>111</v>
      </c>
      <c r="Y7" s="55" t="s">
        <v>266</v>
      </c>
      <c r="Z7" s="55" t="s">
        <v>112</v>
      </c>
      <c r="AA7" s="55" t="s">
        <v>266</v>
      </c>
      <c r="AB7" s="55" t="s">
        <v>113</v>
      </c>
      <c r="AC7" s="55" t="s">
        <v>266</v>
      </c>
      <c r="AD7" s="55" t="s">
        <v>114</v>
      </c>
      <c r="AE7" s="55" t="s">
        <v>266</v>
      </c>
      <c r="AF7" s="55" t="s">
        <v>115</v>
      </c>
      <c r="AG7" s="55" t="s">
        <v>266</v>
      </c>
      <c r="AH7" s="55" t="s">
        <v>116</v>
      </c>
      <c r="AI7" s="55" t="s">
        <v>266</v>
      </c>
      <c r="AJ7" s="55" t="s">
        <v>117</v>
      </c>
      <c r="AK7" s="55" t="s">
        <v>266</v>
      </c>
      <c r="AL7" s="55" t="s">
        <v>118</v>
      </c>
      <c r="AM7" s="55" t="s">
        <v>266</v>
      </c>
      <c r="AN7" s="55" t="s">
        <v>119</v>
      </c>
      <c r="AO7" s="55" t="s">
        <v>266</v>
      </c>
      <c r="AP7" s="55" t="s">
        <v>120</v>
      </c>
      <c r="AQ7" s="55" t="s">
        <v>266</v>
      </c>
      <c r="AR7" s="55" t="s">
        <v>121</v>
      </c>
      <c r="AS7" s="55" t="s">
        <v>266</v>
      </c>
      <c r="AT7" s="55" t="s">
        <v>122</v>
      </c>
      <c r="AU7" s="55" t="s">
        <v>266</v>
      </c>
      <c r="AV7" s="55" t="s">
        <v>123</v>
      </c>
      <c r="AW7" s="55" t="s">
        <v>266</v>
      </c>
      <c r="AX7" s="55" t="s">
        <v>124</v>
      </c>
      <c r="AY7" s="55" t="s">
        <v>266</v>
      </c>
      <c r="AZ7" s="55" t="s">
        <v>125</v>
      </c>
      <c r="BA7" s="55" t="s">
        <v>266</v>
      </c>
      <c r="BB7" s="55" t="s">
        <v>126</v>
      </c>
      <c r="BC7" s="55" t="s">
        <v>266</v>
      </c>
      <c r="BD7" s="55" t="s">
        <v>127</v>
      </c>
      <c r="BE7" s="55" t="s">
        <v>266</v>
      </c>
      <c r="BF7" s="55" t="s">
        <v>128</v>
      </c>
      <c r="BG7" s="55" t="s">
        <v>266</v>
      </c>
      <c r="BH7" s="55" t="s">
        <v>129</v>
      </c>
      <c r="BI7" s="55" t="s">
        <v>266</v>
      </c>
      <c r="BJ7" s="55" t="s">
        <v>130</v>
      </c>
      <c r="BK7" s="55" t="s">
        <v>266</v>
      </c>
      <c r="BL7" s="55" t="s">
        <v>131</v>
      </c>
      <c r="BM7" s="55" t="s">
        <v>266</v>
      </c>
      <c r="BN7" s="55" t="s">
        <v>132</v>
      </c>
      <c r="BO7" s="55" t="s">
        <v>266</v>
      </c>
      <c r="BP7" s="55" t="s">
        <v>133</v>
      </c>
      <c r="BQ7" s="55" t="s">
        <v>266</v>
      </c>
      <c r="BR7" s="55" t="s">
        <v>134</v>
      </c>
      <c r="BS7" s="55" t="s">
        <v>266</v>
      </c>
      <c r="BT7" s="55" t="s">
        <v>135</v>
      </c>
      <c r="BU7" s="55" t="s">
        <v>266</v>
      </c>
      <c r="BV7" s="55" t="s">
        <v>136</v>
      </c>
      <c r="BW7" s="55" t="s">
        <v>266</v>
      </c>
      <c r="BX7" s="55" t="s">
        <v>137</v>
      </c>
      <c r="BY7" s="55" t="s">
        <v>266</v>
      </c>
      <c r="BZ7" s="55" t="s">
        <v>138</v>
      </c>
      <c r="CA7" s="55" t="s">
        <v>266</v>
      </c>
      <c r="CB7" s="55" t="s">
        <v>139</v>
      </c>
      <c r="CC7" s="55" t="s">
        <v>266</v>
      </c>
      <c r="CD7" s="55" t="s">
        <v>140</v>
      </c>
      <c r="CE7" s="55" t="s">
        <v>266</v>
      </c>
      <c r="CF7" s="55" t="s">
        <v>141</v>
      </c>
      <c r="CG7" s="55" t="s">
        <v>266</v>
      </c>
      <c r="CH7" s="55" t="s">
        <v>142</v>
      </c>
      <c r="CI7" s="55" t="s">
        <v>266</v>
      </c>
      <c r="CJ7" s="55" t="s">
        <v>143</v>
      </c>
      <c r="CK7" s="55" t="s">
        <v>266</v>
      </c>
      <c r="CL7" s="55" t="s">
        <v>144</v>
      </c>
      <c r="CM7" s="55" t="s">
        <v>266</v>
      </c>
      <c r="CN7" s="55" t="s">
        <v>145</v>
      </c>
      <c r="CO7" s="55" t="s">
        <v>266</v>
      </c>
      <c r="CP7" s="55" t="s">
        <v>146</v>
      </c>
      <c r="CQ7" s="55" t="s">
        <v>266</v>
      </c>
      <c r="CR7" s="55" t="s">
        <v>147</v>
      </c>
      <c r="CS7" s="55" t="s">
        <v>266</v>
      </c>
      <c r="CT7" s="55" t="s">
        <v>62</v>
      </c>
      <c r="CU7" s="55" t="s">
        <v>266</v>
      </c>
      <c r="CV7" s="55" t="s">
        <v>63</v>
      </c>
      <c r="CW7" s="55" t="s">
        <v>266</v>
      </c>
      <c r="CX7" s="55" t="s">
        <v>148</v>
      </c>
      <c r="CY7" s="55" t="s">
        <v>266</v>
      </c>
      <c r="CZ7" s="55" t="s">
        <v>65</v>
      </c>
      <c r="DA7" s="55" t="s">
        <v>266</v>
      </c>
      <c r="DB7" s="55" t="s">
        <v>66</v>
      </c>
      <c r="DC7" s="55" t="s">
        <v>266</v>
      </c>
      <c r="DD7" s="55" t="s">
        <v>67</v>
      </c>
      <c r="DE7" s="55" t="s">
        <v>266</v>
      </c>
      <c r="DF7" s="55" t="s">
        <v>149</v>
      </c>
      <c r="DG7" s="55" t="s">
        <v>266</v>
      </c>
      <c r="DH7" s="55" t="s">
        <v>69</v>
      </c>
      <c r="DI7" s="55" t="s">
        <v>266</v>
      </c>
      <c r="DJ7" s="55" t="s">
        <v>70</v>
      </c>
      <c r="DK7" s="55" t="s">
        <v>266</v>
      </c>
      <c r="DL7" s="55" t="s">
        <v>71</v>
      </c>
      <c r="DM7" s="55" t="s">
        <v>266</v>
      </c>
      <c r="DN7" s="55" t="s">
        <v>72</v>
      </c>
      <c r="DO7" s="55" t="s">
        <v>266</v>
      </c>
      <c r="DP7" s="55" t="s">
        <v>73</v>
      </c>
      <c r="DQ7" s="55" t="s">
        <v>266</v>
      </c>
      <c r="DR7" s="55" t="s">
        <v>74</v>
      </c>
      <c r="DS7" s="55" t="s">
        <v>266</v>
      </c>
      <c r="DT7" s="55" t="s">
        <v>75</v>
      </c>
      <c r="DU7" s="55" t="s">
        <v>266</v>
      </c>
      <c r="DV7" s="55" t="s">
        <v>76</v>
      </c>
      <c r="DW7" s="55" t="s">
        <v>266</v>
      </c>
      <c r="DX7" s="55" t="s">
        <v>77</v>
      </c>
      <c r="DY7" s="55" t="s">
        <v>266</v>
      </c>
      <c r="DZ7" s="55" t="s">
        <v>78</v>
      </c>
      <c r="EA7" s="55" t="s">
        <v>266</v>
      </c>
      <c r="EB7" s="55" t="s">
        <v>79</v>
      </c>
      <c r="EC7" s="55" t="s">
        <v>266</v>
      </c>
    </row>
    <row r="8" spans="1:250"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row>
    <row r="9" spans="1:250"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60"/>
    </row>
    <row r="10" spans="1:250" ht="15" customHeight="1">
      <c r="A10" s="65" t="s">
        <v>267</v>
      </c>
      <c r="B10" s="95">
        <v>1267</v>
      </c>
      <c r="C10" s="254">
        <v>1.2</v>
      </c>
      <c r="D10" s="95">
        <v>1134</v>
      </c>
      <c r="E10" s="254">
        <v>1</v>
      </c>
      <c r="F10" s="95">
        <v>756</v>
      </c>
      <c r="G10" s="254">
        <v>0.6</v>
      </c>
      <c r="H10" s="95">
        <v>917</v>
      </c>
      <c r="I10" s="254">
        <v>0.7</v>
      </c>
      <c r="J10" s="95">
        <v>1444</v>
      </c>
      <c r="K10" s="254">
        <v>1.038706939339227</v>
      </c>
      <c r="L10" s="95">
        <v>1250</v>
      </c>
      <c r="M10" s="254">
        <v>0.81159345011622019</v>
      </c>
      <c r="N10" s="95">
        <v>1465</v>
      </c>
      <c r="O10" s="254">
        <v>0.91201115579516179</v>
      </c>
      <c r="P10" s="95">
        <v>2218</v>
      </c>
      <c r="Q10" s="254">
        <v>1.232530354810925</v>
      </c>
      <c r="R10" s="95">
        <v>1861</v>
      </c>
      <c r="S10" s="254">
        <v>1.0336132586865725</v>
      </c>
      <c r="T10" s="95">
        <v>2233</v>
      </c>
      <c r="U10" s="254">
        <v>1.2448641687618813</v>
      </c>
      <c r="V10" s="95">
        <v>1847</v>
      </c>
      <c r="W10" s="254">
        <v>1.0206167907210626</v>
      </c>
      <c r="X10" s="95">
        <v>1872</v>
      </c>
      <c r="Y10" s="254">
        <v>0.98016116111399076</v>
      </c>
      <c r="Z10" s="95">
        <v>2329</v>
      </c>
      <c r="AA10" s="254">
        <v>1.1756273125129348</v>
      </c>
      <c r="AB10" s="95">
        <v>2381</v>
      </c>
      <c r="AC10" s="254">
        <v>1.1414846491648609</v>
      </c>
      <c r="AD10" s="95">
        <v>2365</v>
      </c>
      <c r="AE10" s="254">
        <v>1.0884873477728583</v>
      </c>
      <c r="AF10" s="95">
        <v>2688</v>
      </c>
      <c r="AG10" s="254">
        <v>1.165584049537322</v>
      </c>
      <c r="AH10" s="95">
        <v>2321</v>
      </c>
      <c r="AI10" s="254">
        <v>0.96743806062222826</v>
      </c>
      <c r="AJ10" s="95">
        <v>2242</v>
      </c>
      <c r="AK10" s="254">
        <v>0.89381822241004005</v>
      </c>
      <c r="AL10" s="95">
        <v>2400</v>
      </c>
      <c r="AM10" s="254">
        <v>0.92140775748547832</v>
      </c>
      <c r="AN10" s="95">
        <v>2388</v>
      </c>
      <c r="AO10" s="254">
        <v>0.88882933583456158</v>
      </c>
      <c r="AP10" s="95">
        <v>2459</v>
      </c>
      <c r="AQ10" s="254">
        <v>0.91158818012300324</v>
      </c>
      <c r="AR10" s="95">
        <v>2695</v>
      </c>
      <c r="AS10" s="254">
        <v>0.96537543970254247</v>
      </c>
      <c r="AT10" s="95">
        <v>2646</v>
      </c>
      <c r="AU10" s="254">
        <v>0.93048771481922998</v>
      </c>
      <c r="AV10" s="95">
        <v>2555</v>
      </c>
      <c r="AW10" s="254">
        <v>0.87812757767390703</v>
      </c>
      <c r="AX10" s="95">
        <v>2544</v>
      </c>
      <c r="AY10" s="254">
        <v>0.8540265809059262</v>
      </c>
      <c r="AZ10" s="95">
        <v>2654</v>
      </c>
      <c r="BA10" s="254">
        <v>0.86852939058951351</v>
      </c>
      <c r="BB10" s="95">
        <v>2161</v>
      </c>
      <c r="BC10" s="254">
        <v>0.7</v>
      </c>
      <c r="BD10" s="95">
        <v>2367</v>
      </c>
      <c r="BE10" s="254">
        <v>0.7</v>
      </c>
      <c r="BF10" s="95">
        <v>6106</v>
      </c>
      <c r="BG10" s="254">
        <v>1.9</v>
      </c>
      <c r="BH10" s="95">
        <v>6127</v>
      </c>
      <c r="BI10" s="254">
        <v>1.9</v>
      </c>
      <c r="BJ10" s="95">
        <v>6508</v>
      </c>
      <c r="BK10" s="254">
        <v>1.9</v>
      </c>
      <c r="BL10" s="95">
        <v>6829</v>
      </c>
      <c r="BM10" s="254">
        <v>2</v>
      </c>
      <c r="BN10" s="95">
        <v>7497</v>
      </c>
      <c r="BO10" s="254">
        <v>2.1272671554718183</v>
      </c>
      <c r="BP10" s="95">
        <v>10487</v>
      </c>
      <c r="BQ10" s="254">
        <v>3</v>
      </c>
      <c r="BR10" s="95">
        <v>11551</v>
      </c>
      <c r="BS10" s="254">
        <v>3.2</v>
      </c>
      <c r="BT10" s="95">
        <v>10242</v>
      </c>
      <c r="BU10" s="254">
        <v>2.8</v>
      </c>
      <c r="BV10" s="95">
        <v>10394</v>
      </c>
      <c r="BW10" s="254">
        <v>2.9384686975085224</v>
      </c>
      <c r="BX10" s="95">
        <v>8329</v>
      </c>
      <c r="BY10" s="254">
        <v>2.4</v>
      </c>
      <c r="BZ10" s="95">
        <v>8632.0660000000007</v>
      </c>
      <c r="CA10" s="254">
        <v>2.2000000000000002</v>
      </c>
      <c r="CB10" s="95">
        <v>8813.5810000000001</v>
      </c>
      <c r="CC10" s="254">
        <v>2.2474982738461522</v>
      </c>
      <c r="CD10" s="95">
        <v>8328</v>
      </c>
      <c r="CE10" s="254">
        <v>2.2000000000000002</v>
      </c>
      <c r="CF10" s="95">
        <v>8083</v>
      </c>
      <c r="CG10" s="254">
        <v>2.2000000000000002</v>
      </c>
      <c r="CH10" s="95">
        <v>9165</v>
      </c>
      <c r="CI10" s="254">
        <v>2.5</v>
      </c>
      <c r="CJ10" s="95">
        <v>9410.3819999999996</v>
      </c>
      <c r="CK10" s="254">
        <v>2.5</v>
      </c>
      <c r="CL10" s="95">
        <v>8906</v>
      </c>
      <c r="CM10" s="254">
        <v>2.4</v>
      </c>
      <c r="CN10" s="95">
        <v>9087</v>
      </c>
      <c r="CO10" s="254">
        <v>2.2999999999999998</v>
      </c>
      <c r="CP10" s="95">
        <v>9196</v>
      </c>
      <c r="CQ10" s="254">
        <v>2.2999999999999998</v>
      </c>
      <c r="CR10" s="95">
        <v>9092</v>
      </c>
      <c r="CS10" s="254">
        <v>2.2000000000000002</v>
      </c>
      <c r="CT10" s="95">
        <v>8629</v>
      </c>
      <c r="CU10" s="254">
        <v>2.1</v>
      </c>
      <c r="CV10" s="95">
        <v>8807</v>
      </c>
      <c r="CW10" s="254">
        <v>2.1</v>
      </c>
      <c r="CX10" s="95">
        <v>8916</v>
      </c>
      <c r="CY10" s="254">
        <v>2</v>
      </c>
      <c r="CZ10" s="95">
        <v>8871</v>
      </c>
      <c r="DA10" s="254">
        <v>2</v>
      </c>
      <c r="DB10" s="95">
        <v>10384.583000000001</v>
      </c>
      <c r="DC10" s="254">
        <v>2.2000000000000002</v>
      </c>
      <c r="DD10" s="95">
        <v>10530.727000000001</v>
      </c>
      <c r="DE10" s="254">
        <v>2.2018055825813931</v>
      </c>
      <c r="DF10" s="95">
        <v>10622.745999999999</v>
      </c>
      <c r="DG10" s="254">
        <v>2.1715389666626517</v>
      </c>
      <c r="DH10" s="95">
        <v>10662</v>
      </c>
      <c r="DI10" s="254">
        <v>2.1</v>
      </c>
      <c r="DJ10" s="95">
        <v>10152.716</v>
      </c>
      <c r="DK10" s="254">
        <v>1.9244212919158639</v>
      </c>
      <c r="DL10" s="95">
        <v>4874</v>
      </c>
      <c r="DM10" s="254">
        <v>0.9</v>
      </c>
      <c r="DN10" s="95">
        <v>5388</v>
      </c>
      <c r="DO10" s="254">
        <v>0.9</v>
      </c>
      <c r="DP10" s="95">
        <v>4591</v>
      </c>
      <c r="DQ10" s="254">
        <v>0.8</v>
      </c>
      <c r="DR10" s="95">
        <v>5691</v>
      </c>
      <c r="DS10" s="254">
        <v>0.9</v>
      </c>
      <c r="DT10" s="95">
        <v>6022</v>
      </c>
      <c r="DU10" s="254">
        <v>1</v>
      </c>
      <c r="DV10" s="95">
        <v>5438</v>
      </c>
      <c r="DW10" s="254">
        <v>0.8</v>
      </c>
      <c r="DX10" s="95">
        <v>6085</v>
      </c>
      <c r="DY10" s="254">
        <v>0.9</v>
      </c>
      <c r="DZ10" s="95">
        <v>5392</v>
      </c>
      <c r="EA10" s="254">
        <v>0.8</v>
      </c>
      <c r="EB10" s="255">
        <v>5636</v>
      </c>
      <c r="EC10" s="256">
        <v>0.89880809313835852</v>
      </c>
      <c r="ED10" s="140"/>
      <c r="EE10" s="140"/>
    </row>
    <row r="11" spans="1:250" ht="15" customHeight="1">
      <c r="A11" s="65" t="s">
        <v>268</v>
      </c>
      <c r="B11" s="95">
        <v>7294</v>
      </c>
      <c r="C11" s="254">
        <v>7.2</v>
      </c>
      <c r="D11" s="95">
        <v>6805</v>
      </c>
      <c r="E11" s="254">
        <v>6.3</v>
      </c>
      <c r="F11" s="95">
        <v>6514</v>
      </c>
      <c r="G11" s="254">
        <v>5.6</v>
      </c>
      <c r="H11" s="95">
        <v>7188</v>
      </c>
      <c r="I11" s="254">
        <v>5.5</v>
      </c>
      <c r="J11" s="95">
        <v>8857</v>
      </c>
      <c r="K11" s="254">
        <v>6.3710715801437212</v>
      </c>
      <c r="L11" s="95">
        <v>9092</v>
      </c>
      <c r="M11" s="254">
        <v>5.9032061187653389</v>
      </c>
      <c r="N11" s="95">
        <v>10341</v>
      </c>
      <c r="O11" s="254">
        <v>6.4376159468107623</v>
      </c>
      <c r="P11" s="95">
        <v>11266</v>
      </c>
      <c r="Q11" s="254">
        <v>6.2604540023894861</v>
      </c>
      <c r="R11" s="95">
        <v>12052</v>
      </c>
      <c r="S11" s="254">
        <v>6.6937705500755351</v>
      </c>
      <c r="T11" s="95">
        <v>12309</v>
      </c>
      <c r="U11" s="254">
        <v>6.8620837677071194</v>
      </c>
      <c r="V11" s="95">
        <v>11792</v>
      </c>
      <c r="W11" s="254">
        <v>6.5160331327464922</v>
      </c>
      <c r="X11" s="95">
        <v>11634</v>
      </c>
      <c r="Y11" s="254">
        <v>6.0914502929488084</v>
      </c>
      <c r="Z11" s="95">
        <v>12441</v>
      </c>
      <c r="AA11" s="254">
        <v>6.2799396285845521</v>
      </c>
      <c r="AB11" s="95">
        <v>12527</v>
      </c>
      <c r="AC11" s="254">
        <v>6.0056187316624161</v>
      </c>
      <c r="AD11" s="95">
        <v>13054</v>
      </c>
      <c r="AE11" s="254">
        <v>6.0080819610261695</v>
      </c>
      <c r="AF11" s="95">
        <v>13073</v>
      </c>
      <c r="AG11" s="254">
        <v>5.6687798659231445</v>
      </c>
      <c r="AH11" s="95">
        <v>12644</v>
      </c>
      <c r="AI11" s="254">
        <v>5.2702657641135087</v>
      </c>
      <c r="AJ11" s="95">
        <v>14636</v>
      </c>
      <c r="AK11" s="254">
        <v>5.8349346579809751</v>
      </c>
      <c r="AL11" s="95">
        <v>14567</v>
      </c>
      <c r="AM11" s="254">
        <v>5.5925611680378999</v>
      </c>
      <c r="AN11" s="95">
        <v>13822</v>
      </c>
      <c r="AO11" s="254">
        <v>5.1446394806973661</v>
      </c>
      <c r="AP11" s="95">
        <v>13390</v>
      </c>
      <c r="AQ11" s="254">
        <v>4.9638738234432749</v>
      </c>
      <c r="AR11" s="95">
        <v>15035</v>
      </c>
      <c r="AS11" s="254">
        <v>5.3856845031271714</v>
      </c>
      <c r="AT11" s="95">
        <v>15099</v>
      </c>
      <c r="AU11" s="254">
        <v>5.3096878329764001</v>
      </c>
      <c r="AV11" s="95">
        <v>15182</v>
      </c>
      <c r="AW11" s="254">
        <v>5.2178993676106682</v>
      </c>
      <c r="AX11" s="95">
        <v>15823</v>
      </c>
      <c r="AY11" s="254">
        <v>5.3118170556896498</v>
      </c>
      <c r="AZ11" s="95">
        <v>16673</v>
      </c>
      <c r="BA11" s="254">
        <v>5.456288820383933</v>
      </c>
      <c r="BB11" s="95">
        <v>16195</v>
      </c>
      <c r="BC11" s="254">
        <v>5.2</v>
      </c>
      <c r="BD11" s="95">
        <v>17328</v>
      </c>
      <c r="BE11" s="254">
        <v>5.4</v>
      </c>
      <c r="BF11" s="95">
        <v>21085</v>
      </c>
      <c r="BG11" s="254">
        <v>6.4</v>
      </c>
      <c r="BH11" s="95">
        <v>21889</v>
      </c>
      <c r="BI11" s="254">
        <v>6.7</v>
      </c>
      <c r="BJ11" s="95">
        <v>23080</v>
      </c>
      <c r="BK11" s="254">
        <v>6.9</v>
      </c>
      <c r="BL11" s="95">
        <v>24044</v>
      </c>
      <c r="BM11" s="254">
        <v>6.9</v>
      </c>
      <c r="BN11" s="95">
        <v>27157</v>
      </c>
      <c r="BO11" s="254">
        <v>7.7057748620979281</v>
      </c>
      <c r="BP11" s="95">
        <v>30940</v>
      </c>
      <c r="BQ11" s="254">
        <v>8.6999999999999993</v>
      </c>
      <c r="BR11" s="95">
        <v>35370</v>
      </c>
      <c r="BS11" s="254">
        <v>9.6999999999999993</v>
      </c>
      <c r="BT11" s="95">
        <v>33934</v>
      </c>
      <c r="BU11" s="254">
        <v>9.1999999999999993</v>
      </c>
      <c r="BV11" s="95">
        <v>32434</v>
      </c>
      <c r="BW11" s="254">
        <v>9.1693350904383983</v>
      </c>
      <c r="BX11" s="95">
        <v>30350</v>
      </c>
      <c r="BY11" s="254">
        <v>8.9</v>
      </c>
      <c r="BZ11" s="95">
        <v>32175.614000000001</v>
      </c>
      <c r="CA11" s="254">
        <v>8.1</v>
      </c>
      <c r="CB11" s="95">
        <v>33142.834999999999</v>
      </c>
      <c r="CC11" s="254">
        <v>8.4515549868853341</v>
      </c>
      <c r="CD11" s="95">
        <v>32250</v>
      </c>
      <c r="CE11" s="254">
        <v>8.5</v>
      </c>
      <c r="CF11" s="95">
        <v>30854</v>
      </c>
      <c r="CG11" s="254">
        <v>8.1999999999999993</v>
      </c>
      <c r="CH11" s="95">
        <v>30603</v>
      </c>
      <c r="CI11" s="254">
        <v>8.3000000000000007</v>
      </c>
      <c r="CJ11" s="95">
        <v>30628.438999999998</v>
      </c>
      <c r="CK11" s="254">
        <v>8.3000000000000007</v>
      </c>
      <c r="CL11" s="95">
        <v>29580</v>
      </c>
      <c r="CM11" s="254">
        <v>8</v>
      </c>
      <c r="CN11" s="95">
        <v>33698</v>
      </c>
      <c r="CO11" s="254">
        <v>8.6999999999999993</v>
      </c>
      <c r="CP11" s="95">
        <v>34299</v>
      </c>
      <c r="CQ11" s="254">
        <v>8.6</v>
      </c>
      <c r="CR11" s="95">
        <v>37315</v>
      </c>
      <c r="CS11" s="254">
        <v>9.1999999999999993</v>
      </c>
      <c r="CT11" s="95">
        <v>38198</v>
      </c>
      <c r="CU11" s="254">
        <v>9.1</v>
      </c>
      <c r="CV11" s="95">
        <v>36596</v>
      </c>
      <c r="CW11" s="254">
        <v>8.6</v>
      </c>
      <c r="CX11" s="95">
        <v>35456</v>
      </c>
      <c r="CY11" s="254">
        <v>8</v>
      </c>
      <c r="CZ11" s="95">
        <v>35178</v>
      </c>
      <c r="DA11" s="254">
        <v>7.8</v>
      </c>
      <c r="DB11" s="95">
        <v>40693.133000000002</v>
      </c>
      <c r="DC11" s="254">
        <v>8.5</v>
      </c>
      <c r="DD11" s="95">
        <v>46862.201000000001</v>
      </c>
      <c r="DE11" s="254">
        <v>9.7981322442269523</v>
      </c>
      <c r="DF11" s="95">
        <v>42628.989000000001</v>
      </c>
      <c r="DG11" s="254">
        <v>8.7143673324141933</v>
      </c>
      <c r="DH11" s="95">
        <v>38638</v>
      </c>
      <c r="DI11" s="254">
        <v>7.6</v>
      </c>
      <c r="DJ11" s="95">
        <v>40629.442000000003</v>
      </c>
      <c r="DK11" s="254">
        <v>7.701206579939857</v>
      </c>
      <c r="DL11" s="95">
        <v>37784</v>
      </c>
      <c r="DM11" s="254">
        <v>6.9</v>
      </c>
      <c r="DN11" s="95">
        <v>39183</v>
      </c>
      <c r="DO11" s="254">
        <v>6.8</v>
      </c>
      <c r="DP11" s="95">
        <v>36566</v>
      </c>
      <c r="DQ11" s="254">
        <v>6</v>
      </c>
      <c r="DR11" s="95">
        <v>34786</v>
      </c>
      <c r="DS11" s="254">
        <v>5.6</v>
      </c>
      <c r="DT11" s="95">
        <v>39064</v>
      </c>
      <c r="DU11" s="254">
        <v>6.2</v>
      </c>
      <c r="DV11" s="95">
        <v>40629</v>
      </c>
      <c r="DW11" s="254">
        <v>6.3</v>
      </c>
      <c r="DX11" s="95">
        <v>42192</v>
      </c>
      <c r="DY11" s="254">
        <v>6.4</v>
      </c>
      <c r="DZ11" s="95">
        <v>38038</v>
      </c>
      <c r="EA11" s="254">
        <v>5.9</v>
      </c>
      <c r="EB11" s="255">
        <v>35786</v>
      </c>
      <c r="EC11" s="256">
        <v>5.7068047114970311</v>
      </c>
      <c r="ED11" s="140"/>
      <c r="EE11" s="140"/>
    </row>
    <row r="12" spans="1:250" ht="15" customHeight="1">
      <c r="A12" s="65" t="s">
        <v>269</v>
      </c>
      <c r="B12" s="95">
        <v>11102</v>
      </c>
      <c r="C12" s="254">
        <v>10.9</v>
      </c>
      <c r="D12" s="95">
        <v>10641</v>
      </c>
      <c r="E12" s="254">
        <v>9.8000000000000007</v>
      </c>
      <c r="F12" s="95">
        <v>10776</v>
      </c>
      <c r="G12" s="254">
        <v>9.3000000000000007</v>
      </c>
      <c r="H12" s="95">
        <v>11803</v>
      </c>
      <c r="I12" s="254">
        <v>9</v>
      </c>
      <c r="J12" s="95">
        <v>13580</v>
      </c>
      <c r="K12" s="254">
        <v>9.7684489170545028</v>
      </c>
      <c r="L12" s="95">
        <v>14670</v>
      </c>
      <c r="M12" s="254">
        <v>9.5248607305639599</v>
      </c>
      <c r="N12" s="95">
        <v>15935</v>
      </c>
      <c r="O12" s="254">
        <v>9.9200667355603436</v>
      </c>
      <c r="P12" s="95">
        <v>17990</v>
      </c>
      <c r="Q12" s="254">
        <v>9.9969436803645362</v>
      </c>
      <c r="R12" s="95">
        <v>18648</v>
      </c>
      <c r="S12" s="254">
        <v>10.357238069848041</v>
      </c>
      <c r="T12" s="95">
        <v>18555</v>
      </c>
      <c r="U12" s="254">
        <v>10.344135535771029</v>
      </c>
      <c r="V12" s="95">
        <v>18164</v>
      </c>
      <c r="W12" s="254">
        <v>10.037078173609846</v>
      </c>
      <c r="X12" s="95">
        <v>17668</v>
      </c>
      <c r="Y12" s="254">
        <v>9.250794548377133</v>
      </c>
      <c r="Z12" s="95">
        <v>18876</v>
      </c>
      <c r="AA12" s="254">
        <v>9.5281842640593215</v>
      </c>
      <c r="AB12" s="95">
        <v>19455</v>
      </c>
      <c r="AC12" s="254">
        <v>9.3269986768174586</v>
      </c>
      <c r="AD12" s="95">
        <v>20233</v>
      </c>
      <c r="AE12" s="254">
        <v>9.3122048657455565</v>
      </c>
      <c r="AF12" s="95">
        <v>20477</v>
      </c>
      <c r="AG12" s="254">
        <v>8.8793395023719288</v>
      </c>
      <c r="AH12" s="95">
        <v>19731</v>
      </c>
      <c r="AI12" s="254">
        <v>8.2242655640401487</v>
      </c>
      <c r="AJ12" s="95">
        <v>22979</v>
      </c>
      <c r="AK12" s="254">
        <v>9.1610387746477748</v>
      </c>
      <c r="AL12" s="95">
        <v>23530</v>
      </c>
      <c r="AM12" s="254">
        <v>9.0336352223472094</v>
      </c>
      <c r="AN12" s="95">
        <v>22701</v>
      </c>
      <c r="AO12" s="254">
        <v>8.4494617892715169</v>
      </c>
      <c r="AP12" s="95">
        <v>22003</v>
      </c>
      <c r="AQ12" s="254">
        <v>8.156842101360894</v>
      </c>
      <c r="AR12" s="95">
        <v>23850</v>
      </c>
      <c r="AS12" s="254">
        <v>8.5433039840095137</v>
      </c>
      <c r="AT12" s="95">
        <v>24011</v>
      </c>
      <c r="AU12" s="254">
        <v>8.4436661075300581</v>
      </c>
      <c r="AV12" s="95">
        <v>23571</v>
      </c>
      <c r="AW12" s="254">
        <v>8.1011135551278528</v>
      </c>
      <c r="AX12" s="95">
        <v>24279</v>
      </c>
      <c r="AY12" s="254">
        <v>8.1505154708392222</v>
      </c>
      <c r="AZ12" s="95">
        <v>25607</v>
      </c>
      <c r="BA12" s="254">
        <v>8.379966881999124</v>
      </c>
      <c r="BB12" s="95">
        <v>25131</v>
      </c>
      <c r="BC12" s="254">
        <v>8.1</v>
      </c>
      <c r="BD12" s="95">
        <v>26569</v>
      </c>
      <c r="BE12" s="254">
        <v>8.1999999999999993</v>
      </c>
      <c r="BF12" s="95">
        <v>30069</v>
      </c>
      <c r="BG12" s="254">
        <v>9.1999999999999993</v>
      </c>
      <c r="BH12" s="95">
        <v>31243</v>
      </c>
      <c r="BI12" s="254">
        <v>9.5</v>
      </c>
      <c r="BJ12" s="95">
        <v>33329</v>
      </c>
      <c r="BK12" s="254">
        <v>9.9</v>
      </c>
      <c r="BL12" s="95">
        <v>35072</v>
      </c>
      <c r="BM12" s="254">
        <v>10.1</v>
      </c>
      <c r="BN12" s="95">
        <v>40968</v>
      </c>
      <c r="BO12" s="254">
        <v>11.624633963634713</v>
      </c>
      <c r="BP12" s="95">
        <v>44834</v>
      </c>
      <c r="BQ12" s="254">
        <v>12.6</v>
      </c>
      <c r="BR12" s="95">
        <v>50126</v>
      </c>
      <c r="BS12" s="254">
        <v>13.7</v>
      </c>
      <c r="BT12" s="95">
        <v>49215</v>
      </c>
      <c r="BU12" s="254">
        <v>13.4</v>
      </c>
      <c r="BV12" s="95">
        <v>47767</v>
      </c>
      <c r="BW12" s="254">
        <v>13.504013300061054</v>
      </c>
      <c r="BX12" s="95">
        <v>45140</v>
      </c>
      <c r="BY12" s="254">
        <v>13.2</v>
      </c>
      <c r="BZ12" s="95">
        <v>48473.796000000002</v>
      </c>
      <c r="CA12" s="254">
        <v>12.2</v>
      </c>
      <c r="CB12" s="95">
        <v>49304.500999999997</v>
      </c>
      <c r="CC12" s="254">
        <v>12.572844215120494</v>
      </c>
      <c r="CD12" s="95">
        <v>48441</v>
      </c>
      <c r="CE12" s="254">
        <v>12.7</v>
      </c>
      <c r="CF12" s="95">
        <v>47159</v>
      </c>
      <c r="CG12" s="254">
        <v>12.6</v>
      </c>
      <c r="CH12" s="95">
        <v>47215</v>
      </c>
      <c r="CI12" s="254">
        <v>12.8</v>
      </c>
      <c r="CJ12" s="95">
        <v>45506.148999999998</v>
      </c>
      <c r="CK12" s="254">
        <v>12.3</v>
      </c>
      <c r="CL12" s="95">
        <v>43793</v>
      </c>
      <c r="CM12" s="254">
        <v>11.8</v>
      </c>
      <c r="CN12" s="95">
        <v>51766</v>
      </c>
      <c r="CO12" s="254">
        <v>13.3</v>
      </c>
      <c r="CP12" s="95">
        <v>52807</v>
      </c>
      <c r="CQ12" s="254">
        <v>13.3</v>
      </c>
      <c r="CR12" s="95">
        <v>52976</v>
      </c>
      <c r="CS12" s="254">
        <v>13</v>
      </c>
      <c r="CT12" s="95">
        <v>55931</v>
      </c>
      <c r="CU12" s="254">
        <v>13.3</v>
      </c>
      <c r="CV12" s="95">
        <v>53133</v>
      </c>
      <c r="CW12" s="254">
        <v>12.4</v>
      </c>
      <c r="CX12" s="95">
        <v>51795</v>
      </c>
      <c r="CY12" s="254">
        <v>11.7</v>
      </c>
      <c r="CZ12" s="95">
        <v>51719</v>
      </c>
      <c r="DA12" s="254">
        <v>11.4</v>
      </c>
      <c r="DB12" s="95">
        <v>56533.714</v>
      </c>
      <c r="DC12" s="254">
        <v>11.9</v>
      </c>
      <c r="DD12" s="95">
        <v>64543.004999999997</v>
      </c>
      <c r="DE12" s="254">
        <v>13.494903887032567</v>
      </c>
      <c r="DF12" s="95">
        <v>61287.25</v>
      </c>
      <c r="DG12" s="254">
        <v>12.528554437298567</v>
      </c>
      <c r="DH12" s="95">
        <v>56124</v>
      </c>
      <c r="DI12" s="254">
        <v>11</v>
      </c>
      <c r="DJ12" s="95">
        <v>57740.216999999997</v>
      </c>
      <c r="DK12" s="254">
        <v>10.944510118734959</v>
      </c>
      <c r="DL12" s="95">
        <v>55409</v>
      </c>
      <c r="DM12" s="254">
        <v>10.199999999999999</v>
      </c>
      <c r="DN12" s="95">
        <v>57297</v>
      </c>
      <c r="DO12" s="254">
        <v>9.9</v>
      </c>
      <c r="DP12" s="95">
        <v>56694</v>
      </c>
      <c r="DQ12" s="254">
        <v>9.3000000000000007</v>
      </c>
      <c r="DR12" s="95">
        <v>54322</v>
      </c>
      <c r="DS12" s="254">
        <v>8.8000000000000007</v>
      </c>
      <c r="DT12" s="95">
        <v>58711</v>
      </c>
      <c r="DU12" s="254">
        <v>9.3000000000000007</v>
      </c>
      <c r="DV12" s="95">
        <v>58965</v>
      </c>
      <c r="DW12" s="254">
        <v>9.1</v>
      </c>
      <c r="DX12" s="95">
        <v>62452</v>
      </c>
      <c r="DY12" s="254">
        <v>9.5</v>
      </c>
      <c r="DZ12" s="95">
        <v>55801</v>
      </c>
      <c r="EA12" s="254">
        <v>8.6999999999999993</v>
      </c>
      <c r="EB12" s="255">
        <v>53266</v>
      </c>
      <c r="EC12" s="256">
        <v>8.4942286642230194</v>
      </c>
      <c r="ED12" s="140"/>
      <c r="EE12" s="140"/>
    </row>
    <row r="13" spans="1:250" ht="15" customHeight="1">
      <c r="A13" s="65" t="s">
        <v>270</v>
      </c>
      <c r="B13" s="95">
        <v>17757</v>
      </c>
      <c r="C13" s="254">
        <v>17.5</v>
      </c>
      <c r="D13" s="95">
        <v>17492</v>
      </c>
      <c r="E13" s="254">
        <v>16.2</v>
      </c>
      <c r="F13" s="95">
        <v>17758</v>
      </c>
      <c r="G13" s="254">
        <v>15.3</v>
      </c>
      <c r="H13" s="95">
        <v>20530</v>
      </c>
      <c r="I13" s="254">
        <v>15.6</v>
      </c>
      <c r="J13" s="95">
        <v>21896</v>
      </c>
      <c r="K13" s="254">
        <v>15.750365058013651</v>
      </c>
      <c r="L13" s="95">
        <v>23662</v>
      </c>
      <c r="M13" s="254">
        <v>15.363139373320001</v>
      </c>
      <c r="N13" s="95">
        <v>25426</v>
      </c>
      <c r="O13" s="254">
        <v>15.828529452046267</v>
      </c>
      <c r="P13" s="95">
        <v>29274</v>
      </c>
      <c r="Q13" s="254">
        <v>16.267400183379177</v>
      </c>
      <c r="R13" s="95">
        <v>29603</v>
      </c>
      <c r="S13" s="254">
        <v>16.441726650670933</v>
      </c>
      <c r="T13" s="95">
        <v>29431</v>
      </c>
      <c r="U13" s="254">
        <v>16.407343193385998</v>
      </c>
      <c r="V13" s="95">
        <v>29281</v>
      </c>
      <c r="W13" s="254">
        <v>16.180119246942848</v>
      </c>
      <c r="X13" s="95">
        <v>29176</v>
      </c>
      <c r="Y13" s="254">
        <v>15.276272455481729</v>
      </c>
      <c r="Z13" s="95">
        <v>29906</v>
      </c>
      <c r="AA13" s="254">
        <v>15.095882528128737</v>
      </c>
      <c r="AB13" s="95">
        <v>30812</v>
      </c>
      <c r="AC13" s="254">
        <v>14.771703070167028</v>
      </c>
      <c r="AD13" s="95">
        <v>31572</v>
      </c>
      <c r="AE13" s="254">
        <v>14.53096090650515</v>
      </c>
      <c r="AF13" s="95">
        <v>32484</v>
      </c>
      <c r="AG13" s="254">
        <v>14.085875098649691</v>
      </c>
      <c r="AH13" s="95">
        <v>33014</v>
      </c>
      <c r="AI13" s="254">
        <v>13.760878988962618</v>
      </c>
      <c r="AJ13" s="95">
        <v>36274</v>
      </c>
      <c r="AK13" s="254">
        <v>14.461356913337106</v>
      </c>
      <c r="AL13" s="95">
        <v>37558</v>
      </c>
      <c r="AM13" s="254">
        <v>14.41926356484983</v>
      </c>
      <c r="AN13" s="95">
        <v>36802</v>
      </c>
      <c r="AO13" s="254">
        <v>13.697946908452066</v>
      </c>
      <c r="AP13" s="95">
        <v>35259</v>
      </c>
      <c r="AQ13" s="254">
        <v>13.071040115069934</v>
      </c>
      <c r="AR13" s="95">
        <v>37099</v>
      </c>
      <c r="AS13" s="254">
        <v>13.28922576531526</v>
      </c>
      <c r="AT13" s="95">
        <v>38104</v>
      </c>
      <c r="AU13" s="254">
        <v>13.399585746588036</v>
      </c>
      <c r="AV13" s="95">
        <v>37327</v>
      </c>
      <c r="AW13" s="254">
        <v>12.828911190541655</v>
      </c>
      <c r="AX13" s="95">
        <v>38696</v>
      </c>
      <c r="AY13" s="254">
        <v>12.990335131578506</v>
      </c>
      <c r="AZ13" s="95">
        <v>38951</v>
      </c>
      <c r="BA13" s="254">
        <v>12.74683055495559</v>
      </c>
      <c r="BB13" s="95">
        <v>38605</v>
      </c>
      <c r="BC13" s="254">
        <v>12.4</v>
      </c>
      <c r="BD13" s="95">
        <v>41783</v>
      </c>
      <c r="BE13" s="254">
        <v>12.9</v>
      </c>
      <c r="BF13" s="95">
        <v>44710</v>
      </c>
      <c r="BG13" s="254">
        <v>13.6</v>
      </c>
      <c r="BH13" s="95">
        <v>45223</v>
      </c>
      <c r="BI13" s="254">
        <v>13.8</v>
      </c>
      <c r="BJ13" s="95">
        <v>47075</v>
      </c>
      <c r="BK13" s="254">
        <v>14</v>
      </c>
      <c r="BL13" s="95">
        <v>49657</v>
      </c>
      <c r="BM13" s="254">
        <v>14.3</v>
      </c>
      <c r="BN13" s="95">
        <v>60546</v>
      </c>
      <c r="BO13" s="254">
        <v>17.179874242389847</v>
      </c>
      <c r="BP13" s="95">
        <v>64535</v>
      </c>
      <c r="BQ13" s="254">
        <v>18.2</v>
      </c>
      <c r="BR13" s="95">
        <v>70854</v>
      </c>
      <c r="BS13" s="254">
        <v>19.399999999999999</v>
      </c>
      <c r="BT13" s="95">
        <v>72261</v>
      </c>
      <c r="BU13" s="254">
        <v>19.7</v>
      </c>
      <c r="BV13" s="95">
        <v>69262</v>
      </c>
      <c r="BW13" s="254">
        <v>19.580817263735632</v>
      </c>
      <c r="BX13" s="95">
        <v>65200</v>
      </c>
      <c r="BY13" s="254">
        <v>19.100000000000001</v>
      </c>
      <c r="BZ13" s="95">
        <v>73074.566999999995</v>
      </c>
      <c r="CA13" s="254">
        <v>18.3</v>
      </c>
      <c r="CB13" s="95">
        <v>72750.721000000005</v>
      </c>
      <c r="CC13" s="254">
        <v>18.551723739597222</v>
      </c>
      <c r="CD13" s="95">
        <v>71129</v>
      </c>
      <c r="CE13" s="254">
        <v>18.7</v>
      </c>
      <c r="CF13" s="95">
        <v>69049</v>
      </c>
      <c r="CG13" s="254">
        <v>18.399999999999999</v>
      </c>
      <c r="CH13" s="95">
        <v>68641</v>
      </c>
      <c r="CI13" s="254">
        <v>18.600000000000001</v>
      </c>
      <c r="CJ13" s="95">
        <v>66362.206000000006</v>
      </c>
      <c r="CK13" s="254">
        <v>17.899999999999999</v>
      </c>
      <c r="CL13" s="95">
        <v>65790</v>
      </c>
      <c r="CM13" s="254">
        <v>17.7</v>
      </c>
      <c r="CN13" s="95">
        <v>73806</v>
      </c>
      <c r="CO13" s="254">
        <v>18.899999999999999</v>
      </c>
      <c r="CP13" s="95">
        <v>75348</v>
      </c>
      <c r="CQ13" s="254">
        <v>18.899999999999999</v>
      </c>
      <c r="CR13" s="95">
        <v>76660</v>
      </c>
      <c r="CS13" s="254">
        <v>18.8</v>
      </c>
      <c r="CT13" s="95">
        <v>80317</v>
      </c>
      <c r="CU13" s="254">
        <v>19.2</v>
      </c>
      <c r="CV13" s="95">
        <v>78317</v>
      </c>
      <c r="CW13" s="254">
        <v>18.3</v>
      </c>
      <c r="CX13" s="95">
        <v>75881</v>
      </c>
      <c r="CY13" s="254">
        <v>17.2</v>
      </c>
      <c r="CZ13" s="95">
        <v>76286</v>
      </c>
      <c r="DA13" s="254">
        <v>16.8</v>
      </c>
      <c r="DB13" s="95">
        <v>82359.61</v>
      </c>
      <c r="DC13" s="254">
        <v>17.3</v>
      </c>
      <c r="DD13" s="95">
        <v>88552.903999999995</v>
      </c>
      <c r="DE13" s="254">
        <v>18.514987462973277</v>
      </c>
      <c r="DF13" s="95">
        <v>85310.763999999996</v>
      </c>
      <c r="DG13" s="254">
        <v>17.439525363946512</v>
      </c>
      <c r="DH13" s="95">
        <v>80416</v>
      </c>
      <c r="DI13" s="254">
        <v>15.8</v>
      </c>
      <c r="DJ13" s="95">
        <v>82016.577000000005</v>
      </c>
      <c r="DK13" s="254">
        <v>15.546031925728734</v>
      </c>
      <c r="DL13" s="95">
        <v>81575</v>
      </c>
      <c r="DM13" s="254">
        <v>15</v>
      </c>
      <c r="DN13" s="95">
        <v>83835</v>
      </c>
      <c r="DO13" s="254">
        <v>14.4</v>
      </c>
      <c r="DP13" s="95">
        <v>85694</v>
      </c>
      <c r="DQ13" s="254">
        <v>14.1</v>
      </c>
      <c r="DR13" s="95">
        <v>83837</v>
      </c>
      <c r="DS13" s="254">
        <v>13.5</v>
      </c>
      <c r="DT13" s="95">
        <v>86468</v>
      </c>
      <c r="DU13" s="254">
        <v>13.7</v>
      </c>
      <c r="DV13" s="95">
        <v>85611</v>
      </c>
      <c r="DW13" s="254">
        <v>13.3</v>
      </c>
      <c r="DX13" s="95">
        <v>89575</v>
      </c>
      <c r="DY13" s="254">
        <v>13.6</v>
      </c>
      <c r="DZ13" s="95">
        <v>79376</v>
      </c>
      <c r="EA13" s="254">
        <v>12.3</v>
      </c>
      <c r="EB13" s="255">
        <v>77479</v>
      </c>
      <c r="EC13" s="256">
        <v>12.35547405374691</v>
      </c>
      <c r="ED13" s="140"/>
      <c r="EE13" s="140"/>
    </row>
    <row r="14" spans="1:250" ht="15" customHeight="1">
      <c r="A14" s="65" t="s">
        <v>271</v>
      </c>
      <c r="B14" s="95">
        <v>23069</v>
      </c>
      <c r="C14" s="254">
        <v>22.7</v>
      </c>
      <c r="D14" s="95">
        <v>23190</v>
      </c>
      <c r="E14" s="254">
        <v>21.4</v>
      </c>
      <c r="F14" s="95">
        <v>23268</v>
      </c>
      <c r="G14" s="254">
        <v>20</v>
      </c>
      <c r="H14" s="95">
        <v>27070</v>
      </c>
      <c r="I14" s="254">
        <v>20.6</v>
      </c>
      <c r="J14" s="95">
        <v>28436</v>
      </c>
      <c r="K14" s="254">
        <v>20.454757982721787</v>
      </c>
      <c r="L14" s="95">
        <v>30684</v>
      </c>
      <c r="M14" s="254">
        <v>19.92234673869288</v>
      </c>
      <c r="N14" s="95">
        <v>33268</v>
      </c>
      <c r="O14" s="254">
        <v>20.710434901702005</v>
      </c>
      <c r="P14" s="95">
        <v>38274</v>
      </c>
      <c r="Q14" s="254">
        <v>21.268650495957324</v>
      </c>
      <c r="R14" s="95">
        <v>38281</v>
      </c>
      <c r="S14" s="254">
        <v>21.261552474895584</v>
      </c>
      <c r="T14" s="95">
        <v>37799</v>
      </c>
      <c r="U14" s="254">
        <v>21.072378287071363</v>
      </c>
      <c r="V14" s="95">
        <v>37586</v>
      </c>
      <c r="W14" s="254">
        <v>20.769303029800685</v>
      </c>
      <c r="X14" s="95">
        <v>37047</v>
      </c>
      <c r="Y14" s="254">
        <v>19.39745220928954</v>
      </c>
      <c r="Z14" s="95">
        <v>37913</v>
      </c>
      <c r="AA14" s="254">
        <v>19.137637741220654</v>
      </c>
      <c r="AB14" s="95">
        <v>39604</v>
      </c>
      <c r="AC14" s="254">
        <v>18.986710644907664</v>
      </c>
      <c r="AD14" s="95">
        <v>40380</v>
      </c>
      <c r="AE14" s="254">
        <v>18.58482837339028</v>
      </c>
      <c r="AF14" s="95">
        <v>41284</v>
      </c>
      <c r="AG14" s="254">
        <v>17.901775260825449</v>
      </c>
      <c r="AH14" s="95">
        <v>42363</v>
      </c>
      <c r="AI14" s="254">
        <v>17.657724498982962</v>
      </c>
      <c r="AJ14" s="95">
        <v>45964</v>
      </c>
      <c r="AK14" s="254">
        <v>18.324469569516094</v>
      </c>
      <c r="AL14" s="95">
        <v>47917</v>
      </c>
      <c r="AM14" s="254">
        <v>18.396289798096525</v>
      </c>
      <c r="AN14" s="95">
        <v>47719</v>
      </c>
      <c r="AO14" s="254">
        <v>17.761326246519868</v>
      </c>
      <c r="AP14" s="95">
        <v>46022</v>
      </c>
      <c r="AQ14" s="254">
        <v>17.061045638723407</v>
      </c>
      <c r="AR14" s="95">
        <v>48493</v>
      </c>
      <c r="AS14" s="254">
        <v>17.370668347864711</v>
      </c>
      <c r="AT14" s="95">
        <v>49378</v>
      </c>
      <c r="AU14" s="254">
        <v>17.364180794536637</v>
      </c>
      <c r="AV14" s="95">
        <v>48951</v>
      </c>
      <c r="AW14" s="254">
        <v>16.823962056640088</v>
      </c>
      <c r="AX14" s="95">
        <v>51179</v>
      </c>
      <c r="AY14" s="254">
        <v>17.18090659755676</v>
      </c>
      <c r="AZ14" s="95">
        <v>50703</v>
      </c>
      <c r="BA14" s="254">
        <v>16.592707494747589</v>
      </c>
      <c r="BB14" s="95">
        <v>50454</v>
      </c>
      <c r="BC14" s="254">
        <v>16.2</v>
      </c>
      <c r="BD14" s="95">
        <v>53926</v>
      </c>
      <c r="BE14" s="254">
        <v>16.7</v>
      </c>
      <c r="BF14" s="95">
        <v>56765</v>
      </c>
      <c r="BG14" s="254">
        <v>17.3</v>
      </c>
      <c r="BH14" s="95">
        <v>57192</v>
      </c>
      <c r="BI14" s="254">
        <v>17.399999999999999</v>
      </c>
      <c r="BJ14" s="95">
        <v>59474</v>
      </c>
      <c r="BK14" s="254">
        <v>17.7</v>
      </c>
      <c r="BL14" s="95">
        <v>62287</v>
      </c>
      <c r="BM14" s="254">
        <v>18</v>
      </c>
      <c r="BN14" s="95">
        <v>74572</v>
      </c>
      <c r="BO14" s="254">
        <v>21.159739404807844</v>
      </c>
      <c r="BP14" s="95">
        <v>78956</v>
      </c>
      <c r="BQ14" s="254">
        <v>22.2</v>
      </c>
      <c r="BR14" s="95">
        <v>86828</v>
      </c>
      <c r="BS14" s="254">
        <v>23.7</v>
      </c>
      <c r="BT14" s="95">
        <v>88062</v>
      </c>
      <c r="BU14" s="254">
        <v>24</v>
      </c>
      <c r="BV14" s="95">
        <v>84739</v>
      </c>
      <c r="BW14" s="254">
        <v>23.956191950826316</v>
      </c>
      <c r="BX14" s="95">
        <v>79677</v>
      </c>
      <c r="BY14" s="254">
        <v>23.3</v>
      </c>
      <c r="BZ14" s="95">
        <v>92445.88</v>
      </c>
      <c r="CA14" s="254">
        <v>23.2</v>
      </c>
      <c r="CB14" s="95">
        <v>90181.623999999996</v>
      </c>
      <c r="CC14" s="254">
        <v>22.996673460270316</v>
      </c>
      <c r="CD14" s="95">
        <v>88904</v>
      </c>
      <c r="CE14" s="254">
        <v>23.3</v>
      </c>
      <c r="CF14" s="95">
        <v>86437</v>
      </c>
      <c r="CG14" s="254">
        <v>23</v>
      </c>
      <c r="CH14" s="95">
        <v>84955</v>
      </c>
      <c r="CI14" s="254">
        <v>23</v>
      </c>
      <c r="CJ14" s="95">
        <v>82897.312999999995</v>
      </c>
      <c r="CK14" s="254">
        <v>22.4</v>
      </c>
      <c r="CL14" s="95">
        <v>82332</v>
      </c>
      <c r="CM14" s="254">
        <v>22.2</v>
      </c>
      <c r="CN14" s="95">
        <v>91523</v>
      </c>
      <c r="CO14" s="254">
        <v>23.5</v>
      </c>
      <c r="CP14" s="95">
        <v>94019</v>
      </c>
      <c r="CQ14" s="254">
        <v>23.6</v>
      </c>
      <c r="CR14" s="95">
        <v>94185</v>
      </c>
      <c r="CS14" s="254">
        <v>27.4</v>
      </c>
      <c r="CT14" s="95">
        <v>98792</v>
      </c>
      <c r="CU14" s="254">
        <v>23.6</v>
      </c>
      <c r="CV14" s="95">
        <v>97253</v>
      </c>
      <c r="CW14" s="254">
        <v>22.8</v>
      </c>
      <c r="CX14" s="95">
        <v>95023</v>
      </c>
      <c r="CY14" s="254">
        <v>21.5</v>
      </c>
      <c r="CZ14" s="95">
        <v>92082</v>
      </c>
      <c r="DA14" s="254">
        <v>20.3</v>
      </c>
      <c r="DB14" s="95">
        <v>100769.00199999999</v>
      </c>
      <c r="DC14" s="254">
        <v>21.1</v>
      </c>
      <c r="DD14" s="95">
        <v>108149.281</v>
      </c>
      <c r="DE14" s="254">
        <v>22.61227459965146</v>
      </c>
      <c r="DF14" s="95">
        <v>103445.753</v>
      </c>
      <c r="DG14" s="254">
        <v>21.146743372689123</v>
      </c>
      <c r="DH14" s="95">
        <v>98516</v>
      </c>
      <c r="DI14" s="254">
        <v>19.3</v>
      </c>
      <c r="DJ14" s="95">
        <v>101346.94</v>
      </c>
      <c r="DK14" s="254">
        <v>19.210052680141899</v>
      </c>
      <c r="DL14" s="95">
        <v>100842</v>
      </c>
      <c r="DM14" s="254">
        <v>18.5</v>
      </c>
      <c r="DN14" s="95">
        <v>104872</v>
      </c>
      <c r="DO14" s="254">
        <v>18.100000000000001</v>
      </c>
      <c r="DP14" s="95">
        <v>109004</v>
      </c>
      <c r="DQ14" s="254">
        <v>17.899999999999999</v>
      </c>
      <c r="DR14" s="95">
        <v>105634</v>
      </c>
      <c r="DS14" s="254">
        <v>17.100000000000001</v>
      </c>
      <c r="DT14" s="95">
        <v>108354</v>
      </c>
      <c r="DU14" s="254">
        <v>17.100000000000001</v>
      </c>
      <c r="DV14" s="95">
        <v>107011</v>
      </c>
      <c r="DW14" s="254">
        <v>16.600000000000001</v>
      </c>
      <c r="DX14" s="95">
        <v>110310</v>
      </c>
      <c r="DY14" s="254">
        <v>16.8</v>
      </c>
      <c r="DZ14" s="95">
        <v>98465</v>
      </c>
      <c r="EA14" s="254">
        <v>15.3</v>
      </c>
      <c r="EB14" s="255">
        <v>95313</v>
      </c>
      <c r="EC14" s="256">
        <v>15.199408276873999</v>
      </c>
      <c r="ED14" s="140"/>
      <c r="EE14" s="140"/>
    </row>
    <row r="15" spans="1:250" ht="5.0999999999999996" customHeight="1">
      <c r="A15" s="65"/>
      <c r="B15" s="95"/>
      <c r="C15" s="95"/>
      <c r="D15" s="95"/>
      <c r="E15" s="95"/>
      <c r="F15" s="95"/>
      <c r="G15" s="95"/>
      <c r="H15" s="66"/>
      <c r="I15" s="66"/>
      <c r="J15" s="66"/>
      <c r="K15" s="66"/>
      <c r="L15" s="66"/>
      <c r="M15" s="66"/>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row>
    <row r="16" spans="1:250" s="61" customFormat="1" ht="4.2" customHeight="1" thickBot="1">
      <c r="A16" s="257"/>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258"/>
      <c r="AL16" s="258"/>
      <c r="AM16" s="258"/>
      <c r="AN16" s="258"/>
      <c r="AO16" s="258"/>
      <c r="AP16" s="258"/>
      <c r="AQ16" s="258"/>
      <c r="AR16" s="258"/>
      <c r="AS16" s="258"/>
      <c r="AT16" s="258"/>
      <c r="AU16" s="258"/>
      <c r="AV16" s="258"/>
      <c r="AW16" s="258"/>
      <c r="AX16" s="258"/>
      <c r="AY16" s="258"/>
      <c r="AZ16" s="258"/>
      <c r="BA16" s="258"/>
      <c r="BB16" s="258"/>
      <c r="BC16" s="258"/>
      <c r="BD16" s="258"/>
      <c r="BE16" s="258"/>
      <c r="BF16" s="258"/>
      <c r="BG16" s="258"/>
      <c r="BH16" s="258"/>
      <c r="BI16" s="258"/>
      <c r="BJ16" s="258"/>
      <c r="BK16" s="258"/>
      <c r="BL16" s="258"/>
      <c r="BM16" s="258"/>
      <c r="BN16" s="258"/>
      <c r="BO16" s="258"/>
      <c r="BP16" s="258"/>
      <c r="BQ16" s="258"/>
      <c r="BR16" s="258"/>
      <c r="BS16" s="258"/>
      <c r="BT16" s="258"/>
      <c r="BU16" s="258"/>
      <c r="BV16" s="258"/>
      <c r="BW16" s="258"/>
      <c r="BX16" s="258"/>
      <c r="BY16" s="258"/>
      <c r="BZ16" s="258"/>
      <c r="CA16" s="258"/>
      <c r="CB16" s="258"/>
      <c r="CC16" s="258"/>
      <c r="CD16" s="258"/>
      <c r="CE16" s="258"/>
      <c r="CF16" s="258"/>
      <c r="CG16" s="258"/>
      <c r="CH16" s="258"/>
      <c r="CI16" s="258"/>
      <c r="CJ16" s="258"/>
      <c r="CK16" s="258"/>
      <c r="CL16" s="258"/>
      <c r="CM16" s="258"/>
      <c r="CN16" s="258"/>
      <c r="CO16" s="258"/>
      <c r="CP16" s="258"/>
      <c r="CQ16" s="258"/>
      <c r="CR16" s="258"/>
      <c r="CS16" s="258"/>
      <c r="CT16" s="258"/>
      <c r="CU16" s="258"/>
      <c r="CV16" s="258"/>
      <c r="CW16" s="258"/>
      <c r="CX16" s="258"/>
      <c r="CY16" s="258"/>
      <c r="CZ16" s="258"/>
      <c r="DA16" s="258"/>
      <c r="DB16" s="258"/>
      <c r="DC16" s="258"/>
      <c r="DD16" s="258"/>
      <c r="DE16" s="258"/>
      <c r="DF16" s="258"/>
      <c r="DG16" s="258"/>
      <c r="DH16" s="258"/>
      <c r="DI16" s="258"/>
      <c r="DJ16" s="258"/>
      <c r="DK16" s="258"/>
      <c r="DL16" s="258"/>
      <c r="DM16" s="258"/>
      <c r="DN16" s="258"/>
      <c r="DO16" s="258"/>
      <c r="DP16" s="258"/>
      <c r="DQ16" s="258"/>
      <c r="DR16" s="258"/>
      <c r="DS16" s="258"/>
      <c r="DT16" s="258"/>
      <c r="DU16" s="258"/>
      <c r="DV16" s="258"/>
      <c r="DW16" s="258"/>
      <c r="DX16" s="258"/>
      <c r="DY16" s="258"/>
      <c r="DZ16" s="258"/>
      <c r="EA16" s="258"/>
      <c r="EB16" s="258"/>
      <c r="EC16" s="258"/>
      <c r="ED16" s="259"/>
      <c r="EE16" s="259"/>
      <c r="EF16" s="259"/>
      <c r="EG16" s="259"/>
      <c r="EH16" s="259"/>
      <c r="EI16" s="259"/>
      <c r="EJ16" s="259"/>
      <c r="EK16" s="259"/>
      <c r="EL16" s="259"/>
      <c r="EM16" s="259"/>
      <c r="EN16" s="259"/>
      <c r="EO16" s="259"/>
      <c r="EP16" s="259"/>
      <c r="EQ16" s="259"/>
      <c r="ER16" s="259"/>
      <c r="ES16" s="259"/>
      <c r="ET16" s="259"/>
      <c r="EU16" s="259"/>
      <c r="EV16" s="259"/>
      <c r="EW16" s="259"/>
    </row>
    <row r="17" spans="1:133" ht="12.75" customHeight="1" thickTop="1">
      <c r="A17" s="103"/>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41"/>
      <c r="AQ17" s="141"/>
      <c r="AR17" s="141"/>
      <c r="AS17" s="141"/>
      <c r="AT17" s="141"/>
      <c r="AU17" s="141"/>
      <c r="AV17" s="141"/>
      <c r="AW17" s="141"/>
    </row>
    <row r="18" spans="1:133" s="152" customFormat="1" ht="24">
      <c r="A18" s="260" t="s">
        <v>272</v>
      </c>
      <c r="B18" s="260"/>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109"/>
      <c r="AQ18" s="109"/>
      <c r="AR18" s="109"/>
      <c r="AS18" s="109"/>
      <c r="AT18" s="109"/>
      <c r="AU18" s="109"/>
      <c r="AV18" s="109"/>
      <c r="AW18" s="109"/>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t="s">
        <v>207</v>
      </c>
      <c r="DB18" s="150"/>
      <c r="DC18" s="150"/>
      <c r="DD18" s="150"/>
      <c r="DE18" s="150"/>
      <c r="DF18" s="150"/>
      <c r="DG18" s="150"/>
      <c r="DH18" s="150"/>
      <c r="DI18" s="150"/>
      <c r="DJ18" s="150"/>
      <c r="DK18" s="150"/>
      <c r="DL18" s="150"/>
      <c r="DM18" s="150"/>
      <c r="DN18" s="150"/>
      <c r="DO18" s="150"/>
      <c r="DP18" s="150"/>
      <c r="DQ18" s="150"/>
      <c r="DR18" s="150"/>
      <c r="DS18" s="150"/>
      <c r="DT18" s="150"/>
      <c r="DU18" s="150"/>
      <c r="DV18" s="150"/>
      <c r="DW18" s="150"/>
      <c r="DX18" s="150"/>
      <c r="DY18" s="150"/>
      <c r="DZ18" s="150"/>
      <c r="EA18" s="150"/>
      <c r="EB18" s="150"/>
      <c r="EC18" s="150"/>
    </row>
    <row r="19" spans="1:133" s="152" customFormat="1" ht="15" customHeight="1">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c r="DJ19" s="150"/>
      <c r="DK19" s="150"/>
      <c r="DL19" s="150"/>
      <c r="DM19" s="150"/>
      <c r="DN19" s="150"/>
      <c r="DO19" s="150"/>
      <c r="DP19" s="150"/>
      <c r="DQ19" s="150"/>
      <c r="DR19" s="150"/>
      <c r="DS19" s="150"/>
      <c r="DT19" s="150"/>
      <c r="DU19" s="150"/>
      <c r="DV19" s="150"/>
      <c r="DW19" s="150"/>
      <c r="DX19" s="150"/>
      <c r="DY19" s="150"/>
      <c r="DZ19" s="150"/>
      <c r="EA19" s="150"/>
      <c r="EB19" s="150"/>
      <c r="EC19" s="150"/>
    </row>
    <row r="20" spans="1:133" s="152" customFormat="1" ht="15" customHeight="1">
      <c r="A20" s="261"/>
      <c r="B20" s="262"/>
      <c r="C20" s="262"/>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row>
    <row r="21" spans="1:133" s="152" customFormat="1" ht="15" customHeight="1">
      <c r="A21" s="263"/>
      <c r="B21" s="264"/>
      <c r="C21" s="264"/>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c r="BZ21" s="150"/>
      <c r="CA21" s="150"/>
      <c r="CB21" s="150"/>
      <c r="CC21" s="150"/>
      <c r="CD21" s="150"/>
      <c r="CE21" s="150"/>
      <c r="CF21" s="150"/>
      <c r="CG21" s="150"/>
      <c r="CH21" s="150"/>
      <c r="CI21" s="150"/>
      <c r="CJ21" s="150"/>
      <c r="CK21" s="150"/>
      <c r="CL21" s="150"/>
      <c r="CM21" s="150"/>
      <c r="CN21" s="150"/>
      <c r="CO21" s="150"/>
      <c r="CP21" s="150"/>
      <c r="CQ21" s="150"/>
      <c r="CR21" s="150"/>
      <c r="CS21" s="150"/>
      <c r="CT21" s="150"/>
      <c r="CU21" s="150"/>
      <c r="CV21" s="150"/>
      <c r="CW21" s="150"/>
      <c r="CX21" s="150"/>
      <c r="CY21" s="150"/>
      <c r="CZ21" s="150"/>
      <c r="DA21" s="150"/>
      <c r="DB21" s="150"/>
      <c r="DC21" s="150"/>
      <c r="DD21" s="150"/>
      <c r="DE21" s="150"/>
      <c r="DF21" s="150"/>
      <c r="DG21" s="150"/>
      <c r="DH21" s="150"/>
      <c r="DI21" s="150"/>
      <c r="DJ21" s="150"/>
      <c r="DK21" s="150"/>
      <c r="DL21" s="150"/>
      <c r="DM21" s="150"/>
      <c r="DN21" s="150"/>
      <c r="DO21" s="150"/>
      <c r="DP21" s="150"/>
      <c r="DQ21" s="150"/>
      <c r="DR21" s="150"/>
      <c r="DS21" s="150"/>
      <c r="DT21" s="150"/>
      <c r="DU21" s="150"/>
      <c r="DV21" s="150"/>
      <c r="DW21" s="150"/>
      <c r="DX21" s="150"/>
      <c r="DY21" s="150"/>
      <c r="DZ21" s="150"/>
      <c r="EA21" s="150"/>
      <c r="EB21" s="150"/>
      <c r="EC21" s="150"/>
    </row>
    <row r="22" spans="1:133" s="152" customFormat="1" ht="15" customHeight="1">
      <c r="A22" s="59"/>
      <c r="B22" s="59"/>
      <c r="C22" s="59"/>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row>
    <row r="23" spans="1:133" s="152" customFormat="1" ht="15" customHeight="1">
      <c r="A23" s="65"/>
      <c r="B23" s="95"/>
      <c r="C23" s="265"/>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150"/>
      <c r="AY23" s="150"/>
      <c r="AZ23" s="150"/>
      <c r="BA23" s="150"/>
      <c r="BB23" s="150"/>
      <c r="BC23" s="150"/>
      <c r="BD23" s="150"/>
      <c r="BE23" s="150"/>
      <c r="BF23" s="150"/>
      <c r="BG23" s="150"/>
      <c r="BH23" s="150"/>
      <c r="BI23" s="150"/>
      <c r="BJ23" s="150"/>
      <c r="BK23" s="150"/>
      <c r="BL23" s="150"/>
      <c r="BM23" s="150"/>
      <c r="BN23" s="150"/>
      <c r="BO23" s="150"/>
      <c r="BP23" s="150"/>
      <c r="BQ23" s="150"/>
      <c r="BR23" s="150"/>
      <c r="BS23" s="150"/>
      <c r="BT23" s="150"/>
      <c r="BU23" s="150"/>
      <c r="BV23" s="150"/>
      <c r="BW23" s="150"/>
      <c r="BX23" s="150"/>
      <c r="BY23" s="150"/>
      <c r="BZ23" s="150"/>
      <c r="CA23" s="150"/>
      <c r="CB23" s="150"/>
      <c r="CC23" s="150"/>
      <c r="CD23" s="150"/>
      <c r="CE23" s="150"/>
      <c r="CF23" s="150"/>
      <c r="CG23" s="150"/>
      <c r="CH23" s="150"/>
      <c r="CI23" s="150"/>
      <c r="CJ23" s="150"/>
      <c r="CK23" s="150"/>
      <c r="CL23" s="150"/>
      <c r="CM23" s="150"/>
      <c r="CN23" s="150"/>
      <c r="CO23" s="150"/>
      <c r="CP23" s="150"/>
      <c r="CQ23" s="150"/>
      <c r="CR23" s="150"/>
      <c r="CS23" s="150"/>
      <c r="CT23" s="150"/>
      <c r="CU23" s="150"/>
      <c r="CV23" s="150"/>
      <c r="CW23" s="150"/>
      <c r="CX23" s="150"/>
      <c r="CY23" s="150"/>
      <c r="CZ23" s="150"/>
      <c r="DA23" s="150"/>
      <c r="DB23" s="150"/>
      <c r="DC23" s="150"/>
      <c r="DD23" s="150"/>
      <c r="DE23" s="150"/>
      <c r="DF23" s="150"/>
      <c r="DG23" s="150"/>
      <c r="DH23" s="150"/>
      <c r="DI23" s="150"/>
      <c r="DJ23" s="150"/>
      <c r="DK23" s="150"/>
      <c r="DL23" s="150"/>
      <c r="DM23" s="150"/>
      <c r="DN23" s="150"/>
      <c r="DO23" s="150"/>
      <c r="DP23" s="150"/>
      <c r="DQ23" s="150"/>
      <c r="DR23" s="150"/>
      <c r="DS23" s="150"/>
      <c r="DT23" s="150"/>
      <c r="DU23" s="150"/>
      <c r="DV23" s="150"/>
      <c r="DW23" s="150"/>
      <c r="DX23" s="150"/>
      <c r="DY23" s="150"/>
      <c r="DZ23" s="150"/>
      <c r="EA23" s="150"/>
      <c r="EB23" s="150"/>
      <c r="EC23" s="150"/>
    </row>
    <row r="24" spans="1:133" s="152" customFormat="1" ht="15" customHeight="1">
      <c r="A24" s="65"/>
      <c r="B24" s="95"/>
      <c r="C24" s="265"/>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150"/>
      <c r="AY24" s="150"/>
      <c r="AZ24" s="150"/>
      <c r="BA24" s="150"/>
      <c r="BB24" s="150"/>
      <c r="BC24" s="150"/>
      <c r="BD24" s="150"/>
      <c r="BE24" s="150"/>
      <c r="BF24" s="150"/>
      <c r="BG24" s="150"/>
      <c r="BH24" s="150"/>
      <c r="BI24" s="150"/>
      <c r="BJ24" s="150"/>
      <c r="BK24" s="150"/>
      <c r="BL24" s="150"/>
      <c r="BM24" s="150"/>
      <c r="BN24" s="150"/>
      <c r="BO24" s="150"/>
      <c r="BP24" s="150"/>
      <c r="BQ24" s="150"/>
      <c r="BR24" s="150"/>
      <c r="BS24" s="150"/>
      <c r="BT24" s="150"/>
      <c r="BU24" s="150"/>
      <c r="BV24" s="150"/>
      <c r="BW24" s="150"/>
      <c r="BX24" s="150"/>
      <c r="BY24" s="150"/>
      <c r="BZ24" s="150"/>
      <c r="CA24" s="150"/>
      <c r="CB24" s="150"/>
      <c r="CC24" s="150"/>
      <c r="CD24" s="150"/>
      <c r="CE24" s="150"/>
      <c r="CF24" s="150"/>
      <c r="CG24" s="150"/>
      <c r="CH24" s="150"/>
      <c r="CI24" s="150"/>
      <c r="CJ24" s="150"/>
      <c r="CK24" s="150"/>
      <c r="CL24" s="150"/>
      <c r="CM24" s="150"/>
      <c r="CN24" s="150"/>
      <c r="CO24" s="150"/>
      <c r="CP24" s="150"/>
      <c r="CQ24" s="150"/>
      <c r="CR24" s="150"/>
      <c r="CS24" s="150"/>
      <c r="CT24" s="150"/>
      <c r="CU24" s="150"/>
      <c r="CV24" s="150"/>
      <c r="CW24" s="150"/>
      <c r="CX24" s="150"/>
      <c r="CY24" s="150"/>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row>
    <row r="25" spans="1:133" s="152" customFormat="1" ht="15" customHeight="1">
      <c r="A25" s="65"/>
      <c r="B25" s="95"/>
      <c r="C25" s="265"/>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150"/>
      <c r="AY25" s="150"/>
      <c r="AZ25" s="150"/>
      <c r="BA25" s="150"/>
      <c r="BB25" s="150"/>
      <c r="BC25" s="150"/>
      <c r="BD25" s="150"/>
      <c r="BE25" s="150"/>
      <c r="BF25" s="150"/>
      <c r="BG25" s="150"/>
      <c r="BH25" s="150"/>
      <c r="BI25" s="150"/>
      <c r="BJ25" s="150"/>
      <c r="BK25" s="150"/>
      <c r="BL25" s="150"/>
      <c r="BM25" s="150"/>
      <c r="BN25" s="150"/>
      <c r="BO25" s="150"/>
      <c r="BP25" s="150"/>
      <c r="BQ25" s="150"/>
      <c r="BR25" s="150"/>
      <c r="BS25" s="150"/>
      <c r="BT25" s="150"/>
      <c r="BU25" s="150"/>
      <c r="BV25" s="150"/>
      <c r="BW25" s="150"/>
      <c r="BX25" s="150"/>
      <c r="BY25" s="150"/>
      <c r="BZ25" s="150"/>
      <c r="CA25" s="150"/>
      <c r="CB25" s="150"/>
      <c r="CC25" s="150"/>
      <c r="CD25" s="150"/>
      <c r="CE25" s="150"/>
      <c r="CF25" s="150"/>
      <c r="CG25" s="150"/>
      <c r="CH25" s="150"/>
      <c r="CI25" s="150"/>
      <c r="CJ25" s="150"/>
      <c r="CK25" s="150"/>
      <c r="CL25" s="150"/>
      <c r="CM25" s="150"/>
      <c r="CN25" s="150"/>
      <c r="CO25" s="150"/>
      <c r="CP25" s="150"/>
      <c r="CQ25" s="150"/>
      <c r="CR25" s="150"/>
      <c r="CS25" s="150"/>
      <c r="CT25" s="150"/>
      <c r="CU25" s="150"/>
      <c r="CV25" s="150"/>
      <c r="CW25" s="150"/>
      <c r="CX25" s="150"/>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row>
    <row r="26" spans="1:133" s="152" customFormat="1" ht="15" customHeight="1">
      <c r="A26" s="65"/>
      <c r="B26" s="95"/>
      <c r="C26" s="265"/>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150"/>
      <c r="AY26" s="150"/>
      <c r="AZ26" s="150"/>
      <c r="BA26" s="150"/>
      <c r="BB26" s="150"/>
      <c r="BC26" s="150"/>
      <c r="BD26" s="150"/>
      <c r="BE26" s="150"/>
      <c r="BF26" s="150"/>
      <c r="BG26" s="150"/>
      <c r="BH26" s="150"/>
      <c r="BI26" s="150"/>
      <c r="BJ26" s="150"/>
      <c r="BK26" s="150"/>
      <c r="BL26" s="150"/>
      <c r="BM26" s="150"/>
      <c r="BN26" s="150"/>
      <c r="BO26" s="150"/>
      <c r="BP26" s="150"/>
      <c r="BQ26" s="150"/>
      <c r="BR26" s="150"/>
      <c r="BS26" s="150"/>
      <c r="BT26" s="150"/>
      <c r="BU26" s="150"/>
      <c r="BV26" s="150"/>
      <c r="BW26" s="150"/>
      <c r="BX26" s="150"/>
      <c r="BY26" s="150"/>
      <c r="BZ26" s="150"/>
      <c r="CA26" s="150"/>
      <c r="CB26" s="150"/>
      <c r="CC26" s="150"/>
      <c r="CD26" s="150"/>
      <c r="CE26" s="150"/>
      <c r="CF26" s="150"/>
      <c r="CG26" s="150"/>
      <c r="CH26" s="150"/>
      <c r="CI26" s="150"/>
      <c r="CJ26" s="150"/>
      <c r="CK26" s="150"/>
      <c r="CL26" s="150"/>
      <c r="CM26" s="150"/>
      <c r="CN26" s="150"/>
      <c r="CO26" s="150"/>
      <c r="CP26" s="150"/>
      <c r="CQ26" s="150"/>
      <c r="CR26" s="150"/>
      <c r="CS26" s="150"/>
      <c r="CT26" s="150"/>
      <c r="CU26" s="150"/>
      <c r="CV26" s="150"/>
      <c r="CW26" s="150"/>
      <c r="CX26" s="150"/>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row>
    <row r="27" spans="1:133" s="152" customFormat="1" ht="15" customHeight="1">
      <c r="A27" s="65"/>
      <c r="B27" s="95"/>
      <c r="C27" s="265"/>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row>
    <row r="28" spans="1:133" s="152" customFormat="1" ht="15" customHeight="1">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row>
    <row r="29" spans="1:133" s="152" customFormat="1" ht="15" customHeight="1">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150"/>
      <c r="AY29" s="150"/>
      <c r="AZ29" s="150"/>
      <c r="BA29" s="150"/>
      <c r="BB29" s="150"/>
      <c r="BC29" s="150"/>
      <c r="BD29" s="150"/>
      <c r="BE29" s="150"/>
      <c r="BF29" s="150"/>
      <c r="BG29" s="150"/>
      <c r="BH29" s="150"/>
      <c r="BI29" s="150"/>
      <c r="BJ29" s="150"/>
      <c r="BK29" s="150"/>
      <c r="BL29" s="150"/>
      <c r="BM29" s="150"/>
      <c r="BN29" s="150"/>
      <c r="BO29" s="150"/>
      <c r="BP29" s="150"/>
      <c r="BQ29" s="150"/>
      <c r="BR29" s="150"/>
      <c r="BS29" s="150"/>
      <c r="BT29" s="150"/>
      <c r="BU29" s="150"/>
      <c r="BV29" s="150"/>
      <c r="BW29" s="150"/>
      <c r="BX29" s="150"/>
      <c r="BY29" s="150"/>
      <c r="BZ29" s="150"/>
      <c r="CA29" s="150"/>
      <c r="CB29" s="150"/>
      <c r="CC29" s="150"/>
      <c r="CD29" s="150"/>
      <c r="CE29" s="150"/>
      <c r="CF29" s="150"/>
      <c r="CG29" s="150"/>
      <c r="CH29" s="150"/>
      <c r="CI29" s="150"/>
      <c r="CJ29" s="150"/>
      <c r="CK29" s="150"/>
      <c r="CL29" s="150"/>
      <c r="CM29" s="150"/>
      <c r="CN29" s="150"/>
      <c r="CO29" s="150"/>
      <c r="CP29" s="150"/>
      <c r="CQ29" s="150"/>
      <c r="CR29" s="150"/>
      <c r="CS29" s="150"/>
      <c r="CT29" s="150"/>
      <c r="CU29" s="150"/>
      <c r="CV29" s="150"/>
      <c r="CW29" s="150"/>
      <c r="CX29" s="150"/>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row>
    <row r="30" spans="1:133" s="152" customFormat="1" ht="15" customHeight="1">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150"/>
      <c r="AY30" s="150"/>
      <c r="AZ30" s="150"/>
      <c r="BA30" s="150"/>
      <c r="BB30" s="150"/>
      <c r="BC30" s="150"/>
      <c r="BD30" s="150"/>
      <c r="BE30" s="150"/>
      <c r="BF30" s="150"/>
      <c r="BG30" s="150"/>
      <c r="BH30" s="150"/>
      <c r="BI30" s="150"/>
      <c r="BJ30" s="150"/>
      <c r="BK30" s="150"/>
      <c r="BL30" s="150"/>
      <c r="BM30" s="150"/>
      <c r="BN30" s="150"/>
      <c r="BO30" s="150"/>
      <c r="BP30" s="150"/>
      <c r="BQ30" s="150"/>
      <c r="BR30" s="150"/>
      <c r="BS30" s="150"/>
      <c r="BT30" s="150"/>
      <c r="BU30" s="150"/>
      <c r="BV30" s="150"/>
      <c r="BW30" s="150"/>
      <c r="BX30" s="150"/>
      <c r="BY30" s="150"/>
      <c r="BZ30" s="150"/>
      <c r="CA30" s="150"/>
      <c r="CB30" s="150"/>
      <c r="CC30" s="150"/>
      <c r="CD30" s="150"/>
      <c r="CE30" s="150"/>
      <c r="CF30" s="150"/>
      <c r="CG30" s="150"/>
      <c r="CH30" s="150"/>
      <c r="CI30" s="150"/>
      <c r="CJ30" s="150"/>
      <c r="CK30" s="150"/>
      <c r="CL30" s="150"/>
      <c r="CM30" s="150"/>
      <c r="CN30" s="150"/>
      <c r="CO30" s="150"/>
      <c r="CP30" s="150"/>
      <c r="CQ30" s="150"/>
      <c r="CR30" s="150"/>
      <c r="CS30" s="150"/>
      <c r="CT30" s="150"/>
      <c r="CU30" s="150"/>
      <c r="CV30" s="150"/>
      <c r="CW30" s="150"/>
      <c r="CX30" s="150"/>
      <c r="CY30" s="150"/>
      <c r="CZ30" s="150"/>
      <c r="DA30" s="150"/>
      <c r="DB30" s="150"/>
      <c r="DC30" s="150"/>
      <c r="DD30" s="150"/>
      <c r="DE30" s="150"/>
      <c r="DF30" s="150"/>
      <c r="DG30" s="150"/>
      <c r="DH30" s="150"/>
      <c r="DI30" s="150"/>
      <c r="DJ30" s="150"/>
      <c r="DK30" s="150"/>
      <c r="DL30" s="150"/>
      <c r="DM30" s="150"/>
      <c r="DN30" s="150"/>
      <c r="DO30" s="150"/>
      <c r="DP30" s="150"/>
      <c r="DQ30" s="150"/>
      <c r="DR30" s="150"/>
      <c r="DS30" s="150"/>
      <c r="DT30" s="150"/>
      <c r="DU30" s="150"/>
      <c r="DV30" s="150"/>
      <c r="DW30" s="150"/>
      <c r="DX30" s="150"/>
      <c r="DY30" s="150"/>
      <c r="DZ30" s="150"/>
      <c r="EA30" s="150"/>
      <c r="EB30" s="150"/>
      <c r="EC30" s="150"/>
    </row>
    <row r="31" spans="1:133" s="152" customFormat="1" ht="15" customHeight="1">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50"/>
      <c r="CO31" s="150"/>
      <c r="CP31" s="150"/>
      <c r="CQ31" s="150"/>
      <c r="CR31" s="150"/>
      <c r="CS31" s="150"/>
      <c r="CT31" s="150"/>
      <c r="CU31" s="150"/>
      <c r="CV31" s="150"/>
      <c r="CW31" s="150"/>
      <c r="CX31" s="150"/>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row>
    <row r="32" spans="1:133" s="152" customFormat="1" ht="15" customHeight="1">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row>
    <row r="33" spans="1:133" s="152" customFormat="1" ht="15" customHeight="1">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150"/>
      <c r="AY33" s="150"/>
      <c r="AZ33" s="150"/>
      <c r="BA33" s="150"/>
      <c r="BB33" s="150"/>
      <c r="BC33" s="150"/>
      <c r="BD33" s="15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row>
    <row r="34" spans="1:133" s="152" customFormat="1" ht="15" customHeight="1">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150"/>
      <c r="AY34" s="150"/>
      <c r="AZ34" s="150"/>
      <c r="BA34" s="150"/>
      <c r="BB34" s="150"/>
      <c r="BC34" s="150"/>
      <c r="BD34" s="150"/>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150"/>
      <c r="CC34" s="150"/>
      <c r="CD34" s="150"/>
      <c r="CE34" s="150"/>
      <c r="CF34" s="150"/>
      <c r="CG34" s="150"/>
      <c r="CH34" s="150"/>
      <c r="CI34" s="150"/>
      <c r="CJ34" s="150"/>
      <c r="CK34" s="150"/>
      <c r="CL34" s="150"/>
      <c r="CM34" s="150"/>
      <c r="CN34" s="150"/>
      <c r="CO34" s="150"/>
      <c r="CP34" s="150"/>
      <c r="CQ34" s="150"/>
      <c r="CR34" s="150"/>
      <c r="CS34" s="150"/>
      <c r="CT34" s="150"/>
      <c r="CU34" s="150"/>
      <c r="CV34" s="150"/>
      <c r="CW34" s="150"/>
      <c r="CX34" s="150"/>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row>
    <row r="35" spans="1:133" s="152" customFormat="1" ht="15" customHeight="1">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150"/>
      <c r="AY35" s="150"/>
      <c r="AZ35" s="150"/>
      <c r="BA35" s="150"/>
      <c r="BB35" s="150"/>
      <c r="BC35" s="150"/>
      <c r="BD35" s="150"/>
      <c r="BE35" s="150"/>
      <c r="BF35" s="150"/>
      <c r="BG35" s="150"/>
      <c r="BH35" s="150"/>
      <c r="BI35" s="150"/>
      <c r="BJ35" s="150"/>
      <c r="BK35" s="150"/>
      <c r="BL35" s="150"/>
      <c r="BM35" s="150"/>
      <c r="BN35" s="150"/>
      <c r="BO35" s="150"/>
      <c r="BP35" s="150"/>
      <c r="BQ35" s="150"/>
      <c r="BR35" s="150"/>
      <c r="BS35" s="150"/>
      <c r="BT35" s="150"/>
      <c r="BU35" s="150"/>
      <c r="BV35" s="150"/>
      <c r="BW35" s="150"/>
      <c r="BX35" s="150"/>
      <c r="BY35" s="150"/>
      <c r="BZ35" s="150"/>
      <c r="CA35" s="150"/>
      <c r="CB35" s="150"/>
      <c r="CC35" s="150"/>
      <c r="CD35" s="150"/>
      <c r="CE35" s="150"/>
      <c r="CF35" s="150"/>
      <c r="CG35" s="150"/>
      <c r="CH35" s="150"/>
      <c r="CI35" s="150"/>
      <c r="CJ35" s="150"/>
      <c r="CK35" s="150"/>
      <c r="CL35" s="150"/>
      <c r="CM35" s="150"/>
      <c r="CN35" s="150"/>
      <c r="CO35" s="150"/>
      <c r="CP35" s="150"/>
      <c r="CQ35" s="150"/>
      <c r="CR35" s="150"/>
      <c r="CS35" s="150"/>
      <c r="CT35" s="150"/>
      <c r="CU35" s="150"/>
      <c r="CV35" s="150"/>
      <c r="CW35" s="150"/>
      <c r="CX35" s="150"/>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row>
    <row r="36" spans="1:133" s="152" customFormat="1" ht="15" customHeight="1">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150"/>
      <c r="AY36" s="150"/>
      <c r="AZ36" s="150"/>
      <c r="BA36" s="150"/>
      <c r="BB36" s="150"/>
      <c r="BC36" s="150"/>
      <c r="BD36" s="150"/>
      <c r="BE36" s="150"/>
      <c r="BF36" s="150"/>
      <c r="BG36" s="150"/>
      <c r="BH36" s="150"/>
      <c r="BI36" s="150"/>
      <c r="BJ36" s="150"/>
      <c r="BK36" s="150"/>
      <c r="BL36" s="150"/>
      <c r="BM36" s="150"/>
      <c r="BN36" s="150"/>
      <c r="BO36" s="150"/>
      <c r="BP36" s="150"/>
      <c r="BQ36" s="150"/>
      <c r="BR36" s="150"/>
      <c r="BS36" s="150"/>
      <c r="BT36" s="150"/>
      <c r="BU36" s="150"/>
      <c r="BV36" s="150"/>
      <c r="BW36" s="150"/>
      <c r="BX36" s="150"/>
      <c r="BY36" s="150"/>
      <c r="BZ36" s="150"/>
      <c r="CA36" s="150"/>
      <c r="CB36" s="150"/>
      <c r="CC36" s="150"/>
      <c r="CD36" s="150"/>
      <c r="CE36" s="150"/>
      <c r="CF36" s="150"/>
      <c r="CG36" s="150"/>
      <c r="CH36" s="150"/>
      <c r="CI36" s="150"/>
      <c r="CJ36" s="150"/>
      <c r="CK36" s="150"/>
      <c r="CL36" s="150"/>
      <c r="CM36" s="150"/>
      <c r="CN36" s="150"/>
      <c r="CO36" s="150"/>
      <c r="CP36" s="150"/>
      <c r="CQ36" s="150"/>
      <c r="CR36" s="150"/>
      <c r="CS36" s="150"/>
      <c r="CT36" s="150"/>
      <c r="CU36" s="150"/>
      <c r="CV36" s="150"/>
      <c r="CW36" s="150"/>
      <c r="CX36" s="150"/>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row>
    <row r="37" spans="1:133" s="152" customFormat="1" ht="15" customHeight="1">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150"/>
      <c r="AY37" s="150"/>
      <c r="AZ37" s="150"/>
      <c r="BA37" s="150"/>
      <c r="BB37" s="150"/>
      <c r="BC37" s="150"/>
      <c r="BD37" s="150"/>
      <c r="BE37" s="150"/>
      <c r="BF37" s="150"/>
      <c r="BG37" s="150"/>
      <c r="BH37" s="150"/>
      <c r="BI37" s="150"/>
      <c r="BJ37" s="150"/>
      <c r="BK37" s="150"/>
      <c r="BL37" s="150"/>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150"/>
      <c r="CN37" s="150"/>
      <c r="CO37" s="150"/>
      <c r="CP37" s="150"/>
      <c r="CQ37" s="150"/>
      <c r="CR37" s="150"/>
      <c r="CS37" s="150"/>
      <c r="CT37" s="150"/>
      <c r="CU37" s="150"/>
      <c r="CV37" s="150"/>
      <c r="CW37" s="150"/>
      <c r="CX37" s="150"/>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row>
    <row r="38" spans="1:133" s="152" customFormat="1" ht="15" customHeight="1">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150"/>
      <c r="AY38" s="150"/>
      <c r="AZ38" s="150"/>
      <c r="BA38" s="150"/>
      <c r="BB38" s="150"/>
      <c r="BC38" s="150"/>
      <c r="BD38" s="150"/>
      <c r="BE38" s="150"/>
      <c r="BF38" s="150"/>
      <c r="BG38" s="150"/>
      <c r="BH38" s="150"/>
      <c r="BI38" s="150"/>
      <c r="BJ38" s="150"/>
      <c r="BK38" s="150"/>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row>
    <row r="39" spans="1:133" s="152" customFormat="1" ht="15" customHeight="1">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150"/>
      <c r="AY39" s="150"/>
      <c r="AZ39" s="150"/>
      <c r="BA39" s="150"/>
      <c r="BB39" s="150"/>
      <c r="BC39" s="150"/>
      <c r="BD39" s="150"/>
      <c r="BE39" s="150"/>
      <c r="BF39" s="150"/>
      <c r="BG39" s="150"/>
      <c r="BH39" s="150"/>
      <c r="BI39" s="150"/>
      <c r="BJ39" s="150"/>
      <c r="BK39" s="150"/>
      <c r="BL39" s="150"/>
      <c r="BM39" s="150"/>
      <c r="BN39" s="150"/>
      <c r="BO39" s="150"/>
      <c r="BP39" s="150"/>
      <c r="BQ39" s="150"/>
      <c r="BR39" s="150"/>
      <c r="BS39" s="150"/>
      <c r="BT39" s="150"/>
      <c r="BU39" s="150"/>
      <c r="BV39" s="150"/>
      <c r="BW39" s="150"/>
      <c r="BX39" s="150"/>
      <c r="BY39" s="150"/>
      <c r="BZ39" s="150"/>
      <c r="CA39" s="150"/>
      <c r="CB39" s="150"/>
      <c r="CC39" s="150"/>
      <c r="CD39" s="150"/>
      <c r="CE39" s="150"/>
      <c r="CF39" s="150"/>
      <c r="CG39" s="150"/>
      <c r="CH39" s="150"/>
      <c r="CI39" s="150"/>
      <c r="CJ39" s="150"/>
      <c r="CK39" s="150"/>
      <c r="CL39" s="150"/>
      <c r="CM39" s="150"/>
      <c r="CN39" s="150"/>
      <c r="CO39" s="150"/>
      <c r="CP39" s="150"/>
      <c r="CQ39" s="150"/>
      <c r="CR39" s="150"/>
      <c r="CS39" s="150"/>
      <c r="CT39" s="150"/>
      <c r="CU39" s="150"/>
      <c r="CV39" s="150"/>
      <c r="CW39" s="150"/>
      <c r="CX39" s="150"/>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row>
    <row r="40" spans="1:133" s="152" customFormat="1" ht="15" customHeight="1">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150"/>
      <c r="AY40" s="150"/>
      <c r="AZ40" s="150"/>
      <c r="BA40" s="150"/>
      <c r="BB40" s="150"/>
      <c r="BC40" s="150"/>
      <c r="BD40" s="150"/>
      <c r="BE40" s="150"/>
      <c r="BF40" s="150"/>
      <c r="BG40" s="150"/>
      <c r="BH40" s="150"/>
      <c r="BI40" s="150"/>
      <c r="BJ40" s="150"/>
      <c r="BK40" s="150"/>
      <c r="BL40" s="150"/>
      <c r="BM40" s="150"/>
      <c r="BN40" s="150"/>
      <c r="BO40" s="150"/>
      <c r="BP40" s="150"/>
      <c r="BQ40" s="150"/>
      <c r="BR40" s="150"/>
      <c r="BS40" s="150"/>
      <c r="BT40" s="150"/>
      <c r="BU40" s="150"/>
      <c r="BV40" s="150"/>
      <c r="BW40" s="150"/>
      <c r="BX40" s="150"/>
      <c r="BY40" s="150"/>
      <c r="BZ40" s="150"/>
      <c r="CA40" s="150"/>
      <c r="CB40" s="150"/>
      <c r="CC40" s="150"/>
      <c r="CD40" s="150"/>
      <c r="CE40" s="150"/>
      <c r="CF40" s="150"/>
      <c r="CG40" s="150"/>
      <c r="CH40" s="150"/>
      <c r="CI40" s="150"/>
      <c r="CJ40" s="150"/>
      <c r="CK40" s="150"/>
      <c r="CL40" s="150"/>
      <c r="CM40" s="150"/>
      <c r="CN40" s="150"/>
      <c r="CO40" s="150"/>
      <c r="CP40" s="150"/>
      <c r="CQ40" s="150"/>
      <c r="CR40" s="150"/>
      <c r="CS40" s="150"/>
      <c r="CT40" s="150"/>
      <c r="CU40" s="150"/>
      <c r="CV40" s="150"/>
      <c r="CW40" s="150"/>
      <c r="CX40" s="150"/>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row>
    <row r="41" spans="1:133" s="152" customFormat="1" ht="15" customHeight="1">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150"/>
      <c r="AY41" s="150"/>
      <c r="AZ41" s="150"/>
      <c r="BA41" s="150"/>
      <c r="BB41" s="150"/>
      <c r="BC41" s="150"/>
      <c r="BD41" s="150"/>
      <c r="BE41" s="150"/>
      <c r="BF41" s="150"/>
      <c r="BG41" s="150"/>
      <c r="BH41" s="150"/>
      <c r="BI41" s="150"/>
      <c r="BJ41" s="150"/>
      <c r="BK41" s="150"/>
      <c r="BL41" s="150"/>
      <c r="BM41" s="150"/>
      <c r="BN41" s="150"/>
      <c r="BO41" s="150"/>
      <c r="BP41" s="150"/>
      <c r="BQ41" s="150"/>
      <c r="BR41" s="150"/>
      <c r="BS41" s="150"/>
      <c r="BT41" s="150"/>
      <c r="BU41" s="150"/>
      <c r="BV41" s="150"/>
      <c r="BW41" s="150"/>
      <c r="BX41" s="150"/>
      <c r="BY41" s="150"/>
      <c r="BZ41" s="150"/>
      <c r="CA41" s="150"/>
      <c r="CB41" s="150"/>
      <c r="CC41" s="150"/>
      <c r="CD41" s="150"/>
      <c r="CE41" s="150"/>
      <c r="CF41" s="150"/>
      <c r="CG41" s="150"/>
      <c r="CH41" s="150"/>
      <c r="CI41" s="150"/>
      <c r="CJ41" s="150"/>
      <c r="CK41" s="150"/>
      <c r="CL41" s="150"/>
      <c r="CM41" s="150"/>
      <c r="CN41" s="150"/>
      <c r="CO41" s="150"/>
      <c r="CP41" s="150"/>
      <c r="CQ41" s="150"/>
      <c r="CR41" s="150"/>
      <c r="CS41" s="150"/>
      <c r="CT41" s="150"/>
      <c r="CU41" s="150"/>
      <c r="CV41" s="150"/>
      <c r="CW41" s="150"/>
      <c r="CX41" s="150"/>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row>
    <row r="42" spans="1:133"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150"/>
      <c r="AY42" s="150"/>
      <c r="AZ42" s="150"/>
      <c r="BA42" s="150"/>
      <c r="BB42" s="150"/>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150"/>
      <c r="CD42" s="150"/>
      <c r="CE42" s="150"/>
      <c r="CF42" s="150"/>
      <c r="CG42" s="150"/>
      <c r="CH42" s="150"/>
      <c r="CI42" s="150"/>
      <c r="CJ42" s="150"/>
      <c r="CK42" s="150"/>
      <c r="CL42" s="150"/>
      <c r="CM42" s="150"/>
      <c r="CN42" s="150"/>
      <c r="CO42" s="150"/>
      <c r="CP42" s="150"/>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row>
    <row r="43" spans="1:133"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150"/>
      <c r="AY43" s="150"/>
      <c r="AZ43" s="150"/>
      <c r="BA43" s="150"/>
      <c r="BB43" s="150"/>
      <c r="BC43" s="150"/>
      <c r="BD43" s="150"/>
      <c r="BE43" s="150"/>
      <c r="BF43" s="150"/>
      <c r="BG43" s="150"/>
      <c r="BH43" s="150"/>
      <c r="BI43" s="150"/>
      <c r="BJ43" s="150"/>
      <c r="BK43" s="150"/>
      <c r="BL43" s="150"/>
      <c r="BM43" s="150"/>
      <c r="BN43" s="150"/>
      <c r="BO43" s="150"/>
      <c r="BP43" s="150"/>
      <c r="BQ43" s="150"/>
      <c r="BR43" s="150"/>
      <c r="BS43" s="150"/>
      <c r="BT43" s="150"/>
      <c r="BU43" s="150"/>
      <c r="BV43" s="150"/>
      <c r="BW43" s="150"/>
      <c r="BX43" s="150"/>
      <c r="BY43" s="150"/>
      <c r="BZ43" s="150"/>
      <c r="CA43" s="150"/>
      <c r="CB43" s="150"/>
      <c r="CC43" s="150"/>
      <c r="CD43" s="150"/>
      <c r="CE43" s="150"/>
      <c r="CF43" s="150"/>
      <c r="CG43" s="150"/>
      <c r="CH43" s="150"/>
      <c r="CI43" s="150"/>
      <c r="CJ43" s="150"/>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row>
    <row r="44" spans="1:133"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150"/>
      <c r="AY44" s="150"/>
      <c r="AZ44" s="150"/>
      <c r="BA44" s="150"/>
      <c r="BB44" s="150"/>
      <c r="BC44" s="150"/>
      <c r="BD44" s="150"/>
      <c r="BE44" s="150"/>
      <c r="BF44" s="150"/>
      <c r="BG44" s="150"/>
      <c r="BH44" s="150"/>
      <c r="BI44" s="150"/>
      <c r="BJ44" s="150"/>
      <c r="BK44" s="150"/>
      <c r="BL44" s="150"/>
      <c r="BM44" s="150"/>
      <c r="BN44" s="150"/>
      <c r="BO44" s="150"/>
      <c r="BP44" s="150"/>
      <c r="BQ44" s="150"/>
      <c r="BR44" s="150"/>
      <c r="BS44" s="150"/>
      <c r="BT44" s="150"/>
      <c r="BU44" s="150"/>
      <c r="BV44" s="150"/>
      <c r="BW44" s="150"/>
      <c r="BX44" s="150"/>
      <c r="BY44" s="150"/>
      <c r="BZ44" s="150"/>
      <c r="CA44" s="150"/>
      <c r="CB44" s="150"/>
      <c r="CC44" s="150"/>
      <c r="CD44" s="150"/>
      <c r="CE44" s="150"/>
      <c r="CF44" s="150"/>
      <c r="CG44" s="150"/>
      <c r="CH44" s="150"/>
      <c r="CI44" s="15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row>
    <row r="45" spans="1:133"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150"/>
      <c r="AY45" s="150"/>
      <c r="AZ45" s="150"/>
      <c r="BA45" s="150"/>
      <c r="BB45" s="150"/>
      <c r="BC45" s="150"/>
      <c r="BD45" s="150"/>
      <c r="BE45" s="150"/>
      <c r="BF45" s="150"/>
      <c r="BG45" s="150"/>
      <c r="BH45" s="150"/>
      <c r="BI45" s="150"/>
      <c r="BJ45" s="150"/>
      <c r="BK45" s="150"/>
      <c r="BL45" s="150"/>
      <c r="BM45" s="150"/>
      <c r="BN45" s="150"/>
      <c r="BO45" s="150"/>
      <c r="BP45" s="150"/>
      <c r="BQ45" s="150"/>
      <c r="BR45" s="150"/>
      <c r="BS45" s="150"/>
      <c r="BT45" s="150"/>
      <c r="BU45" s="150"/>
      <c r="BV45" s="150"/>
      <c r="BW45" s="150"/>
      <c r="BX45" s="150"/>
      <c r="BY45" s="150"/>
      <c r="BZ45" s="150"/>
      <c r="CA45" s="150"/>
      <c r="CB45" s="150"/>
      <c r="CC45" s="150"/>
      <c r="CD45" s="150"/>
      <c r="CE45" s="150"/>
      <c r="CF45" s="150"/>
      <c r="CG45" s="150"/>
      <c r="CH45" s="150"/>
      <c r="CI45" s="15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row>
    <row r="46" spans="1:133"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150"/>
      <c r="AY46" s="150"/>
      <c r="AZ46" s="150"/>
      <c r="BA46" s="150"/>
      <c r="BB46" s="150"/>
      <c r="BC46" s="150"/>
      <c r="BD46" s="150"/>
      <c r="BE46" s="150"/>
      <c r="BF46" s="150"/>
      <c r="BG46" s="150"/>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50"/>
      <c r="CF46" s="150"/>
      <c r="CG46" s="150"/>
      <c r="CH46" s="150"/>
      <c r="CI46" s="15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row>
    <row r="47" spans="1:133"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150"/>
      <c r="AY47" s="150"/>
      <c r="AZ47" s="150"/>
      <c r="BA47" s="150"/>
      <c r="BB47" s="150"/>
      <c r="BC47" s="150"/>
      <c r="BD47" s="150"/>
      <c r="BE47" s="150"/>
      <c r="BF47" s="150"/>
      <c r="BG47" s="150"/>
      <c r="BH47" s="150"/>
      <c r="BI47" s="150"/>
      <c r="BJ47" s="150"/>
      <c r="BK47" s="150"/>
      <c r="BL47" s="150"/>
      <c r="BM47" s="150"/>
      <c r="BN47" s="150"/>
      <c r="BO47" s="150"/>
      <c r="BP47" s="150"/>
      <c r="BQ47" s="150"/>
      <c r="BR47" s="150"/>
      <c r="BS47" s="150"/>
      <c r="BT47" s="150"/>
      <c r="BU47" s="150"/>
      <c r="BV47" s="150"/>
      <c r="BW47" s="150"/>
      <c r="BX47" s="150"/>
      <c r="BY47" s="150"/>
      <c r="BZ47" s="150"/>
      <c r="CA47" s="150"/>
      <c r="CB47" s="150"/>
      <c r="CC47" s="150"/>
      <c r="CD47" s="150"/>
      <c r="CE47" s="150"/>
      <c r="CF47" s="150"/>
      <c r="CG47" s="150"/>
      <c r="CH47" s="150"/>
      <c r="CI47" s="150"/>
      <c r="CJ47" s="150"/>
      <c r="CK47" s="150"/>
      <c r="CL47" s="150"/>
      <c r="CM47" s="150"/>
      <c r="CN47" s="150"/>
      <c r="CO47" s="150"/>
      <c r="CP47" s="150"/>
      <c r="CQ47" s="150"/>
      <c r="CR47" s="150"/>
      <c r="CS47" s="150"/>
      <c r="CT47" s="150"/>
      <c r="CU47" s="150"/>
      <c r="CV47" s="150"/>
      <c r="CW47" s="150"/>
      <c r="CX47" s="150"/>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row>
    <row r="48" spans="1:133"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150"/>
      <c r="AY48" s="150"/>
      <c r="AZ48" s="150"/>
      <c r="BA48" s="150"/>
      <c r="BB48" s="150"/>
      <c r="BC48" s="150"/>
      <c r="BD48" s="150"/>
      <c r="BE48" s="150"/>
      <c r="BF48" s="150"/>
      <c r="BG48" s="150"/>
      <c r="BH48" s="150"/>
      <c r="BI48" s="150"/>
      <c r="BJ48" s="150"/>
      <c r="BK48" s="150"/>
      <c r="BL48" s="150"/>
      <c r="BM48" s="150"/>
      <c r="BN48" s="150"/>
      <c r="BO48" s="150"/>
      <c r="BP48" s="150"/>
      <c r="BQ48" s="150"/>
      <c r="BR48" s="150"/>
      <c r="BS48" s="150"/>
      <c r="BT48" s="150"/>
      <c r="BU48" s="150"/>
      <c r="BV48" s="150"/>
      <c r="BW48" s="150"/>
      <c r="BX48" s="150"/>
      <c r="BY48" s="150"/>
      <c r="BZ48" s="150"/>
      <c r="CA48" s="150"/>
      <c r="CB48" s="150"/>
      <c r="CC48" s="150"/>
      <c r="CD48" s="150"/>
      <c r="CE48" s="150"/>
      <c r="CF48" s="150"/>
      <c r="CG48" s="150"/>
      <c r="CH48" s="150"/>
      <c r="CI48" s="150"/>
      <c r="CJ48" s="150"/>
      <c r="CK48" s="150"/>
      <c r="CL48" s="150"/>
      <c r="CM48" s="150"/>
      <c r="CN48" s="150"/>
      <c r="CO48" s="150"/>
      <c r="CP48" s="150"/>
      <c r="CQ48" s="150"/>
      <c r="CR48" s="150"/>
      <c r="CS48" s="150"/>
      <c r="CT48" s="150"/>
      <c r="CU48" s="150"/>
      <c r="CV48" s="150"/>
      <c r="CW48" s="150"/>
      <c r="CX48" s="150"/>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row>
    <row r="49" spans="1:133"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row>
    <row r="50" spans="1:133"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150"/>
      <c r="AY50" s="150"/>
      <c r="AZ50" s="150"/>
      <c r="BA50" s="150"/>
      <c r="BB50" s="150"/>
      <c r="BC50" s="150"/>
      <c r="BD50" s="150"/>
      <c r="BE50" s="150"/>
      <c r="BF50" s="150"/>
      <c r="BG50" s="150"/>
      <c r="BH50" s="150"/>
      <c r="BI50" s="150"/>
      <c r="BJ50" s="150"/>
      <c r="BK50" s="150"/>
      <c r="BL50" s="150"/>
      <c r="BM50" s="150"/>
      <c r="BN50" s="150"/>
      <c r="BO50" s="150"/>
      <c r="BP50" s="150"/>
      <c r="BQ50" s="150"/>
      <c r="BR50" s="150"/>
      <c r="BS50" s="150"/>
      <c r="BT50" s="150"/>
      <c r="BU50" s="150"/>
      <c r="BV50" s="150"/>
      <c r="BW50" s="150"/>
      <c r="BX50" s="150"/>
      <c r="BY50" s="150"/>
      <c r="BZ50" s="150"/>
      <c r="CA50" s="150"/>
      <c r="CB50" s="150"/>
      <c r="CC50" s="150"/>
      <c r="CD50" s="150"/>
      <c r="CE50" s="150"/>
      <c r="CF50" s="150"/>
      <c r="CG50" s="150"/>
      <c r="CH50" s="150"/>
      <c r="CI50" s="150"/>
      <c r="CJ50" s="150"/>
      <c r="CK50" s="150"/>
      <c r="CL50" s="150"/>
      <c r="CM50" s="150"/>
      <c r="CN50" s="150"/>
      <c r="CO50" s="150"/>
      <c r="CP50" s="150"/>
      <c r="CQ50" s="150"/>
      <c r="CR50" s="150"/>
      <c r="CS50" s="150"/>
      <c r="CT50" s="150"/>
      <c r="CU50" s="150"/>
      <c r="CV50" s="150"/>
      <c r="CW50" s="150"/>
      <c r="CX50" s="150"/>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row>
    <row r="51" spans="1:133"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150"/>
      <c r="AY51" s="150"/>
      <c r="AZ51" s="150"/>
      <c r="BA51" s="150"/>
      <c r="BB51" s="150"/>
      <c r="BC51" s="150"/>
      <c r="BD51" s="150"/>
      <c r="BE51" s="150"/>
      <c r="BF51" s="150"/>
      <c r="BG51" s="150"/>
      <c r="BH51" s="150"/>
      <c r="BI51" s="150"/>
      <c r="BJ51" s="150"/>
      <c r="BK51" s="150"/>
      <c r="BL51" s="150"/>
      <c r="BM51" s="150"/>
      <c r="BN51" s="150"/>
      <c r="BO51" s="150"/>
      <c r="BP51" s="150"/>
      <c r="BQ51" s="150"/>
      <c r="BR51" s="150"/>
      <c r="BS51" s="150"/>
      <c r="BT51" s="150"/>
      <c r="BU51" s="150"/>
      <c r="BV51" s="150"/>
      <c r="BW51" s="150"/>
      <c r="BX51" s="150"/>
      <c r="BY51" s="150"/>
      <c r="BZ51" s="150"/>
      <c r="CA51" s="150"/>
      <c r="CB51" s="150"/>
      <c r="CC51" s="150"/>
      <c r="CD51" s="150"/>
      <c r="CE51" s="150"/>
      <c r="CF51" s="150"/>
      <c r="CG51" s="150"/>
      <c r="CH51" s="150"/>
      <c r="CI51" s="150"/>
      <c r="CJ51" s="150"/>
      <c r="CK51" s="150"/>
      <c r="CL51" s="150"/>
      <c r="CM51" s="150"/>
      <c r="CN51" s="150"/>
      <c r="CO51" s="150"/>
      <c r="CP51" s="150"/>
      <c r="CQ51" s="150"/>
      <c r="CR51" s="150"/>
      <c r="CS51" s="150"/>
      <c r="CT51" s="150"/>
      <c r="CU51" s="150"/>
      <c r="CV51" s="150"/>
      <c r="CW51" s="150"/>
      <c r="CX51" s="150"/>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row>
    <row r="52" spans="1:133"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150"/>
      <c r="AY52" s="150"/>
      <c r="AZ52" s="150"/>
      <c r="BA52" s="150"/>
      <c r="BB52" s="150"/>
      <c r="BC52" s="150"/>
      <c r="BD52" s="150"/>
      <c r="BE52" s="150"/>
      <c r="BF52" s="150"/>
      <c r="BG52" s="150"/>
      <c r="BH52" s="150"/>
      <c r="BI52" s="150"/>
      <c r="BJ52" s="150"/>
      <c r="BK52" s="150"/>
      <c r="BL52" s="150"/>
      <c r="BM52" s="150"/>
      <c r="BN52" s="150"/>
      <c r="BO52" s="150"/>
      <c r="BP52" s="150"/>
      <c r="BQ52" s="150"/>
      <c r="BR52" s="150"/>
      <c r="BS52" s="150"/>
      <c r="BT52" s="150"/>
      <c r="BU52" s="150"/>
      <c r="BV52" s="150"/>
      <c r="BW52" s="150"/>
      <c r="BX52" s="150"/>
      <c r="BY52" s="150"/>
      <c r="BZ52" s="150"/>
      <c r="CA52" s="150"/>
      <c r="CB52" s="150"/>
      <c r="CC52" s="150"/>
      <c r="CD52" s="150"/>
      <c r="CE52" s="150"/>
      <c r="CF52" s="150"/>
      <c r="CG52" s="150"/>
      <c r="CH52" s="150"/>
      <c r="CI52" s="150"/>
      <c r="CJ52" s="150"/>
      <c r="CK52" s="150"/>
      <c r="CL52" s="150"/>
      <c r="CM52" s="150"/>
      <c r="CN52" s="150"/>
      <c r="CO52" s="150"/>
      <c r="CP52" s="150"/>
      <c r="CQ52" s="150"/>
      <c r="CR52" s="150"/>
      <c r="CS52" s="150"/>
      <c r="CT52" s="150"/>
      <c r="CU52" s="150"/>
      <c r="CV52" s="150"/>
      <c r="CW52" s="150"/>
      <c r="CX52" s="150"/>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row>
    <row r="53" spans="1:133"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150"/>
      <c r="AY53" s="150"/>
      <c r="AZ53" s="150"/>
      <c r="BA53" s="150"/>
      <c r="BB53" s="150"/>
      <c r="BC53" s="150"/>
      <c r="BD53" s="150"/>
      <c r="BE53" s="150"/>
      <c r="BF53" s="150"/>
      <c r="BG53" s="150"/>
      <c r="BH53" s="150"/>
      <c r="BI53" s="150"/>
      <c r="BJ53" s="150"/>
      <c r="BK53" s="150"/>
      <c r="BL53" s="150"/>
      <c r="BM53" s="150"/>
      <c r="BN53" s="150"/>
      <c r="BO53" s="150"/>
      <c r="BP53" s="150"/>
      <c r="BQ53" s="150"/>
      <c r="BR53" s="150"/>
      <c r="BS53" s="150"/>
      <c r="BT53" s="150"/>
      <c r="BU53" s="150"/>
      <c r="BV53" s="150"/>
      <c r="BW53" s="150"/>
      <c r="BX53" s="150"/>
      <c r="BY53" s="150"/>
      <c r="BZ53" s="150"/>
      <c r="CA53" s="150"/>
      <c r="CB53" s="150"/>
      <c r="CC53" s="150"/>
      <c r="CD53" s="150"/>
      <c r="CE53" s="150"/>
      <c r="CF53" s="150"/>
      <c r="CG53" s="150"/>
      <c r="CH53" s="150"/>
      <c r="CI53" s="150"/>
      <c r="CJ53" s="150"/>
      <c r="CK53" s="150"/>
      <c r="CL53" s="150"/>
      <c r="CM53" s="150"/>
      <c r="CN53" s="150"/>
      <c r="CO53" s="150"/>
      <c r="CP53" s="150"/>
      <c r="CQ53" s="150"/>
      <c r="CR53" s="150"/>
      <c r="CS53" s="150"/>
      <c r="CT53" s="150"/>
      <c r="CU53" s="150"/>
      <c r="CV53" s="150"/>
      <c r="CW53" s="150"/>
      <c r="CX53" s="150"/>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row>
    <row r="54" spans="1:133"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150"/>
      <c r="AY54" s="150"/>
      <c r="AZ54" s="150"/>
      <c r="BA54" s="150"/>
      <c r="BB54" s="150"/>
      <c r="BC54" s="150"/>
      <c r="BD54" s="150"/>
      <c r="BE54" s="150"/>
      <c r="BF54" s="150"/>
      <c r="BG54" s="150"/>
      <c r="BH54" s="150"/>
      <c r="BI54" s="150"/>
      <c r="BJ54" s="150"/>
      <c r="BK54" s="150"/>
      <c r="BL54" s="150"/>
      <c r="BM54" s="150"/>
      <c r="BN54" s="150"/>
      <c r="BO54" s="150"/>
      <c r="BP54" s="150"/>
      <c r="BQ54" s="150"/>
      <c r="BR54" s="150"/>
      <c r="BS54" s="150"/>
      <c r="BT54" s="150"/>
      <c r="BU54" s="150"/>
      <c r="BV54" s="150"/>
      <c r="BW54" s="150"/>
      <c r="BX54" s="150"/>
      <c r="BY54" s="150"/>
      <c r="BZ54" s="150"/>
      <c r="CA54" s="150"/>
      <c r="CB54" s="150"/>
      <c r="CC54" s="150"/>
      <c r="CD54" s="150"/>
      <c r="CE54" s="150"/>
      <c r="CF54" s="150"/>
      <c r="CG54" s="150"/>
      <c r="CH54" s="150"/>
      <c r="CI54" s="150"/>
      <c r="CJ54" s="150"/>
      <c r="CK54" s="150"/>
      <c r="CL54" s="150"/>
      <c r="CM54" s="150"/>
      <c r="CN54" s="150"/>
      <c r="CO54" s="150"/>
      <c r="CP54" s="150"/>
      <c r="CQ54" s="150"/>
      <c r="CR54" s="150"/>
      <c r="CS54" s="150"/>
      <c r="CT54" s="150"/>
      <c r="CU54" s="150"/>
      <c r="CV54" s="150"/>
      <c r="CW54" s="150"/>
      <c r="CX54" s="150"/>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row>
    <row r="55" spans="1:133"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150"/>
      <c r="AY55" s="150"/>
      <c r="AZ55" s="150"/>
      <c r="BA55" s="150"/>
      <c r="BB55" s="150"/>
      <c r="BC55" s="150"/>
      <c r="BD55" s="150"/>
      <c r="BE55" s="150"/>
      <c r="BF55" s="150"/>
      <c r="BG55" s="150"/>
      <c r="BH55" s="150"/>
      <c r="BI55" s="150"/>
      <c r="BJ55" s="150"/>
      <c r="BK55" s="150"/>
      <c r="BL55" s="150"/>
      <c r="BM55" s="150"/>
      <c r="BN55" s="150"/>
      <c r="BO55" s="150"/>
      <c r="BP55" s="150"/>
      <c r="BQ55" s="150"/>
      <c r="BR55" s="150"/>
      <c r="BS55" s="150"/>
      <c r="BT55" s="150"/>
      <c r="BU55" s="150"/>
      <c r="BV55" s="150"/>
      <c r="BW55" s="150"/>
      <c r="BX55" s="150"/>
      <c r="BY55" s="150"/>
      <c r="BZ55" s="150"/>
      <c r="CA55" s="150"/>
      <c r="CB55" s="150"/>
      <c r="CC55" s="150"/>
      <c r="CD55" s="150"/>
      <c r="CE55" s="150"/>
      <c r="CF55" s="150"/>
      <c r="CG55" s="150"/>
      <c r="CH55" s="150"/>
      <c r="CI55" s="150"/>
      <c r="CJ55" s="150"/>
      <c r="CK55" s="150"/>
      <c r="CL55" s="150"/>
      <c r="CM55" s="150"/>
      <c r="CN55" s="150"/>
      <c r="CO55" s="150"/>
      <c r="CP55" s="150"/>
      <c r="CQ55" s="150"/>
      <c r="CR55" s="150"/>
      <c r="CS55" s="150"/>
      <c r="CT55" s="150"/>
      <c r="CU55" s="150"/>
      <c r="CV55" s="150"/>
      <c r="CW55" s="150"/>
      <c r="CX55" s="150"/>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row>
    <row r="56" spans="1:133"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150"/>
      <c r="AY56" s="150"/>
      <c r="AZ56" s="150"/>
      <c r="BA56" s="150"/>
      <c r="BB56" s="150"/>
      <c r="BC56" s="150"/>
      <c r="BD56" s="150"/>
      <c r="BE56" s="150"/>
      <c r="BF56" s="150"/>
      <c r="BG56" s="150"/>
      <c r="BH56" s="150"/>
      <c r="BI56" s="150"/>
      <c r="BJ56" s="150"/>
      <c r="BK56" s="150"/>
      <c r="BL56" s="150"/>
      <c r="BM56" s="150"/>
      <c r="BN56" s="150"/>
      <c r="BO56" s="150"/>
      <c r="BP56" s="150"/>
      <c r="BQ56" s="150"/>
      <c r="BR56" s="150"/>
      <c r="BS56" s="150"/>
      <c r="BT56" s="150"/>
      <c r="BU56" s="150"/>
      <c r="BV56" s="150"/>
      <c r="BW56" s="150"/>
      <c r="BX56" s="150"/>
      <c r="BY56" s="150"/>
      <c r="BZ56" s="150"/>
      <c r="CA56" s="150"/>
      <c r="CB56" s="150"/>
      <c r="CC56" s="150"/>
      <c r="CD56" s="150"/>
      <c r="CE56" s="150"/>
      <c r="CF56" s="150"/>
      <c r="CG56" s="150"/>
      <c r="CH56" s="150"/>
      <c r="CI56" s="150"/>
      <c r="CJ56" s="150"/>
      <c r="CK56" s="150"/>
      <c r="CL56" s="150"/>
      <c r="CM56" s="150"/>
      <c r="CN56" s="150"/>
      <c r="CO56" s="150"/>
      <c r="CP56" s="150"/>
      <c r="CQ56" s="150"/>
      <c r="CR56" s="150"/>
      <c r="CS56" s="150"/>
      <c r="CT56" s="150"/>
      <c r="CU56" s="150"/>
      <c r="CV56" s="150"/>
      <c r="CW56" s="150"/>
      <c r="CX56" s="150"/>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row>
    <row r="57" spans="1:133"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X57" s="150"/>
      <c r="AY57" s="150"/>
      <c r="AZ57" s="150"/>
      <c r="BA57" s="150"/>
      <c r="BB57" s="150"/>
      <c r="BC57" s="150"/>
      <c r="BD57" s="150"/>
      <c r="BE57" s="150"/>
      <c r="BF57" s="150"/>
      <c r="BG57" s="150"/>
      <c r="BH57" s="150"/>
      <c r="BI57" s="150"/>
      <c r="BJ57" s="150"/>
      <c r="BK57" s="150"/>
      <c r="BL57" s="150"/>
      <c r="BM57" s="150"/>
      <c r="BN57" s="150"/>
      <c r="BO57" s="150"/>
      <c r="BP57" s="150"/>
      <c r="BQ57" s="150"/>
      <c r="BR57" s="150"/>
      <c r="BS57" s="150"/>
      <c r="BT57" s="150"/>
      <c r="BU57" s="150"/>
      <c r="BV57" s="150"/>
      <c r="BW57" s="150"/>
      <c r="BX57" s="150"/>
      <c r="BY57" s="150"/>
      <c r="BZ57" s="150"/>
      <c r="CA57" s="150"/>
      <c r="CB57" s="150"/>
      <c r="CC57" s="150"/>
      <c r="CD57" s="150"/>
      <c r="CE57" s="150"/>
      <c r="CF57" s="150"/>
      <c r="CG57" s="150"/>
      <c r="CH57" s="150"/>
      <c r="CI57" s="150"/>
      <c r="CJ57" s="150"/>
      <c r="CK57" s="150"/>
      <c r="CL57" s="150"/>
      <c r="CM57" s="150"/>
      <c r="CN57" s="150"/>
      <c r="CO57" s="150"/>
      <c r="CP57" s="150"/>
      <c r="CQ57" s="150"/>
      <c r="CR57" s="150"/>
      <c r="CS57" s="150"/>
      <c r="CT57" s="150"/>
      <c r="CU57" s="150"/>
      <c r="CV57" s="150"/>
      <c r="CW57" s="150"/>
      <c r="CX57" s="150"/>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row>
    <row r="58" spans="1:133"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150"/>
      <c r="AY58" s="150"/>
      <c r="AZ58" s="150"/>
      <c r="BA58" s="150"/>
      <c r="BB58" s="150"/>
      <c r="BC58" s="150"/>
      <c r="BD58" s="150"/>
      <c r="BE58" s="150"/>
      <c r="BF58" s="150"/>
      <c r="BG58" s="150"/>
      <c r="BH58" s="150"/>
      <c r="BI58" s="150"/>
      <c r="BJ58" s="150"/>
      <c r="BK58" s="150"/>
      <c r="BL58" s="150"/>
      <c r="BM58" s="150"/>
      <c r="BN58" s="150"/>
      <c r="BO58" s="150"/>
      <c r="BP58" s="150"/>
      <c r="BQ58" s="150"/>
      <c r="BR58" s="150"/>
      <c r="BS58" s="150"/>
      <c r="BT58" s="150"/>
      <c r="BU58" s="150"/>
      <c r="BV58" s="150"/>
      <c r="BW58" s="150"/>
      <c r="BX58" s="150"/>
      <c r="BY58" s="150"/>
      <c r="BZ58" s="150"/>
      <c r="CA58" s="150"/>
      <c r="CB58" s="150"/>
      <c r="CC58" s="150"/>
      <c r="CD58" s="150"/>
      <c r="CE58" s="150"/>
      <c r="CF58" s="150"/>
      <c r="CG58" s="150"/>
      <c r="CH58" s="150"/>
      <c r="CI58" s="150"/>
      <c r="CJ58" s="150"/>
      <c r="CK58" s="150"/>
      <c r="CL58" s="150"/>
      <c r="CM58" s="150"/>
      <c r="CN58" s="150"/>
      <c r="CO58" s="150"/>
      <c r="CP58" s="150"/>
      <c r="CQ58" s="150"/>
      <c r="CR58" s="150"/>
      <c r="CS58" s="150"/>
      <c r="CT58" s="150"/>
      <c r="CU58" s="150"/>
      <c r="CV58" s="150"/>
      <c r="CW58" s="150"/>
      <c r="CX58" s="150"/>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row>
    <row r="59" spans="1:133"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150"/>
      <c r="AY59" s="150"/>
      <c r="AZ59" s="150"/>
      <c r="BA59" s="150"/>
      <c r="BB59" s="150"/>
      <c r="BC59" s="150"/>
      <c r="BD59" s="150"/>
      <c r="BE59" s="150"/>
      <c r="BF59" s="150"/>
      <c r="BG59" s="150"/>
      <c r="BH59" s="150"/>
      <c r="BI59" s="150"/>
      <c r="BJ59" s="150"/>
      <c r="BK59" s="150"/>
      <c r="BL59" s="150"/>
      <c r="BM59" s="150"/>
      <c r="BN59" s="150"/>
      <c r="BO59" s="150"/>
      <c r="BP59" s="150"/>
      <c r="BQ59" s="150"/>
      <c r="BR59" s="150"/>
      <c r="BS59" s="150"/>
      <c r="BT59" s="150"/>
      <c r="BU59" s="150"/>
      <c r="BV59" s="150"/>
      <c r="BW59" s="150"/>
      <c r="BX59" s="150"/>
      <c r="BY59" s="150"/>
      <c r="BZ59" s="150"/>
      <c r="CA59" s="150"/>
      <c r="CB59" s="150"/>
      <c r="CC59" s="150"/>
      <c r="CD59" s="150"/>
      <c r="CE59" s="150"/>
      <c r="CF59" s="150"/>
      <c r="CG59" s="150"/>
      <c r="CH59" s="150"/>
      <c r="CI59" s="150"/>
      <c r="CJ59" s="150"/>
      <c r="CK59" s="150"/>
      <c r="CL59" s="150"/>
      <c r="CM59" s="150"/>
      <c r="CN59" s="150"/>
      <c r="CO59" s="150"/>
      <c r="CP59" s="150"/>
      <c r="CQ59" s="150"/>
      <c r="CR59" s="150"/>
      <c r="CS59" s="150"/>
      <c r="CT59" s="150"/>
      <c r="CU59" s="150"/>
      <c r="CV59" s="150"/>
      <c r="CW59" s="150"/>
      <c r="CX59" s="150"/>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row>
    <row r="60" spans="1:133"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150"/>
      <c r="AY60" s="150"/>
      <c r="AZ60" s="150"/>
      <c r="BA60" s="150"/>
      <c r="BB60" s="150"/>
      <c r="BC60" s="150"/>
      <c r="BD60" s="150"/>
      <c r="BE60" s="150"/>
      <c r="BF60" s="150"/>
      <c r="BG60" s="150"/>
      <c r="BH60" s="150"/>
      <c r="BI60" s="150"/>
      <c r="BJ60" s="150"/>
      <c r="BK60" s="150"/>
      <c r="BL60" s="150"/>
      <c r="BM60" s="150"/>
      <c r="BN60" s="150"/>
      <c r="BO60" s="150"/>
      <c r="BP60" s="150"/>
      <c r="BQ60" s="150"/>
      <c r="BR60" s="150"/>
      <c r="BS60" s="150"/>
      <c r="BT60" s="150"/>
      <c r="BU60" s="150"/>
      <c r="BV60" s="150"/>
      <c r="BW60" s="150"/>
      <c r="BX60" s="150"/>
      <c r="BY60" s="150"/>
      <c r="BZ60" s="150"/>
      <c r="CA60" s="150"/>
      <c r="CB60" s="150"/>
      <c r="CC60" s="150"/>
      <c r="CD60" s="150"/>
      <c r="CE60" s="150"/>
      <c r="CF60" s="150"/>
      <c r="CG60" s="150"/>
      <c r="CH60" s="150"/>
      <c r="CI60" s="150"/>
      <c r="CJ60" s="150"/>
      <c r="CK60" s="150"/>
      <c r="CL60" s="150"/>
      <c r="CM60" s="150"/>
      <c r="CN60" s="150"/>
      <c r="CO60" s="150"/>
      <c r="CP60" s="150"/>
      <c r="CQ60" s="150"/>
      <c r="CR60" s="150"/>
      <c r="CS60" s="150"/>
      <c r="CT60" s="150"/>
      <c r="CU60" s="150"/>
      <c r="CV60" s="150"/>
      <c r="CW60" s="150"/>
      <c r="CX60" s="150"/>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row>
    <row r="61" spans="1:133"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150"/>
      <c r="AY61" s="150"/>
      <c r="AZ61" s="150"/>
      <c r="BA61" s="150"/>
      <c r="BB61" s="150"/>
      <c r="BC61" s="150"/>
      <c r="BD61" s="150"/>
      <c r="BE61" s="150"/>
      <c r="BF61" s="150"/>
      <c r="BG61" s="150"/>
      <c r="BH61" s="150"/>
      <c r="BI61" s="150"/>
      <c r="BJ61" s="150"/>
      <c r="BK61" s="150"/>
      <c r="BL61" s="150"/>
      <c r="BM61" s="150"/>
      <c r="BN61" s="150"/>
      <c r="BO61" s="150"/>
      <c r="BP61" s="150"/>
      <c r="BQ61" s="150"/>
      <c r="BR61" s="150"/>
      <c r="BS61" s="150"/>
      <c r="BT61" s="150"/>
      <c r="BU61" s="150"/>
      <c r="BV61" s="150"/>
      <c r="BW61" s="150"/>
      <c r="BX61" s="150"/>
      <c r="BY61" s="150"/>
      <c r="BZ61" s="150"/>
      <c r="CA61" s="150"/>
      <c r="CB61" s="150"/>
      <c r="CC61" s="150"/>
      <c r="CD61" s="150"/>
      <c r="CE61" s="150"/>
      <c r="CF61" s="150"/>
      <c r="CG61" s="150"/>
      <c r="CH61" s="150"/>
      <c r="CI61" s="150"/>
      <c r="CJ61" s="150"/>
      <c r="CK61" s="150"/>
      <c r="CL61" s="150"/>
      <c r="CM61" s="150"/>
      <c r="CN61" s="150"/>
      <c r="CO61" s="150"/>
      <c r="CP61" s="150"/>
      <c r="CQ61" s="150"/>
      <c r="CR61" s="150"/>
      <c r="CS61" s="150"/>
      <c r="CT61" s="150"/>
      <c r="CU61" s="150"/>
      <c r="CV61" s="150"/>
      <c r="CW61" s="150"/>
      <c r="CX61" s="150"/>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row>
    <row r="62" spans="1:133"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150"/>
      <c r="AY62" s="150"/>
      <c r="AZ62" s="150"/>
      <c r="BA62" s="150"/>
      <c r="BB62" s="150"/>
      <c r="BC62" s="150"/>
      <c r="BD62" s="150"/>
      <c r="BE62" s="150"/>
      <c r="BF62" s="150"/>
      <c r="BG62" s="150"/>
      <c r="BH62" s="150"/>
      <c r="BI62" s="150"/>
      <c r="BJ62" s="150"/>
      <c r="BK62" s="150"/>
      <c r="BL62" s="150"/>
      <c r="BM62" s="150"/>
      <c r="BN62" s="150"/>
      <c r="BO62" s="150"/>
      <c r="BP62" s="150"/>
      <c r="BQ62" s="150"/>
      <c r="BR62" s="150"/>
      <c r="BS62" s="150"/>
      <c r="BT62" s="150"/>
      <c r="BU62" s="150"/>
      <c r="BV62" s="150"/>
      <c r="BW62" s="150"/>
      <c r="BX62" s="150"/>
      <c r="BY62" s="150"/>
      <c r="BZ62" s="150"/>
      <c r="CA62" s="150"/>
      <c r="CB62" s="150"/>
      <c r="CC62" s="150"/>
      <c r="CD62" s="150"/>
      <c r="CE62" s="150"/>
      <c r="CF62" s="150"/>
      <c r="CG62" s="150"/>
      <c r="CH62" s="150"/>
      <c r="CI62" s="150"/>
      <c r="CJ62" s="150"/>
      <c r="CK62" s="150"/>
      <c r="CL62" s="150"/>
      <c r="CM62" s="150"/>
      <c r="CN62" s="150"/>
      <c r="CO62" s="150"/>
      <c r="CP62" s="150"/>
      <c r="CQ62" s="150"/>
      <c r="CR62" s="150"/>
      <c r="CS62" s="150"/>
      <c r="CT62" s="150"/>
      <c r="CU62" s="150"/>
      <c r="CV62" s="150"/>
      <c r="CW62" s="150"/>
      <c r="CX62" s="150"/>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row>
    <row r="63" spans="1:133"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150"/>
      <c r="AY63" s="150"/>
      <c r="AZ63" s="150"/>
      <c r="BA63" s="150"/>
      <c r="BB63" s="150"/>
      <c r="BC63" s="150"/>
      <c r="BD63" s="150"/>
      <c r="BE63" s="150"/>
      <c r="BF63" s="150"/>
      <c r="BG63" s="150"/>
      <c r="BH63" s="150"/>
      <c r="BI63" s="150"/>
      <c r="BJ63" s="150"/>
      <c r="BK63" s="150"/>
      <c r="BL63" s="150"/>
      <c r="BM63" s="150"/>
      <c r="BN63" s="150"/>
      <c r="BO63" s="150"/>
      <c r="BP63" s="150"/>
      <c r="BQ63" s="150"/>
      <c r="BR63" s="150"/>
      <c r="BS63" s="150"/>
      <c r="BT63" s="150"/>
      <c r="BU63" s="150"/>
      <c r="BV63" s="150"/>
      <c r="BW63" s="150"/>
      <c r="BX63" s="150"/>
      <c r="BY63" s="150"/>
      <c r="BZ63" s="150"/>
      <c r="CA63" s="150"/>
      <c r="CB63" s="150"/>
      <c r="CC63" s="150"/>
      <c r="CD63" s="150"/>
      <c r="CE63" s="150"/>
      <c r="CF63" s="150"/>
      <c r="CG63" s="150"/>
      <c r="CH63" s="150"/>
      <c r="CI63" s="150"/>
      <c r="CJ63" s="150"/>
      <c r="CK63" s="150"/>
      <c r="CL63" s="150"/>
      <c r="CM63" s="150"/>
      <c r="CN63" s="150"/>
      <c r="CO63" s="150"/>
      <c r="CP63" s="150"/>
      <c r="CQ63" s="150"/>
      <c r="CR63" s="150"/>
      <c r="CS63" s="150"/>
      <c r="CT63" s="150"/>
      <c r="CU63" s="150"/>
      <c r="CV63" s="150"/>
      <c r="CW63" s="150"/>
      <c r="CX63" s="150"/>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row>
    <row r="64" spans="1:133"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150"/>
      <c r="BW64" s="150"/>
      <c r="BX64" s="150"/>
      <c r="BY64" s="150"/>
      <c r="BZ64" s="150"/>
      <c r="CA64" s="150"/>
      <c r="CB64" s="150"/>
      <c r="CC64" s="150"/>
      <c r="CD64" s="150"/>
      <c r="CE64" s="150"/>
      <c r="CF64" s="150"/>
      <c r="CG64" s="150"/>
      <c r="CH64" s="150"/>
      <c r="CI64" s="150"/>
      <c r="CJ64" s="150"/>
      <c r="CK64" s="150"/>
      <c r="CL64" s="150"/>
      <c r="CM64" s="150"/>
      <c r="CN64" s="150"/>
      <c r="CO64" s="150"/>
      <c r="CP64" s="150"/>
      <c r="CQ64" s="150"/>
      <c r="CR64" s="150"/>
      <c r="CS64" s="150"/>
      <c r="CT64" s="150"/>
      <c r="CU64" s="150"/>
      <c r="CV64" s="150"/>
      <c r="CW64" s="150"/>
      <c r="CX64" s="150"/>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row>
    <row r="65" spans="1:133"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150"/>
      <c r="AY65" s="150"/>
      <c r="AZ65" s="150"/>
      <c r="BA65" s="150"/>
      <c r="BB65" s="150"/>
      <c r="BC65" s="150"/>
      <c r="BD65" s="150"/>
      <c r="BE65" s="150"/>
      <c r="BF65" s="150"/>
      <c r="BG65" s="150"/>
      <c r="BH65" s="150"/>
      <c r="BI65" s="150"/>
      <c r="BJ65" s="150"/>
      <c r="BK65" s="150"/>
      <c r="BL65" s="150"/>
      <c r="BM65" s="150"/>
      <c r="BN65" s="150"/>
      <c r="BO65" s="150"/>
      <c r="BP65" s="150"/>
      <c r="BQ65" s="150"/>
      <c r="BR65" s="150"/>
      <c r="BS65" s="150"/>
      <c r="BT65" s="150"/>
      <c r="BU65" s="150"/>
      <c r="BV65" s="150"/>
      <c r="BW65" s="150"/>
      <c r="BX65" s="150"/>
      <c r="BY65" s="150"/>
      <c r="BZ65" s="150"/>
      <c r="CA65" s="150"/>
      <c r="CB65" s="150"/>
      <c r="CC65" s="150"/>
      <c r="CD65" s="150"/>
      <c r="CE65" s="150"/>
      <c r="CF65" s="150"/>
      <c r="CG65" s="150"/>
      <c r="CH65" s="150"/>
      <c r="CI65" s="150"/>
      <c r="CJ65" s="150"/>
      <c r="CK65" s="150"/>
      <c r="CL65" s="150"/>
      <c r="CM65" s="150"/>
      <c r="CN65" s="150"/>
      <c r="CO65" s="150"/>
      <c r="CP65" s="150"/>
      <c r="CQ65" s="150"/>
      <c r="CR65" s="150"/>
      <c r="CS65" s="150"/>
      <c r="CT65" s="150"/>
      <c r="CU65" s="150"/>
      <c r="CV65" s="150"/>
      <c r="CW65" s="150"/>
      <c r="CX65" s="150"/>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row>
    <row r="66" spans="1:133"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150"/>
      <c r="AY66" s="150"/>
      <c r="AZ66" s="150"/>
      <c r="BA66" s="150"/>
      <c r="BB66" s="150"/>
      <c r="BC66" s="150"/>
      <c r="BD66" s="150"/>
      <c r="BE66" s="150"/>
      <c r="BF66" s="150"/>
      <c r="BG66" s="150"/>
      <c r="BH66" s="150"/>
      <c r="BI66" s="150"/>
      <c r="BJ66" s="150"/>
      <c r="BK66" s="150"/>
      <c r="BL66" s="150"/>
      <c r="BM66" s="150"/>
      <c r="BN66" s="150"/>
      <c r="BO66" s="150"/>
      <c r="BP66" s="150"/>
      <c r="BQ66" s="150"/>
      <c r="BR66" s="150"/>
      <c r="BS66" s="150"/>
      <c r="BT66" s="150"/>
      <c r="BU66" s="150"/>
      <c r="BV66" s="150"/>
      <c r="BW66" s="150"/>
      <c r="BX66" s="150"/>
      <c r="BY66" s="150"/>
      <c r="BZ66" s="150"/>
      <c r="CA66" s="150"/>
      <c r="CB66" s="150"/>
      <c r="CC66" s="150"/>
      <c r="CD66" s="150"/>
      <c r="CE66" s="150"/>
      <c r="CF66" s="150"/>
      <c r="CG66" s="150"/>
      <c r="CH66" s="150"/>
      <c r="CI66" s="150"/>
      <c r="CJ66" s="150"/>
      <c r="CK66" s="150"/>
      <c r="CL66" s="150"/>
      <c r="CM66" s="150"/>
      <c r="CN66" s="150"/>
      <c r="CO66" s="150"/>
      <c r="CP66" s="150"/>
      <c r="CQ66" s="150"/>
      <c r="CR66" s="150"/>
      <c r="CS66" s="150"/>
      <c r="CT66" s="150"/>
      <c r="CU66" s="150"/>
      <c r="CV66" s="150"/>
      <c r="CW66" s="150"/>
      <c r="CX66" s="150"/>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row>
    <row r="67" spans="1:133"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86"/>
      <c r="AM67" s="86"/>
      <c r="AN67" s="86"/>
      <c r="AO67" s="86"/>
      <c r="AP67" s="86"/>
      <c r="AQ67" s="86"/>
      <c r="AR67" s="86"/>
      <c r="AS67" s="86"/>
      <c r="AT67" s="86"/>
      <c r="AU67" s="86"/>
      <c r="AV67" s="86"/>
      <c r="AW67" s="86"/>
      <c r="AX67" s="150"/>
      <c r="AY67" s="150"/>
      <c r="AZ67" s="150"/>
      <c r="BA67" s="150"/>
      <c r="BB67" s="150"/>
      <c r="BC67" s="150"/>
      <c r="BD67" s="150"/>
      <c r="BE67" s="150"/>
      <c r="BF67" s="150"/>
      <c r="BG67" s="150"/>
      <c r="BH67" s="150"/>
      <c r="BI67" s="150"/>
      <c r="BJ67" s="150"/>
      <c r="BK67" s="150"/>
      <c r="BL67" s="150"/>
      <c r="BM67" s="150"/>
      <c r="BN67" s="150"/>
      <c r="BO67" s="150"/>
      <c r="BP67" s="150"/>
      <c r="BQ67" s="150"/>
      <c r="BR67" s="150"/>
      <c r="BS67" s="150"/>
      <c r="BT67" s="150"/>
      <c r="BU67" s="150"/>
      <c r="BV67" s="150"/>
      <c r="BW67" s="150"/>
      <c r="BX67" s="150"/>
      <c r="BY67" s="150"/>
      <c r="BZ67" s="150"/>
      <c r="CA67" s="150"/>
      <c r="CB67" s="150"/>
      <c r="CC67" s="150"/>
      <c r="CD67" s="150"/>
      <c r="CE67" s="150"/>
      <c r="CF67" s="150"/>
      <c r="CG67" s="150"/>
      <c r="CH67" s="150"/>
      <c r="CI67" s="150"/>
      <c r="CJ67" s="150"/>
      <c r="CK67" s="150"/>
      <c r="CL67" s="150"/>
      <c r="CM67" s="150"/>
      <c r="CN67" s="150"/>
      <c r="CO67" s="150"/>
      <c r="CP67" s="150"/>
      <c r="CQ67" s="150"/>
      <c r="CR67" s="150"/>
      <c r="CS67" s="150"/>
      <c r="CT67" s="150"/>
      <c r="CU67" s="150"/>
      <c r="CV67" s="150"/>
      <c r="CW67" s="150"/>
      <c r="CX67" s="150"/>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row>
    <row r="68" spans="1:133"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150"/>
      <c r="AY68" s="150"/>
      <c r="AZ68" s="150"/>
      <c r="BA68" s="150"/>
      <c r="BB68" s="150"/>
      <c r="BC68" s="150"/>
      <c r="BD68" s="150"/>
      <c r="BE68" s="150"/>
      <c r="BF68" s="150"/>
      <c r="BG68" s="150"/>
      <c r="BH68" s="150"/>
      <c r="BI68" s="150"/>
      <c r="BJ68" s="150"/>
      <c r="BK68" s="150"/>
      <c r="BL68" s="150"/>
      <c r="BM68" s="150"/>
      <c r="BN68" s="150"/>
      <c r="BO68" s="150"/>
      <c r="BP68" s="150"/>
      <c r="BQ68" s="150"/>
      <c r="BR68" s="150"/>
      <c r="BS68" s="150"/>
      <c r="BT68" s="150"/>
      <c r="BU68" s="150"/>
      <c r="BV68" s="150"/>
      <c r="BW68" s="150"/>
      <c r="BX68" s="150"/>
      <c r="BY68" s="150"/>
      <c r="BZ68" s="150"/>
      <c r="CA68" s="150"/>
      <c r="CB68" s="150"/>
      <c r="CC68" s="150"/>
      <c r="CD68" s="150"/>
      <c r="CE68" s="150"/>
      <c r="CF68" s="150"/>
      <c r="CG68" s="150"/>
      <c r="CH68" s="150"/>
      <c r="CI68" s="150"/>
      <c r="CJ68" s="150"/>
      <c r="CK68" s="150"/>
      <c r="CL68" s="150"/>
      <c r="CM68" s="150"/>
      <c r="CN68" s="150"/>
      <c r="CO68" s="150"/>
      <c r="CP68" s="150"/>
      <c r="CQ68" s="150"/>
      <c r="CR68" s="150"/>
      <c r="CS68" s="150"/>
      <c r="CT68" s="150"/>
      <c r="CU68" s="150"/>
      <c r="CV68" s="150"/>
      <c r="CW68" s="150"/>
      <c r="CX68" s="150"/>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row>
    <row r="69" spans="1:133"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150"/>
      <c r="AY69" s="150"/>
      <c r="AZ69" s="150"/>
      <c r="BA69" s="150"/>
      <c r="BB69" s="150"/>
      <c r="BC69" s="150"/>
      <c r="BD69" s="150"/>
      <c r="BE69" s="150"/>
      <c r="BF69" s="150"/>
      <c r="BG69" s="150"/>
      <c r="BH69" s="150"/>
      <c r="BI69" s="150"/>
      <c r="BJ69" s="150"/>
      <c r="BK69" s="150"/>
      <c r="BL69" s="150"/>
      <c r="BM69" s="150"/>
      <c r="BN69" s="150"/>
      <c r="BO69" s="150"/>
      <c r="BP69" s="150"/>
      <c r="BQ69" s="150"/>
      <c r="BR69" s="150"/>
      <c r="BS69" s="150"/>
      <c r="BT69" s="150"/>
      <c r="BU69" s="150"/>
      <c r="BV69" s="150"/>
      <c r="BW69" s="150"/>
      <c r="BX69" s="150"/>
      <c r="BY69" s="150"/>
      <c r="BZ69" s="150"/>
      <c r="CA69" s="150"/>
      <c r="CB69" s="150"/>
      <c r="CC69" s="150"/>
      <c r="CD69" s="150"/>
      <c r="CE69" s="150"/>
      <c r="CF69" s="150"/>
      <c r="CG69" s="150"/>
      <c r="CH69" s="150"/>
      <c r="CI69" s="150"/>
      <c r="CJ69" s="150"/>
      <c r="CK69" s="150"/>
      <c r="CL69" s="150"/>
      <c r="CM69" s="150"/>
      <c r="CN69" s="150"/>
      <c r="CO69" s="150"/>
      <c r="CP69" s="150"/>
      <c r="CQ69" s="150"/>
      <c r="CR69" s="150"/>
      <c r="CS69" s="150"/>
      <c r="CT69" s="150"/>
      <c r="CU69" s="150"/>
      <c r="CV69" s="150"/>
      <c r="CW69" s="150"/>
      <c r="CX69" s="150"/>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row>
    <row r="70" spans="1:133"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150"/>
      <c r="AY70" s="150"/>
      <c r="AZ70" s="150"/>
      <c r="BA70" s="150"/>
      <c r="BB70" s="150"/>
      <c r="BC70" s="150"/>
      <c r="BD70" s="150"/>
      <c r="BE70" s="150"/>
      <c r="BF70" s="150"/>
      <c r="BG70" s="150"/>
      <c r="BH70" s="150"/>
      <c r="BI70" s="150"/>
      <c r="BJ70" s="150"/>
      <c r="BK70" s="150"/>
      <c r="BL70" s="150"/>
      <c r="BM70" s="150"/>
      <c r="BN70" s="150"/>
      <c r="BO70" s="150"/>
      <c r="BP70" s="150"/>
      <c r="BQ70" s="150"/>
      <c r="BR70" s="150"/>
      <c r="BS70" s="150"/>
      <c r="BT70" s="150"/>
      <c r="BU70" s="150"/>
      <c r="BV70" s="150"/>
      <c r="BW70" s="150"/>
      <c r="BX70" s="150"/>
      <c r="BY70" s="150"/>
      <c r="BZ70" s="150"/>
      <c r="CA70" s="150"/>
      <c r="CB70" s="150"/>
      <c r="CC70" s="150"/>
      <c r="CD70" s="150"/>
      <c r="CE70" s="150"/>
      <c r="CF70" s="150"/>
      <c r="CG70" s="150"/>
      <c r="CH70" s="150"/>
      <c r="CI70" s="150"/>
      <c r="CJ70" s="150"/>
      <c r="CK70" s="150"/>
      <c r="CL70" s="150"/>
      <c r="CM70" s="150"/>
      <c r="CN70" s="150"/>
      <c r="CO70" s="150"/>
      <c r="CP70" s="150"/>
      <c r="CQ70" s="150"/>
      <c r="CR70" s="150"/>
      <c r="CS70" s="150"/>
      <c r="CT70" s="150"/>
      <c r="CU70" s="150"/>
      <c r="CV70" s="150"/>
      <c r="CW70" s="150"/>
      <c r="CX70" s="150"/>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row>
    <row r="71" spans="1:133"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150"/>
      <c r="AY71" s="150"/>
      <c r="AZ71" s="150"/>
      <c r="BA71" s="150"/>
      <c r="BB71" s="150"/>
      <c r="BC71" s="150"/>
      <c r="BD71" s="150"/>
      <c r="BE71" s="150"/>
      <c r="BF71" s="150"/>
      <c r="BG71" s="150"/>
      <c r="BH71" s="150"/>
      <c r="BI71" s="150"/>
      <c r="BJ71" s="150"/>
      <c r="BK71" s="150"/>
      <c r="BL71" s="150"/>
      <c r="BM71" s="150"/>
      <c r="BN71" s="150"/>
      <c r="BO71" s="150"/>
      <c r="BP71" s="150"/>
      <c r="BQ71" s="150"/>
      <c r="BR71" s="150"/>
      <c r="BS71" s="150"/>
      <c r="BT71" s="150"/>
      <c r="BU71" s="150"/>
      <c r="BV71" s="150"/>
      <c r="BW71" s="150"/>
      <c r="BX71" s="150"/>
      <c r="BY71" s="150"/>
      <c r="BZ71" s="150"/>
      <c r="CA71" s="150"/>
      <c r="CB71" s="150"/>
      <c r="CC71" s="150"/>
      <c r="CD71" s="150"/>
      <c r="CE71" s="150"/>
      <c r="CF71" s="150"/>
      <c r="CG71" s="150"/>
      <c r="CH71" s="150"/>
      <c r="CI71" s="150"/>
      <c r="CJ71" s="150"/>
      <c r="CK71" s="150"/>
      <c r="CL71" s="150"/>
      <c r="CM71" s="150"/>
      <c r="CN71" s="150"/>
      <c r="CO71" s="150"/>
      <c r="CP71" s="150"/>
      <c r="CQ71" s="150"/>
      <c r="CR71" s="150"/>
      <c r="CS71" s="150"/>
      <c r="CT71" s="150"/>
      <c r="CU71" s="150"/>
      <c r="CV71" s="150"/>
      <c r="CW71" s="150"/>
      <c r="CX71" s="150"/>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row>
    <row r="72" spans="1:133" s="152" customFormat="1" ht="10.199999999999999">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6"/>
      <c r="AU72" s="86"/>
      <c r="AV72" s="86"/>
      <c r="AW72" s="86"/>
      <c r="AX72" s="150"/>
      <c r="AY72" s="150"/>
      <c r="AZ72" s="150"/>
      <c r="BA72" s="150"/>
      <c r="BB72" s="150"/>
      <c r="BC72" s="150"/>
      <c r="BD72" s="150"/>
      <c r="BE72" s="150"/>
      <c r="BF72" s="150"/>
      <c r="BG72" s="150"/>
      <c r="BH72" s="150"/>
      <c r="BI72" s="150"/>
      <c r="BJ72" s="150"/>
      <c r="BK72" s="150"/>
      <c r="BL72" s="150"/>
      <c r="BM72" s="150"/>
      <c r="BN72" s="150"/>
      <c r="BO72" s="150"/>
      <c r="BP72" s="150"/>
      <c r="BQ72" s="150"/>
      <c r="BR72" s="150"/>
      <c r="BS72" s="150"/>
      <c r="BT72" s="150"/>
      <c r="BU72" s="150"/>
      <c r="BV72" s="150"/>
      <c r="BW72" s="150"/>
      <c r="BX72" s="150"/>
      <c r="BY72" s="150"/>
      <c r="BZ72" s="150"/>
      <c r="CA72" s="150"/>
      <c r="CB72" s="150"/>
      <c r="CC72" s="150"/>
      <c r="CD72" s="150"/>
      <c r="CE72" s="150"/>
      <c r="CF72" s="150"/>
      <c r="CG72" s="150"/>
      <c r="CH72" s="150"/>
      <c r="CI72" s="150"/>
      <c r="CJ72" s="150"/>
      <c r="CK72" s="150"/>
      <c r="CL72" s="150"/>
      <c r="CM72" s="150"/>
      <c r="CN72" s="150"/>
      <c r="CO72" s="150"/>
      <c r="CP72" s="150"/>
      <c r="CQ72" s="150"/>
      <c r="CR72" s="150"/>
      <c r="CS72" s="150"/>
      <c r="CT72" s="150"/>
      <c r="CU72" s="150"/>
      <c r="CV72" s="150"/>
      <c r="CW72" s="150"/>
      <c r="CX72" s="150"/>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row>
    <row r="73" spans="1:133" s="152" customFormat="1" ht="10.199999999999999">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86"/>
      <c r="AX73" s="150"/>
      <c r="AY73" s="150"/>
      <c r="AZ73" s="150"/>
      <c r="BA73" s="150"/>
      <c r="BB73" s="150"/>
      <c r="BC73" s="150"/>
      <c r="BD73" s="150"/>
      <c r="BE73" s="150"/>
      <c r="BF73" s="150"/>
      <c r="BG73" s="150"/>
      <c r="BH73" s="150"/>
      <c r="BI73" s="150"/>
      <c r="BJ73" s="150"/>
      <c r="BK73" s="150"/>
      <c r="BL73" s="150"/>
      <c r="BM73" s="150"/>
      <c r="BN73" s="150"/>
      <c r="BO73" s="150"/>
      <c r="BP73" s="150"/>
      <c r="BQ73" s="150"/>
      <c r="BR73" s="150"/>
      <c r="BS73" s="150"/>
      <c r="BT73" s="150"/>
      <c r="BU73" s="150"/>
      <c r="BV73" s="150"/>
      <c r="BW73" s="150"/>
      <c r="BX73" s="150"/>
      <c r="BY73" s="150"/>
      <c r="BZ73" s="150"/>
      <c r="CA73" s="150"/>
      <c r="CB73" s="150"/>
      <c r="CC73" s="150"/>
      <c r="CD73" s="150"/>
      <c r="CE73" s="150"/>
      <c r="CF73" s="150"/>
      <c r="CG73" s="150"/>
      <c r="CH73" s="150"/>
      <c r="CI73" s="150"/>
      <c r="CJ73" s="150"/>
      <c r="CK73" s="150"/>
      <c r="CL73" s="150"/>
      <c r="CM73" s="150"/>
      <c r="CN73" s="150"/>
      <c r="CO73" s="150"/>
      <c r="CP73" s="150"/>
      <c r="CQ73" s="150"/>
      <c r="CR73" s="150"/>
      <c r="CS73" s="150"/>
      <c r="CT73" s="150"/>
      <c r="CU73" s="150"/>
      <c r="CV73" s="150"/>
      <c r="CW73" s="150"/>
      <c r="CX73" s="150"/>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row>
    <row r="74" spans="1:133" s="152" customFormat="1" ht="10.199999999999999">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150"/>
      <c r="AY74" s="150"/>
      <c r="AZ74" s="150"/>
      <c r="BA74" s="150"/>
      <c r="BB74" s="150"/>
      <c r="BC74" s="150"/>
      <c r="BD74" s="150"/>
      <c r="BE74" s="150"/>
      <c r="BF74" s="150"/>
      <c r="BG74" s="150"/>
      <c r="BH74" s="150"/>
      <c r="BI74" s="150"/>
      <c r="BJ74" s="150"/>
      <c r="BK74" s="150"/>
      <c r="BL74" s="150"/>
      <c r="BM74" s="150"/>
      <c r="BN74" s="150"/>
      <c r="BO74" s="150"/>
      <c r="BP74" s="150"/>
      <c r="BQ74" s="150"/>
      <c r="BR74" s="150"/>
      <c r="BS74" s="150"/>
      <c r="BT74" s="150"/>
      <c r="BU74" s="150"/>
      <c r="BV74" s="150"/>
      <c r="BW74" s="150"/>
      <c r="BX74" s="150"/>
      <c r="BY74" s="150"/>
      <c r="BZ74" s="150"/>
      <c r="CA74" s="150"/>
      <c r="CB74" s="150"/>
      <c r="CC74" s="150"/>
      <c r="CD74" s="150"/>
      <c r="CE74" s="150"/>
      <c r="CF74" s="150"/>
      <c r="CG74" s="150"/>
      <c r="CH74" s="150"/>
      <c r="CI74" s="150"/>
      <c r="CJ74" s="150"/>
      <c r="CK74" s="150"/>
      <c r="CL74" s="150"/>
      <c r="CM74" s="150"/>
      <c r="CN74" s="150"/>
      <c r="CO74" s="150"/>
      <c r="CP74" s="150"/>
      <c r="CQ74" s="150"/>
      <c r="CR74" s="150"/>
      <c r="CS74" s="150"/>
      <c r="CT74" s="150"/>
      <c r="CU74" s="150"/>
      <c r="CV74" s="150"/>
      <c r="CW74" s="150"/>
      <c r="CX74" s="150"/>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row>
    <row r="75" spans="1:133" s="152" customFormat="1" ht="10.199999999999999">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150"/>
      <c r="AY75" s="150"/>
      <c r="AZ75" s="150"/>
      <c r="BA75" s="150"/>
      <c r="BB75" s="150"/>
      <c r="BC75" s="150"/>
      <c r="BD75" s="150"/>
      <c r="BE75" s="150"/>
      <c r="BF75" s="150"/>
      <c r="BG75" s="150"/>
      <c r="BH75" s="150"/>
      <c r="BI75" s="150"/>
      <c r="BJ75" s="150"/>
      <c r="BK75" s="150"/>
      <c r="BL75" s="150"/>
      <c r="BM75" s="150"/>
      <c r="BN75" s="150"/>
      <c r="BO75" s="150"/>
      <c r="BP75" s="150"/>
      <c r="BQ75" s="150"/>
      <c r="BR75" s="150"/>
      <c r="BS75" s="150"/>
      <c r="BT75" s="150"/>
      <c r="BU75" s="150"/>
      <c r="BV75" s="150"/>
      <c r="BW75" s="150"/>
      <c r="BX75" s="150"/>
      <c r="BY75" s="150"/>
      <c r="BZ75" s="150"/>
      <c r="CA75" s="150"/>
      <c r="CB75" s="150"/>
      <c r="CC75" s="150"/>
      <c r="CD75" s="150"/>
      <c r="CE75" s="150"/>
      <c r="CF75" s="150"/>
      <c r="CG75" s="150"/>
      <c r="CH75" s="150"/>
      <c r="CI75" s="150"/>
      <c r="CJ75" s="150"/>
      <c r="CK75" s="150"/>
      <c r="CL75" s="150"/>
      <c r="CM75" s="150"/>
      <c r="CN75" s="150"/>
      <c r="CO75" s="150"/>
      <c r="CP75" s="150"/>
      <c r="CQ75" s="150"/>
      <c r="CR75" s="150"/>
      <c r="CS75" s="150"/>
      <c r="CT75" s="150"/>
      <c r="CU75" s="150"/>
      <c r="CV75" s="150"/>
      <c r="CW75" s="150"/>
      <c r="CX75" s="150"/>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row>
    <row r="76" spans="1:133" s="152" customFormat="1" ht="10.199999999999999">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150"/>
      <c r="AY76" s="150"/>
      <c r="AZ76" s="150"/>
      <c r="BA76" s="150"/>
      <c r="BB76" s="150"/>
      <c r="BC76" s="150"/>
      <c r="BD76" s="150"/>
      <c r="BE76" s="150"/>
      <c r="BF76" s="150"/>
      <c r="BG76" s="150"/>
      <c r="BH76" s="150"/>
      <c r="BI76" s="150"/>
      <c r="BJ76" s="150"/>
      <c r="BK76" s="150"/>
      <c r="BL76" s="150"/>
      <c r="BM76" s="150"/>
      <c r="BN76" s="150"/>
      <c r="BO76" s="150"/>
      <c r="BP76" s="150"/>
      <c r="BQ76" s="150"/>
      <c r="BR76" s="150"/>
      <c r="BS76" s="150"/>
      <c r="BT76" s="150"/>
      <c r="BU76" s="150"/>
      <c r="BV76" s="150"/>
      <c r="BW76" s="150"/>
      <c r="BX76" s="150"/>
      <c r="BY76" s="150"/>
      <c r="BZ76" s="150"/>
      <c r="CA76" s="150"/>
      <c r="CB76" s="150"/>
      <c r="CC76" s="150"/>
      <c r="CD76" s="150"/>
      <c r="CE76" s="150"/>
      <c r="CF76" s="150"/>
      <c r="CG76" s="150"/>
      <c r="CH76" s="150"/>
      <c r="CI76" s="150"/>
      <c r="CJ76" s="150"/>
      <c r="CK76" s="150"/>
      <c r="CL76" s="150"/>
      <c r="CM76" s="150"/>
      <c r="CN76" s="150"/>
      <c r="CO76" s="150"/>
      <c r="CP76" s="150"/>
      <c r="CQ76" s="150"/>
      <c r="CR76" s="150"/>
      <c r="CS76" s="150"/>
      <c r="CT76" s="150"/>
      <c r="CU76" s="150"/>
      <c r="CV76" s="150"/>
      <c r="CW76" s="150"/>
      <c r="CX76" s="150"/>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row>
    <row r="77" spans="1:133" s="152" customFormat="1" ht="10.199999999999999">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150"/>
      <c r="AY77" s="150"/>
      <c r="AZ77" s="150"/>
      <c r="BA77" s="150"/>
      <c r="BB77" s="150"/>
      <c r="BC77" s="150"/>
      <c r="BD77" s="150"/>
      <c r="BE77" s="150"/>
      <c r="BF77" s="150"/>
      <c r="BG77" s="150"/>
      <c r="BH77" s="150"/>
      <c r="BI77" s="150"/>
      <c r="BJ77" s="150"/>
      <c r="BK77" s="150"/>
      <c r="BL77" s="150"/>
      <c r="BM77" s="150"/>
      <c r="BN77" s="150"/>
      <c r="BO77" s="150"/>
      <c r="BP77" s="150"/>
      <c r="BQ77" s="150"/>
      <c r="BR77" s="150"/>
      <c r="BS77" s="150"/>
      <c r="BT77" s="150"/>
      <c r="BU77" s="150"/>
      <c r="BV77" s="150"/>
      <c r="BW77" s="150"/>
      <c r="BX77" s="150"/>
      <c r="BY77" s="150"/>
      <c r="BZ77" s="150"/>
      <c r="CA77" s="150"/>
      <c r="CB77" s="150"/>
      <c r="CC77" s="150"/>
      <c r="CD77" s="150"/>
      <c r="CE77" s="150"/>
      <c r="CF77" s="150"/>
      <c r="CG77" s="150"/>
      <c r="CH77" s="150"/>
      <c r="CI77" s="150"/>
      <c r="CJ77" s="150"/>
      <c r="CK77" s="150"/>
      <c r="CL77" s="150"/>
      <c r="CM77" s="150"/>
      <c r="CN77" s="150"/>
      <c r="CO77" s="150"/>
      <c r="CP77" s="150"/>
      <c r="CQ77" s="150"/>
      <c r="CR77" s="150"/>
      <c r="CS77" s="150"/>
      <c r="CT77" s="150"/>
      <c r="CU77" s="150"/>
      <c r="CV77" s="150"/>
      <c r="CW77" s="150"/>
      <c r="CX77" s="150"/>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row>
    <row r="78" spans="1:133" s="152" customFormat="1" ht="10.199999999999999">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150"/>
      <c r="AY78" s="150"/>
      <c r="AZ78" s="150"/>
      <c r="BA78" s="150"/>
      <c r="BB78" s="150"/>
      <c r="BC78" s="150"/>
      <c r="BD78" s="150"/>
      <c r="BE78" s="150"/>
      <c r="BF78" s="150"/>
      <c r="BG78" s="150"/>
      <c r="BH78" s="150"/>
      <c r="BI78" s="150"/>
      <c r="BJ78" s="150"/>
      <c r="BK78" s="150"/>
      <c r="BL78" s="150"/>
      <c r="BM78" s="150"/>
      <c r="BN78" s="150"/>
      <c r="BO78" s="150"/>
      <c r="BP78" s="150"/>
      <c r="BQ78" s="150"/>
      <c r="BR78" s="150"/>
      <c r="BS78" s="150"/>
      <c r="BT78" s="150"/>
      <c r="BU78" s="150"/>
      <c r="BV78" s="150"/>
      <c r="BW78" s="150"/>
      <c r="BX78" s="150"/>
      <c r="BY78" s="150"/>
      <c r="BZ78" s="150"/>
      <c r="CA78" s="150"/>
      <c r="CB78" s="150"/>
      <c r="CC78" s="150"/>
      <c r="CD78" s="150"/>
      <c r="CE78" s="150"/>
      <c r="CF78" s="150"/>
      <c r="CG78" s="150"/>
      <c r="CH78" s="150"/>
      <c r="CI78" s="150"/>
      <c r="CJ78" s="150"/>
      <c r="CK78" s="150"/>
      <c r="CL78" s="150"/>
      <c r="CM78" s="150"/>
      <c r="CN78" s="150"/>
      <c r="CO78" s="150"/>
      <c r="CP78" s="150"/>
      <c r="CQ78" s="150"/>
      <c r="CR78" s="150"/>
      <c r="CS78" s="150"/>
      <c r="CT78" s="150"/>
      <c r="CU78" s="150"/>
      <c r="CV78" s="150"/>
      <c r="CW78" s="150"/>
      <c r="CX78" s="150"/>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row>
    <row r="79" spans="1:133" s="152" customFormat="1" ht="10.199999999999999">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150"/>
      <c r="AY79" s="150"/>
      <c r="AZ79" s="150"/>
      <c r="BA79" s="150"/>
      <c r="BB79" s="150"/>
      <c r="BC79" s="150"/>
      <c r="BD79" s="150"/>
      <c r="BE79" s="150"/>
      <c r="BF79" s="150"/>
      <c r="BG79" s="150"/>
      <c r="BH79" s="150"/>
      <c r="BI79" s="150"/>
      <c r="BJ79" s="150"/>
      <c r="BK79" s="150"/>
      <c r="BL79" s="150"/>
      <c r="BM79" s="150"/>
      <c r="BN79" s="150"/>
      <c r="BO79" s="150"/>
      <c r="BP79" s="150"/>
      <c r="BQ79" s="150"/>
      <c r="BR79" s="150"/>
      <c r="BS79" s="150"/>
      <c r="BT79" s="150"/>
      <c r="BU79" s="150"/>
      <c r="BV79" s="150"/>
      <c r="BW79" s="150"/>
      <c r="BX79" s="150"/>
      <c r="BY79" s="150"/>
      <c r="BZ79" s="150"/>
      <c r="CA79" s="150"/>
      <c r="CB79" s="150"/>
      <c r="CC79" s="150"/>
      <c r="CD79" s="150"/>
      <c r="CE79" s="150"/>
      <c r="CF79" s="150"/>
      <c r="CG79" s="150"/>
      <c r="CH79" s="150"/>
      <c r="CI79" s="150"/>
      <c r="CJ79" s="150"/>
      <c r="CK79" s="150"/>
      <c r="CL79" s="150"/>
      <c r="CM79" s="150"/>
      <c r="CN79" s="150"/>
      <c r="CO79" s="150"/>
      <c r="CP79" s="150"/>
      <c r="CQ79" s="150"/>
      <c r="CR79" s="150"/>
      <c r="CS79" s="150"/>
      <c r="CT79" s="150"/>
      <c r="CU79" s="150"/>
      <c r="CV79" s="150"/>
      <c r="CW79" s="150"/>
      <c r="CX79" s="150"/>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row>
    <row r="80" spans="1:133" s="152" customFormat="1" ht="10.199999999999999">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150"/>
      <c r="AY80" s="150"/>
      <c r="AZ80" s="150"/>
      <c r="BA80" s="150"/>
      <c r="BB80" s="150"/>
      <c r="BC80" s="150"/>
      <c r="BD80" s="150"/>
      <c r="BE80" s="150"/>
      <c r="BF80" s="150"/>
      <c r="BG80" s="150"/>
      <c r="BH80" s="150"/>
      <c r="BI80" s="150"/>
      <c r="BJ80" s="150"/>
      <c r="BK80" s="150"/>
      <c r="BL80" s="150"/>
      <c r="BM80" s="150"/>
      <c r="BN80" s="150"/>
      <c r="BO80" s="150"/>
      <c r="BP80" s="150"/>
      <c r="BQ80" s="150"/>
      <c r="BR80" s="150"/>
      <c r="BS80" s="150"/>
      <c r="BT80" s="150"/>
      <c r="BU80" s="150"/>
      <c r="BV80" s="150"/>
      <c r="BW80" s="150"/>
      <c r="BX80" s="150"/>
      <c r="BY80" s="150"/>
      <c r="BZ80" s="150"/>
      <c r="CA80" s="150"/>
      <c r="CB80" s="150"/>
      <c r="CC80" s="150"/>
      <c r="CD80" s="150"/>
      <c r="CE80" s="150"/>
      <c r="CF80" s="150"/>
      <c r="CG80" s="150"/>
      <c r="CH80" s="150"/>
      <c r="CI80" s="150"/>
      <c r="CJ80" s="150"/>
      <c r="CK80" s="150"/>
      <c r="CL80" s="150"/>
      <c r="CM80" s="150"/>
      <c r="CN80" s="150"/>
      <c r="CO80" s="150"/>
      <c r="CP80" s="150"/>
      <c r="CQ80" s="150"/>
      <c r="CR80" s="150"/>
      <c r="CS80" s="150"/>
      <c r="CT80" s="150"/>
      <c r="CU80" s="150"/>
      <c r="CV80" s="150"/>
      <c r="CW80" s="150"/>
      <c r="CX80" s="150"/>
      <c r="CY80" s="150"/>
      <c r="CZ80" s="150"/>
      <c r="DA80" s="150"/>
      <c r="DB80" s="150"/>
      <c r="DC80" s="150"/>
      <c r="DD80" s="150"/>
      <c r="DE80" s="150"/>
      <c r="DF80" s="150"/>
      <c r="DG80" s="150"/>
      <c r="DH80" s="150"/>
      <c r="DI80" s="150"/>
      <c r="DJ80" s="150"/>
      <c r="DK80" s="150"/>
      <c r="DL80" s="150"/>
      <c r="DM80" s="150"/>
      <c r="DN80" s="150"/>
      <c r="DO80" s="150"/>
      <c r="DP80" s="150"/>
      <c r="DQ80" s="150"/>
      <c r="DR80" s="150"/>
      <c r="DS80" s="150"/>
      <c r="DT80" s="150"/>
      <c r="DU80" s="150"/>
      <c r="DV80" s="150"/>
      <c r="DW80" s="150"/>
      <c r="DX80" s="150"/>
      <c r="DY80" s="150"/>
      <c r="DZ80" s="150"/>
      <c r="EA80" s="150"/>
      <c r="EB80" s="150"/>
      <c r="EC80" s="150"/>
    </row>
    <row r="81" spans="1:133" s="152" customFormat="1" ht="10.199999999999999">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150"/>
      <c r="AY81" s="150"/>
      <c r="AZ81" s="150"/>
      <c r="BA81" s="150"/>
      <c r="BB81" s="150"/>
      <c r="BC81" s="150"/>
      <c r="BD81" s="150"/>
      <c r="BE81" s="150"/>
      <c r="BF81" s="150"/>
      <c r="BG81" s="150"/>
      <c r="BH81" s="150"/>
      <c r="BI81" s="150"/>
      <c r="BJ81" s="150"/>
      <c r="BK81" s="150"/>
      <c r="BL81" s="150"/>
      <c r="BM81" s="150"/>
      <c r="BN81" s="150"/>
      <c r="BO81" s="150"/>
      <c r="BP81" s="150"/>
      <c r="BQ81" s="150"/>
      <c r="BR81" s="150"/>
      <c r="BS81" s="150"/>
      <c r="BT81" s="150"/>
      <c r="BU81" s="150"/>
      <c r="BV81" s="150"/>
      <c r="BW81" s="150"/>
      <c r="BX81" s="150"/>
      <c r="BY81" s="150"/>
      <c r="BZ81" s="150"/>
      <c r="CA81" s="150"/>
      <c r="CB81" s="150"/>
      <c r="CC81" s="150"/>
      <c r="CD81" s="150"/>
      <c r="CE81" s="150"/>
      <c r="CF81" s="150"/>
      <c r="CG81" s="150"/>
      <c r="CH81" s="150"/>
      <c r="CI81" s="150"/>
      <c r="CJ81" s="150"/>
      <c r="CK81" s="150"/>
      <c r="CL81" s="150"/>
      <c r="CM81" s="150"/>
      <c r="CN81" s="150"/>
      <c r="CO81" s="150"/>
      <c r="CP81" s="150"/>
      <c r="CQ81" s="150"/>
      <c r="CR81" s="150"/>
      <c r="CS81" s="150"/>
      <c r="CT81" s="150"/>
      <c r="CU81" s="150"/>
      <c r="CV81" s="150"/>
      <c r="CW81" s="150"/>
      <c r="CX81" s="150"/>
      <c r="CY81" s="150"/>
      <c r="CZ81" s="150"/>
      <c r="DA81" s="150"/>
      <c r="DB81" s="150"/>
      <c r="DC81" s="150"/>
      <c r="DD81" s="150"/>
      <c r="DE81" s="150"/>
      <c r="DF81" s="150"/>
      <c r="DG81" s="150"/>
      <c r="DH81" s="150"/>
      <c r="DI81" s="150"/>
      <c r="DJ81" s="150"/>
      <c r="DK81" s="150"/>
      <c r="DL81" s="150"/>
      <c r="DM81" s="150"/>
      <c r="DN81" s="150"/>
      <c r="DO81" s="150"/>
      <c r="DP81" s="150"/>
      <c r="DQ81" s="150"/>
      <c r="DR81" s="150"/>
      <c r="DS81" s="150"/>
      <c r="DT81" s="150"/>
      <c r="DU81" s="150"/>
      <c r="DV81" s="150"/>
      <c r="DW81" s="150"/>
      <c r="DX81" s="150"/>
      <c r="DY81" s="150"/>
      <c r="DZ81" s="150"/>
      <c r="EA81" s="150"/>
      <c r="EB81" s="150"/>
      <c r="EC81" s="150"/>
    </row>
    <row r="82" spans="1:133" s="152" customFormat="1" ht="10.199999999999999">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150"/>
      <c r="AY82" s="150"/>
      <c r="AZ82" s="150"/>
      <c r="BA82" s="150"/>
      <c r="BB82" s="150"/>
      <c r="BC82" s="150"/>
      <c r="BD82" s="150"/>
      <c r="BE82" s="150"/>
      <c r="BF82" s="150"/>
      <c r="BG82" s="150"/>
      <c r="BH82" s="150"/>
      <c r="BI82" s="150"/>
      <c r="BJ82" s="150"/>
      <c r="BK82" s="150"/>
      <c r="BL82" s="150"/>
      <c r="BM82" s="150"/>
      <c r="BN82" s="150"/>
      <c r="BO82" s="150"/>
      <c r="BP82" s="150"/>
      <c r="BQ82" s="150"/>
      <c r="BR82" s="150"/>
      <c r="BS82" s="150"/>
      <c r="BT82" s="150"/>
      <c r="BU82" s="150"/>
      <c r="BV82" s="150"/>
      <c r="BW82" s="150"/>
      <c r="BX82" s="150"/>
      <c r="BY82" s="150"/>
      <c r="BZ82" s="150"/>
      <c r="CA82" s="150"/>
      <c r="CB82" s="150"/>
      <c r="CC82" s="150"/>
      <c r="CD82" s="150"/>
      <c r="CE82" s="150"/>
      <c r="CF82" s="150"/>
      <c r="CG82" s="150"/>
      <c r="CH82" s="150"/>
      <c r="CI82" s="150"/>
      <c r="CJ82" s="150"/>
      <c r="CK82" s="150"/>
      <c r="CL82" s="150"/>
      <c r="CM82" s="150"/>
      <c r="CN82" s="150"/>
      <c r="CO82" s="150"/>
      <c r="CP82" s="150"/>
      <c r="CQ82" s="150"/>
      <c r="CR82" s="150"/>
      <c r="CS82" s="150"/>
      <c r="CT82" s="150"/>
      <c r="CU82" s="150"/>
      <c r="CV82" s="150"/>
      <c r="CW82" s="150"/>
      <c r="CX82" s="150"/>
      <c r="CY82" s="150"/>
      <c r="CZ82" s="150"/>
      <c r="DA82" s="150"/>
      <c r="DB82" s="150"/>
      <c r="DC82" s="150"/>
      <c r="DD82" s="150"/>
      <c r="DE82" s="150"/>
      <c r="DF82" s="150"/>
      <c r="DG82" s="150"/>
      <c r="DH82" s="150"/>
      <c r="DI82" s="150"/>
      <c r="DJ82" s="150"/>
      <c r="DK82" s="150"/>
      <c r="DL82" s="150"/>
      <c r="DM82" s="150"/>
      <c r="DN82" s="150"/>
      <c r="DO82" s="150"/>
      <c r="DP82" s="150"/>
      <c r="DQ82" s="150"/>
      <c r="DR82" s="150"/>
      <c r="DS82" s="150"/>
      <c r="DT82" s="150"/>
      <c r="DU82" s="150"/>
      <c r="DV82" s="150"/>
      <c r="DW82" s="150"/>
      <c r="DX82" s="150"/>
      <c r="DY82" s="150"/>
      <c r="DZ82" s="150"/>
      <c r="EA82" s="150"/>
      <c r="EB82" s="150"/>
      <c r="EC82" s="150"/>
    </row>
    <row r="83" spans="1:133" s="152" customFormat="1" ht="10.199999999999999">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0"/>
      <c r="CO83" s="150"/>
      <c r="CP83" s="150"/>
      <c r="CQ83" s="150"/>
      <c r="CR83" s="150"/>
      <c r="CS83" s="150"/>
      <c r="CT83" s="150"/>
      <c r="CU83" s="150"/>
      <c r="CV83" s="150"/>
      <c r="CW83" s="150"/>
      <c r="CX83" s="150"/>
      <c r="CY83" s="150"/>
      <c r="CZ83" s="150"/>
      <c r="DA83" s="150"/>
      <c r="DB83" s="150"/>
      <c r="DC83" s="150"/>
      <c r="DD83" s="150"/>
      <c r="DE83" s="150"/>
      <c r="DF83" s="150"/>
      <c r="DG83" s="150"/>
      <c r="DH83" s="150"/>
      <c r="DI83" s="150"/>
      <c r="DJ83" s="150"/>
      <c r="DK83" s="150"/>
      <c r="DL83" s="150"/>
      <c r="DM83" s="150"/>
      <c r="DN83" s="150"/>
      <c r="DO83" s="150"/>
      <c r="DP83" s="150"/>
      <c r="DQ83" s="150"/>
      <c r="DR83" s="150"/>
      <c r="DS83" s="150"/>
      <c r="DT83" s="150"/>
      <c r="DU83" s="150"/>
      <c r="DV83" s="150"/>
      <c r="DW83" s="150"/>
      <c r="DX83" s="150"/>
      <c r="DY83" s="150"/>
      <c r="DZ83" s="150"/>
      <c r="EA83" s="150"/>
      <c r="EB83" s="150"/>
      <c r="EC83" s="150"/>
    </row>
  </sheetData>
  <hyperlinks>
    <hyperlink ref="EC6" location="Índex!D9" display="Index" xr:uid="{80840C9F-963B-45EB-909A-FEF0FF63812A}"/>
  </hyperlinks>
  <printOptions horizontalCentered="1" gridLinesSet="0"/>
  <pageMargins left="0" right="0" top="0.39370078740157483" bottom="0" header="0" footer="0"/>
  <pageSetup paperSize="9" scale="79" orientation="landscape" r:id="rId1"/>
  <headerFooter alignWithMargins="0">
    <oddHeader>&amp;R&amp;P/&amp;N</oddHeader>
  </headerFooter>
  <colBreaks count="6" manualBreakCount="6">
    <brk id="17" max="17" man="1"/>
    <brk id="33" max="17" man="1"/>
    <brk id="49" max="17" man="1"/>
    <brk id="65" max="17" man="1"/>
    <brk id="81" max="17" man="1"/>
    <brk id="112" max="17" man="1"/>
  </colBreak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634F3-EBA3-49E9-8BD1-CB0867E382B3}">
  <sheetPr>
    <tabColor rgb="FFFF0000"/>
  </sheetPr>
  <dimension ref="A1:IP79"/>
  <sheetViews>
    <sheetView showGridLines="0" zoomScaleNormal="100" workbookViewId="0">
      <pane xSplit="2" ySplit="8" topLeftCell="DV9" activePane="bottomRight" state="frozen"/>
      <selection activeCell="CO6" sqref="CO6"/>
      <selection pane="topRight" activeCell="CO6" sqref="CO6"/>
      <selection pane="bottomLeft" activeCell="CO6" sqref="CO6"/>
      <selection pane="bottomRight" activeCell="EC15" sqref="EC15"/>
    </sheetView>
  </sheetViews>
  <sheetFormatPr defaultColWidth="11" defaultRowHeight="13.2"/>
  <cols>
    <col min="1" max="1" width="28.36328125" style="86" customWidth="1"/>
    <col min="2" max="2" width="13.6328125" style="86" customWidth="1"/>
    <col min="3" max="3" width="9.36328125" style="86" customWidth="1"/>
    <col min="4" max="4" width="5.81640625" style="121" customWidth="1"/>
    <col min="5" max="5" width="9.36328125" style="86" customWidth="1"/>
    <col min="6" max="6" width="5.81640625" style="121" customWidth="1"/>
    <col min="7" max="7" width="9.36328125" style="86" customWidth="1"/>
    <col min="8" max="8" width="5.81640625" style="121" customWidth="1"/>
    <col min="9" max="9" width="9.36328125" style="86" customWidth="1"/>
    <col min="10" max="10" width="5.81640625" style="121" customWidth="1"/>
    <col min="11" max="11" width="9.36328125" style="86" customWidth="1"/>
    <col min="12" max="12" width="5.81640625" style="121" customWidth="1"/>
    <col min="13" max="13" width="9.36328125" style="86" customWidth="1"/>
    <col min="14" max="14" width="5.81640625" style="121" customWidth="1"/>
    <col min="15" max="15" width="9.36328125" style="86" customWidth="1"/>
    <col min="16" max="16" width="5.81640625" style="121" customWidth="1"/>
    <col min="17" max="17" width="9.36328125" style="86" customWidth="1"/>
    <col min="18" max="18" width="5.81640625" style="121" customWidth="1"/>
    <col min="19" max="19" width="9.36328125" style="86" customWidth="1"/>
    <col min="20" max="20" width="5.81640625" style="121" customWidth="1"/>
    <col min="21" max="21" width="9.36328125" style="86" customWidth="1"/>
    <col min="22" max="22" width="5.81640625" style="121" customWidth="1"/>
    <col min="23" max="23" width="9.36328125" style="86" customWidth="1"/>
    <col min="24" max="24" width="5.81640625" style="121" customWidth="1"/>
    <col min="25" max="25" width="9.36328125" style="86" customWidth="1"/>
    <col min="26" max="26" width="5.81640625" style="121" customWidth="1"/>
    <col min="27" max="27" width="9.36328125" style="86" customWidth="1"/>
    <col min="28" max="28" width="5.81640625" style="121" customWidth="1"/>
    <col min="29" max="29" width="9.36328125" style="86" customWidth="1"/>
    <col min="30" max="30" width="5.81640625" style="121" customWidth="1"/>
    <col min="31" max="31" width="9.36328125" style="86" customWidth="1"/>
    <col min="32" max="32" width="5.81640625" style="121" customWidth="1"/>
    <col min="33" max="33" width="9.36328125" style="86" customWidth="1"/>
    <col min="34" max="34" width="5.81640625" style="121" customWidth="1"/>
    <col min="35" max="35" width="9.36328125" style="86" customWidth="1"/>
    <col min="36" max="36" width="5.81640625" style="121" customWidth="1"/>
    <col min="37" max="37" width="9.36328125" style="86" customWidth="1"/>
    <col min="38" max="38" width="5.81640625" style="121" customWidth="1"/>
    <col min="39" max="39" width="9.36328125" style="86" customWidth="1"/>
    <col min="40" max="40" width="5.81640625" style="121" customWidth="1"/>
    <col min="41" max="41" width="9.36328125" style="86" customWidth="1"/>
    <col min="42" max="42" width="5.81640625" style="121" customWidth="1"/>
    <col min="43" max="43" width="9.36328125" style="86" customWidth="1"/>
    <col min="44" max="44" width="5.81640625" style="121" customWidth="1"/>
    <col min="45" max="45" width="9.36328125" style="86" customWidth="1"/>
    <col min="46" max="46" width="5.81640625" style="121" customWidth="1"/>
    <col min="47" max="47" width="9.36328125" style="86" customWidth="1"/>
    <col min="48" max="48" width="5.81640625" style="121" customWidth="1"/>
    <col min="49" max="49" width="9.36328125" style="86" customWidth="1"/>
    <col min="50" max="50" width="5.81640625" style="121" customWidth="1"/>
    <col min="51" max="51" width="9.36328125" style="86" customWidth="1"/>
    <col min="52" max="52" width="5.81640625" style="121" customWidth="1"/>
    <col min="53" max="53" width="9.36328125" style="86" customWidth="1"/>
    <col min="54" max="54" width="5.81640625" style="121" customWidth="1"/>
    <col min="55" max="55" width="9.36328125" style="86" customWidth="1"/>
    <col min="56" max="56" width="5.81640625" style="121" customWidth="1"/>
    <col min="57" max="57" width="9.36328125" style="86" customWidth="1"/>
    <col min="58" max="58" width="5.81640625" style="121" customWidth="1"/>
    <col min="59" max="59" width="9.36328125" style="86" customWidth="1"/>
    <col min="60" max="60" width="5.81640625" style="121" customWidth="1"/>
    <col min="61" max="61" width="9.36328125" style="86" customWidth="1"/>
    <col min="62" max="62" width="5.81640625" style="86" customWidth="1"/>
    <col min="63" max="63" width="9.36328125" style="86" customWidth="1"/>
    <col min="64" max="64" width="5.81640625" style="121" customWidth="1"/>
    <col min="65" max="65" width="9.36328125" style="86" customWidth="1"/>
    <col min="66" max="66" width="5.81640625" style="121" customWidth="1"/>
    <col min="67" max="67" width="9.36328125" style="86" customWidth="1"/>
    <col min="68" max="68" width="5.81640625" style="121" customWidth="1"/>
    <col min="69" max="69" width="9.36328125" style="86" customWidth="1"/>
    <col min="70" max="70" width="5.81640625" style="121" customWidth="1"/>
    <col min="71" max="71" width="9.36328125" style="86" customWidth="1"/>
    <col min="72" max="72" width="5.81640625" style="121" customWidth="1"/>
    <col min="73" max="73" width="9.36328125" style="86" customWidth="1"/>
    <col min="74" max="74" width="5.81640625" style="121" customWidth="1"/>
    <col min="75" max="75" width="9.36328125" style="77" customWidth="1"/>
    <col min="76" max="76" width="5.81640625" style="127" customWidth="1"/>
    <col min="77" max="77" width="9.36328125" style="77" customWidth="1"/>
    <col min="78" max="78" width="5.81640625" style="127" customWidth="1"/>
    <col min="79" max="79" width="9.36328125" style="77" customWidth="1"/>
    <col min="80" max="80" width="5.81640625" style="127" customWidth="1"/>
    <col min="81" max="81" width="9.36328125" style="77" customWidth="1"/>
    <col min="82" max="82" width="5.81640625" style="127" customWidth="1"/>
    <col min="83" max="83" width="9.36328125" style="77" customWidth="1"/>
    <col min="84" max="84" width="5.81640625" style="127" customWidth="1"/>
    <col min="85" max="85" width="9.36328125" style="77" customWidth="1"/>
    <col min="86" max="86" width="5.81640625" style="127" customWidth="1"/>
    <col min="87" max="87" width="9.36328125" style="77" customWidth="1"/>
    <col min="88" max="88" width="5.81640625" style="127" customWidth="1"/>
    <col min="89" max="89" width="9.36328125" style="77" customWidth="1"/>
    <col min="90" max="90" width="5.81640625" style="127" customWidth="1"/>
    <col min="91" max="91" width="9.36328125" style="77" customWidth="1"/>
    <col min="92" max="92" width="5.81640625" style="127" customWidth="1"/>
    <col min="93" max="93" width="9.36328125" style="77" customWidth="1"/>
    <col min="94" max="94" width="5.81640625" style="127" customWidth="1"/>
    <col min="95" max="95" width="9.36328125" style="77" customWidth="1"/>
    <col min="96" max="96" width="5.81640625" style="127" customWidth="1"/>
    <col min="97" max="97" width="9.36328125" style="77" customWidth="1"/>
    <col min="98" max="98" width="5.81640625" style="127" customWidth="1"/>
    <col min="99" max="99" width="9.36328125" style="77" customWidth="1"/>
    <col min="100" max="100" width="5.81640625" style="127" customWidth="1"/>
    <col min="101" max="101" width="9.36328125" style="77" customWidth="1"/>
    <col min="102" max="102" width="5.81640625" style="127" customWidth="1"/>
    <col min="103" max="103" width="9.36328125" style="77" customWidth="1"/>
    <col min="104" max="104" width="5.81640625" style="77" customWidth="1"/>
    <col min="105" max="105" width="7.6328125" style="77" bestFit="1" customWidth="1"/>
    <col min="106" max="106" width="6.6328125" style="77" bestFit="1" customWidth="1"/>
    <col min="107" max="107" width="7.6328125" style="77" bestFit="1" customWidth="1"/>
    <col min="108" max="108" width="6.6328125" style="77" bestFit="1" customWidth="1"/>
    <col min="109" max="109" width="7.6328125" style="77" bestFit="1" customWidth="1"/>
    <col min="110" max="110" width="6.6328125" style="77" bestFit="1" customWidth="1"/>
    <col min="111" max="111" width="7.6328125" style="77" bestFit="1" customWidth="1"/>
    <col min="112" max="112" width="6.6328125" style="77" bestFit="1" customWidth="1"/>
    <col min="113" max="113" width="7.6328125" style="77" bestFit="1" customWidth="1"/>
    <col min="114" max="114" width="6.6328125" style="77" bestFit="1" customWidth="1"/>
    <col min="115" max="115" width="7.6328125" style="77" bestFit="1" customWidth="1"/>
    <col min="116" max="116" width="6.6328125" style="77" bestFit="1" customWidth="1"/>
    <col min="117" max="117" width="7.6328125" style="77" bestFit="1" customWidth="1"/>
    <col min="118" max="118" width="6.6328125" style="77" bestFit="1" customWidth="1"/>
    <col min="119" max="119" width="7.6328125" style="77" bestFit="1" customWidth="1"/>
    <col min="120" max="120" width="6.6328125" style="77" bestFit="1" customWidth="1"/>
    <col min="121" max="121" width="7.6328125" style="77" bestFit="1" customWidth="1"/>
    <col min="122" max="122" width="6.6328125" style="77" bestFit="1" customWidth="1"/>
    <col min="123" max="123" width="7.6328125" style="77" bestFit="1" customWidth="1"/>
    <col min="124" max="124" width="6.6328125" style="77" bestFit="1" customWidth="1"/>
    <col min="125" max="125" width="7.6328125" style="77" bestFit="1" customWidth="1"/>
    <col min="126" max="126" width="6.6328125" style="77" bestFit="1" customWidth="1"/>
    <col min="127" max="127" width="7.6328125" style="77" bestFit="1" customWidth="1"/>
    <col min="128" max="128" width="6.6328125" style="77" bestFit="1" customWidth="1"/>
    <col min="129" max="129" width="7.6328125" style="77" bestFit="1" customWidth="1"/>
    <col min="130" max="130" width="6.6328125" style="77" bestFit="1" customWidth="1"/>
    <col min="131" max="131" width="7.6328125" style="77" bestFit="1" customWidth="1"/>
    <col min="132" max="132" width="6.6328125" style="77" bestFit="1" customWidth="1"/>
    <col min="133" max="133" width="9.36328125" style="77" customWidth="1"/>
    <col min="134" max="134" width="5.81640625" style="77" customWidth="1"/>
    <col min="135" max="16384" width="11" style="70"/>
  </cols>
  <sheetData>
    <row r="1" spans="1:25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45"/>
      <c r="AT1" s="38"/>
      <c r="AU1" s="145"/>
      <c r="AV1" s="38"/>
      <c r="AW1" s="145"/>
      <c r="AX1" s="38"/>
      <c r="AY1" s="145"/>
      <c r="AZ1" s="38"/>
      <c r="BA1" s="145"/>
      <c r="BB1" s="38"/>
      <c r="BC1" s="145"/>
      <c r="BD1" s="38"/>
      <c r="BE1" s="145"/>
      <c r="BF1" s="38"/>
      <c r="BG1" s="145"/>
      <c r="BH1" s="38"/>
      <c r="BI1" s="145"/>
      <c r="BJ1" s="38"/>
      <c r="BK1" s="145"/>
      <c r="BL1" s="38"/>
      <c r="BM1" s="145"/>
      <c r="BN1" s="38"/>
      <c r="BO1" s="145"/>
      <c r="BP1" s="38"/>
      <c r="BQ1" s="145"/>
      <c r="BR1" s="38"/>
      <c r="BS1" s="145"/>
      <c r="BT1" s="38"/>
      <c r="BU1" s="145"/>
      <c r="BV1" s="38"/>
      <c r="BW1" s="145"/>
      <c r="BX1" s="38"/>
      <c r="BY1" s="145"/>
      <c r="BZ1" s="88"/>
      <c r="CA1" s="88"/>
      <c r="CB1" s="38"/>
      <c r="CC1" s="145"/>
      <c r="CD1" s="87"/>
      <c r="CE1" s="87"/>
      <c r="CF1" s="87"/>
      <c r="CG1" s="87"/>
      <c r="CH1" s="87"/>
      <c r="CI1" s="145"/>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7"/>
      <c r="DR1" s="87"/>
      <c r="DS1" s="87"/>
      <c r="DT1" s="87"/>
      <c r="DU1" s="87"/>
      <c r="DV1" s="87"/>
      <c r="DW1" s="87"/>
      <c r="DX1" s="87"/>
      <c r="DY1" s="87"/>
      <c r="DZ1" s="87"/>
      <c r="EA1" s="87"/>
      <c r="EB1" s="87"/>
      <c r="EC1" s="145"/>
      <c r="ED1" s="87"/>
      <c r="EE1" s="39"/>
      <c r="EF1" s="40"/>
      <c r="EG1" s="39"/>
      <c r="EH1" s="40"/>
      <c r="EI1" s="39"/>
      <c r="EJ1" s="40"/>
      <c r="EK1" s="39"/>
      <c r="EL1" s="40"/>
      <c r="EM1" s="39"/>
      <c r="EN1" s="40"/>
      <c r="EO1" s="39"/>
      <c r="EP1" s="40"/>
      <c r="EQ1" s="39"/>
      <c r="ER1" s="40"/>
      <c r="ES1" s="39"/>
      <c r="ET1" s="40"/>
      <c r="EU1" s="39"/>
      <c r="EV1" s="40"/>
      <c r="EW1" s="39"/>
      <c r="EX1" s="40"/>
      <c r="EY1" s="39"/>
      <c r="EZ1" s="40"/>
      <c r="FA1" s="39"/>
      <c r="FB1" s="40"/>
      <c r="FC1" s="39"/>
      <c r="FD1" s="40"/>
      <c r="FE1" s="39"/>
      <c r="FF1" s="40"/>
      <c r="FG1" s="39"/>
      <c r="FH1" s="40"/>
      <c r="FI1" s="39"/>
      <c r="FJ1" s="40"/>
      <c r="FK1" s="41"/>
      <c r="FL1" s="41"/>
      <c r="FM1" s="39"/>
      <c r="FN1" s="40"/>
      <c r="FO1" s="42"/>
      <c r="FP1" s="42"/>
      <c r="FQ1" s="42"/>
      <c r="FR1" s="42"/>
      <c r="FS1" s="42"/>
      <c r="FT1" s="40"/>
      <c r="FU1" s="42"/>
      <c r="FV1" s="40"/>
      <c r="FW1" s="42"/>
      <c r="FX1" s="42"/>
      <c r="FY1" s="42"/>
      <c r="FZ1" s="43"/>
      <c r="GA1" s="43"/>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39"/>
      <c r="HG1" s="40"/>
      <c r="HH1" s="39"/>
      <c r="HI1" s="40"/>
      <c r="HJ1" s="39"/>
      <c r="HK1" s="40"/>
      <c r="HL1" s="39"/>
      <c r="HM1" s="40"/>
      <c r="HN1" s="39"/>
      <c r="HO1" s="40"/>
      <c r="HP1" s="41"/>
      <c r="HQ1" s="41"/>
      <c r="HR1" s="39"/>
      <c r="HS1" s="40"/>
      <c r="HT1" s="42"/>
      <c r="HU1" s="42"/>
      <c r="HV1" s="42"/>
      <c r="HW1" s="42"/>
      <c r="HX1" s="42"/>
      <c r="HY1" s="40"/>
      <c r="HZ1" s="42"/>
      <c r="IA1" s="40"/>
      <c r="IB1" s="42"/>
      <c r="IC1" s="42"/>
      <c r="ID1" s="42"/>
      <c r="IE1" s="43"/>
      <c r="IF1" s="43"/>
      <c r="IG1" s="39"/>
      <c r="IH1" s="40"/>
      <c r="II1" s="39"/>
      <c r="IJ1" s="40"/>
      <c r="IK1" s="39"/>
      <c r="IL1" s="40"/>
      <c r="IM1" s="39"/>
      <c r="IN1" s="40"/>
      <c r="IO1" s="39"/>
      <c r="IP1" s="40"/>
    </row>
    <row r="2" spans="1:25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45"/>
      <c r="AT2" s="38"/>
      <c r="AU2" s="145"/>
      <c r="AV2" s="38"/>
      <c r="AW2" s="145"/>
      <c r="AX2" s="38"/>
      <c r="AY2" s="145"/>
      <c r="AZ2" s="38"/>
      <c r="BA2" s="145"/>
      <c r="BB2" s="38"/>
      <c r="BC2" s="145"/>
      <c r="BD2" s="38"/>
      <c r="BE2" s="145"/>
      <c r="BF2" s="38"/>
      <c r="BG2" s="145"/>
      <c r="BH2" s="38"/>
      <c r="BI2" s="145"/>
      <c r="BJ2" s="38"/>
      <c r="BK2" s="145"/>
      <c r="BL2" s="38"/>
      <c r="BM2" s="145"/>
      <c r="BN2" s="38"/>
      <c r="BO2" s="145"/>
      <c r="BP2" s="38"/>
      <c r="BQ2" s="145"/>
      <c r="BR2" s="38"/>
      <c r="BS2" s="145"/>
      <c r="BT2" s="38"/>
      <c r="BU2" s="145"/>
      <c r="BV2" s="38"/>
      <c r="BW2" s="145"/>
      <c r="BX2" s="38"/>
      <c r="BY2" s="145"/>
      <c r="BZ2" s="88"/>
      <c r="CA2" s="88"/>
      <c r="CB2" s="38"/>
      <c r="CC2" s="145"/>
      <c r="CD2" s="87"/>
      <c r="CE2" s="87"/>
      <c r="CF2" s="87"/>
      <c r="CG2" s="87"/>
      <c r="CH2" s="87"/>
      <c r="CI2" s="145"/>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145"/>
      <c r="ED2" s="87"/>
      <c r="EE2" s="39"/>
      <c r="EF2" s="40"/>
      <c r="EG2" s="39"/>
      <c r="EH2" s="40"/>
      <c r="EI2" s="39"/>
      <c r="EJ2" s="40"/>
      <c r="EK2" s="39"/>
      <c r="EL2" s="40"/>
      <c r="EM2" s="39"/>
      <c r="EN2" s="40"/>
      <c r="EO2" s="39"/>
      <c r="EP2" s="40"/>
      <c r="EQ2" s="39"/>
      <c r="ER2" s="40"/>
      <c r="ES2" s="39"/>
      <c r="ET2" s="40"/>
      <c r="EU2" s="39"/>
      <c r="EV2" s="40"/>
      <c r="EW2" s="39"/>
      <c r="EX2" s="40"/>
      <c r="EY2" s="39"/>
      <c r="EZ2" s="40"/>
      <c r="FA2" s="39"/>
      <c r="FB2" s="40"/>
      <c r="FC2" s="39"/>
      <c r="FD2" s="40"/>
      <c r="FE2" s="39"/>
      <c r="FF2" s="40"/>
      <c r="FG2" s="39"/>
      <c r="FH2" s="40"/>
      <c r="FI2" s="39"/>
      <c r="FJ2" s="40"/>
      <c r="FK2" s="41"/>
      <c r="FL2" s="41"/>
      <c r="FM2" s="39"/>
      <c r="FN2" s="40"/>
      <c r="FO2" s="42"/>
      <c r="FP2" s="42"/>
      <c r="FQ2" s="42"/>
      <c r="FR2" s="42"/>
      <c r="FS2" s="42"/>
      <c r="FT2" s="40"/>
      <c r="FU2" s="42"/>
      <c r="FV2" s="40"/>
      <c r="FW2" s="42"/>
      <c r="FX2" s="42"/>
      <c r="FY2" s="42"/>
      <c r="FZ2" s="43"/>
      <c r="GA2" s="43"/>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39"/>
      <c r="HG2" s="40"/>
      <c r="HH2" s="39"/>
      <c r="HI2" s="40"/>
      <c r="HJ2" s="39"/>
      <c r="HK2" s="40"/>
      <c r="HL2" s="39"/>
      <c r="HM2" s="40"/>
      <c r="HN2" s="39"/>
      <c r="HO2" s="40"/>
      <c r="HP2" s="41"/>
      <c r="HQ2" s="41"/>
      <c r="HR2" s="39"/>
      <c r="HS2" s="40"/>
      <c r="HT2" s="42"/>
      <c r="HU2" s="42"/>
      <c r="HV2" s="42"/>
      <c r="HW2" s="42"/>
      <c r="HX2" s="42"/>
      <c r="HY2" s="40"/>
      <c r="HZ2" s="42"/>
      <c r="IA2" s="40"/>
      <c r="IB2" s="42"/>
      <c r="IC2" s="42"/>
      <c r="ID2" s="42"/>
      <c r="IE2" s="43"/>
      <c r="IF2" s="43"/>
      <c r="IG2" s="39"/>
      <c r="IH2" s="40"/>
      <c r="II2" s="39"/>
      <c r="IJ2" s="40"/>
      <c r="IK2" s="39"/>
      <c r="IL2" s="40"/>
      <c r="IM2" s="39"/>
      <c r="IN2" s="40"/>
      <c r="IO2" s="39"/>
      <c r="IP2" s="40"/>
    </row>
    <row r="3" spans="1:25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45"/>
      <c r="AT3" s="38"/>
      <c r="AU3" s="145"/>
      <c r="AV3" s="38"/>
      <c r="AW3" s="145"/>
      <c r="AX3" s="38"/>
      <c r="AY3" s="145"/>
      <c r="AZ3" s="38"/>
      <c r="BA3" s="145"/>
      <c r="BB3" s="38"/>
      <c r="BC3" s="145"/>
      <c r="BD3" s="38"/>
      <c r="BE3" s="145"/>
      <c r="BF3" s="38"/>
      <c r="BG3" s="145"/>
      <c r="BH3" s="38"/>
      <c r="BI3" s="145"/>
      <c r="BJ3" s="38"/>
      <c r="BK3" s="145"/>
      <c r="BL3" s="38"/>
      <c r="BM3" s="145"/>
      <c r="BN3" s="38"/>
      <c r="BO3" s="145"/>
      <c r="BP3" s="38"/>
      <c r="BQ3" s="145"/>
      <c r="BR3" s="38"/>
      <c r="BS3" s="145"/>
      <c r="BT3" s="38"/>
      <c r="BU3" s="145"/>
      <c r="BV3" s="38"/>
      <c r="BW3" s="145"/>
      <c r="BX3" s="38"/>
      <c r="BY3" s="145"/>
      <c r="BZ3" s="88"/>
      <c r="CA3" s="88"/>
      <c r="CB3" s="38"/>
      <c r="CC3" s="145"/>
      <c r="CD3" s="87"/>
      <c r="CE3" s="87"/>
      <c r="CF3" s="87"/>
      <c r="CG3" s="87"/>
      <c r="CH3" s="87"/>
      <c r="CI3" s="145"/>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145"/>
      <c r="ED3" s="87"/>
      <c r="EE3" s="39"/>
      <c r="EF3" s="40"/>
      <c r="EG3" s="39"/>
      <c r="EH3" s="40"/>
      <c r="EI3" s="39"/>
      <c r="EJ3" s="40"/>
      <c r="EK3" s="39"/>
      <c r="EL3" s="40"/>
      <c r="EM3" s="39"/>
      <c r="EN3" s="40"/>
      <c r="EO3" s="39"/>
      <c r="EP3" s="40"/>
      <c r="EQ3" s="39"/>
      <c r="ER3" s="40"/>
      <c r="ES3" s="39"/>
      <c r="ET3" s="40"/>
      <c r="EU3" s="39"/>
      <c r="EV3" s="40"/>
      <c r="EW3" s="39"/>
      <c r="EX3" s="40"/>
      <c r="EY3" s="39"/>
      <c r="EZ3" s="40"/>
      <c r="FA3" s="39"/>
      <c r="FB3" s="40"/>
      <c r="FC3" s="39"/>
      <c r="FD3" s="40"/>
      <c r="FE3" s="39"/>
      <c r="FF3" s="40"/>
      <c r="FG3" s="39"/>
      <c r="FH3" s="40"/>
      <c r="FI3" s="39"/>
      <c r="FJ3" s="40"/>
      <c r="FK3" s="41"/>
      <c r="FL3" s="41"/>
      <c r="FM3" s="39"/>
      <c r="FN3" s="40"/>
      <c r="FO3" s="42"/>
      <c r="FP3" s="42"/>
      <c r="FQ3" s="42"/>
      <c r="FR3" s="42"/>
      <c r="FS3" s="42"/>
      <c r="FT3" s="40"/>
      <c r="FU3" s="42"/>
      <c r="FV3" s="40"/>
      <c r="FW3" s="42"/>
      <c r="FX3" s="42"/>
      <c r="FY3" s="42"/>
      <c r="FZ3" s="43"/>
      <c r="GA3" s="43"/>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39"/>
      <c r="HG3" s="40"/>
      <c r="HH3" s="39"/>
      <c r="HI3" s="40"/>
      <c r="HJ3" s="39"/>
      <c r="HK3" s="40"/>
      <c r="HL3" s="39"/>
      <c r="HM3" s="40"/>
      <c r="HN3" s="39"/>
      <c r="HO3" s="40"/>
      <c r="HP3" s="41"/>
      <c r="HQ3" s="41"/>
      <c r="HR3" s="39"/>
      <c r="HS3" s="40"/>
      <c r="HT3" s="42"/>
      <c r="HU3" s="42"/>
      <c r="HV3" s="42"/>
      <c r="HW3" s="42"/>
      <c r="HX3" s="42"/>
      <c r="HY3" s="40"/>
      <c r="HZ3" s="42"/>
      <c r="IA3" s="40"/>
      <c r="IB3" s="42"/>
      <c r="IC3" s="42"/>
      <c r="ID3" s="42"/>
      <c r="IE3" s="43"/>
      <c r="IF3" s="43"/>
      <c r="IG3" s="39"/>
      <c r="IH3" s="40"/>
      <c r="II3" s="39"/>
      <c r="IJ3" s="40"/>
      <c r="IK3" s="39"/>
      <c r="IL3" s="40"/>
      <c r="IM3" s="39"/>
      <c r="IN3" s="40"/>
      <c r="IO3" s="39"/>
      <c r="IP3" s="40"/>
    </row>
    <row r="4" spans="1:25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row>
    <row r="5" spans="1:250" s="99" customFormat="1" ht="15" customHeight="1" thickBot="1">
      <c r="A5" s="47" t="s">
        <v>273</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2"/>
      <c r="BR5" s="122"/>
      <c r="BS5" s="122"/>
      <c r="BT5" s="122"/>
      <c r="BU5" s="122"/>
      <c r="BV5" s="127"/>
      <c r="BW5" s="123"/>
      <c r="BX5" s="127"/>
      <c r="BY5" s="127"/>
      <c r="BZ5" s="127"/>
      <c r="CA5" s="123"/>
      <c r="CB5" s="127"/>
      <c r="CC5" s="251"/>
      <c r="CD5" s="127"/>
      <c r="CE5" s="251"/>
      <c r="CF5" s="127"/>
      <c r="CG5" s="251"/>
      <c r="CH5" s="127"/>
      <c r="CI5" s="251"/>
      <c r="CJ5" s="127"/>
      <c r="CK5" s="127"/>
      <c r="CL5" s="127"/>
      <c r="CM5" s="127"/>
      <c r="CN5" s="127"/>
      <c r="CO5" s="127"/>
      <c r="CP5" s="127"/>
      <c r="CQ5" s="127"/>
      <c r="CR5" s="127"/>
      <c r="CS5" s="127"/>
      <c r="CT5" s="127"/>
      <c r="CU5" s="127"/>
      <c r="CV5" s="127"/>
      <c r="CW5" s="127"/>
      <c r="CX5" s="127"/>
      <c r="CY5" s="127"/>
      <c r="CZ5" s="127"/>
      <c r="DA5" s="127"/>
      <c r="DB5" s="127"/>
      <c r="DC5" s="127"/>
      <c r="DD5" s="127"/>
      <c r="DE5" s="127"/>
      <c r="DF5" s="127"/>
      <c r="DG5" s="127"/>
      <c r="DH5" s="127"/>
      <c r="DI5" s="127"/>
      <c r="DJ5" s="127"/>
      <c r="DK5" s="127"/>
      <c r="DL5" s="127"/>
      <c r="DM5" s="127"/>
      <c r="DN5" s="127"/>
      <c r="DO5" s="127"/>
      <c r="DP5" s="127"/>
      <c r="DQ5" s="127"/>
      <c r="DR5" s="127"/>
      <c r="DS5" s="127"/>
      <c r="DT5" s="127"/>
      <c r="DU5" s="127"/>
      <c r="DV5" s="127"/>
      <c r="DW5" s="127"/>
      <c r="DX5" s="127"/>
      <c r="DY5" s="127"/>
      <c r="DZ5" s="127"/>
      <c r="EA5" s="127"/>
      <c r="EB5" s="127"/>
      <c r="EC5" s="251"/>
      <c r="ED5" s="127"/>
    </row>
    <row r="6" spans="1:250" s="99" customFormat="1" ht="15" customHeight="1" thickTop="1">
      <c r="A6" s="122"/>
      <c r="B6" s="122"/>
      <c r="C6" s="121"/>
      <c r="D6" s="266"/>
      <c r="E6" s="123"/>
      <c r="F6" s="266"/>
      <c r="G6" s="123"/>
      <c r="H6" s="266"/>
      <c r="I6" s="568"/>
      <c r="J6" s="568"/>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7"/>
      <c r="BX6" s="123"/>
      <c r="BY6" s="127"/>
      <c r="BZ6" s="127"/>
      <c r="CA6" s="127"/>
      <c r="CB6" s="123"/>
      <c r="CC6" s="127"/>
      <c r="CD6" s="231"/>
      <c r="CE6" s="127"/>
      <c r="CF6" s="51"/>
      <c r="CG6" s="127"/>
      <c r="CH6" s="51"/>
      <c r="CI6" s="127"/>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127"/>
      <c r="ED6" s="51" t="s">
        <v>61</v>
      </c>
    </row>
    <row r="7" spans="1:250" s="56" customFormat="1" ht="15" customHeight="1">
      <c r="A7" s="54"/>
      <c r="B7" s="54"/>
      <c r="C7" s="567" t="s">
        <v>100</v>
      </c>
      <c r="D7" s="567"/>
      <c r="E7" s="567" t="s">
        <v>101</v>
      </c>
      <c r="F7" s="567"/>
      <c r="G7" s="567" t="s">
        <v>102</v>
      </c>
      <c r="H7" s="567"/>
      <c r="I7" s="567" t="s">
        <v>103</v>
      </c>
      <c r="J7" s="567"/>
      <c r="K7" s="567" t="s">
        <v>104</v>
      </c>
      <c r="L7" s="567"/>
      <c r="M7" s="567" t="s">
        <v>105</v>
      </c>
      <c r="N7" s="567"/>
      <c r="O7" s="567" t="s">
        <v>106</v>
      </c>
      <c r="P7" s="567"/>
      <c r="Q7" s="567" t="s">
        <v>107</v>
      </c>
      <c r="R7" s="567"/>
      <c r="S7" s="567" t="s">
        <v>108</v>
      </c>
      <c r="T7" s="567"/>
      <c r="U7" s="567" t="s">
        <v>109</v>
      </c>
      <c r="V7" s="567"/>
      <c r="W7" s="567" t="s">
        <v>110</v>
      </c>
      <c r="X7" s="567"/>
      <c r="Y7" s="567" t="s">
        <v>111</v>
      </c>
      <c r="Z7" s="567"/>
      <c r="AA7" s="567" t="s">
        <v>112</v>
      </c>
      <c r="AB7" s="567"/>
      <c r="AC7" s="567" t="s">
        <v>113</v>
      </c>
      <c r="AD7" s="567"/>
      <c r="AE7" s="567" t="s">
        <v>114</v>
      </c>
      <c r="AF7" s="567"/>
      <c r="AG7" s="567" t="s">
        <v>115</v>
      </c>
      <c r="AH7" s="567"/>
      <c r="AI7" s="567" t="s">
        <v>116</v>
      </c>
      <c r="AJ7" s="567"/>
      <c r="AK7" s="567" t="s">
        <v>117</v>
      </c>
      <c r="AL7" s="567"/>
      <c r="AM7" s="567" t="s">
        <v>118</v>
      </c>
      <c r="AN7" s="567"/>
      <c r="AO7" s="567" t="s">
        <v>119</v>
      </c>
      <c r="AP7" s="567"/>
      <c r="AQ7" s="567" t="s">
        <v>120</v>
      </c>
      <c r="AR7" s="567"/>
      <c r="AS7" s="567" t="s">
        <v>121</v>
      </c>
      <c r="AT7" s="567"/>
      <c r="AU7" s="567" t="s">
        <v>122</v>
      </c>
      <c r="AV7" s="567"/>
      <c r="AW7" s="567" t="s">
        <v>123</v>
      </c>
      <c r="AX7" s="567"/>
      <c r="AY7" s="567" t="s">
        <v>124</v>
      </c>
      <c r="AZ7" s="567"/>
      <c r="BA7" s="567" t="s">
        <v>125</v>
      </c>
      <c r="BB7" s="567"/>
      <c r="BC7" s="567" t="s">
        <v>126</v>
      </c>
      <c r="BD7" s="567"/>
      <c r="BE7" s="567" t="s">
        <v>127</v>
      </c>
      <c r="BF7" s="567"/>
      <c r="BG7" s="567" t="s">
        <v>128</v>
      </c>
      <c r="BH7" s="567"/>
      <c r="BI7" s="567" t="s">
        <v>129</v>
      </c>
      <c r="BJ7" s="567"/>
      <c r="BK7" s="567" t="s">
        <v>130</v>
      </c>
      <c r="BL7" s="567"/>
      <c r="BM7" s="567" t="s">
        <v>131</v>
      </c>
      <c r="BN7" s="567"/>
      <c r="BO7" s="567" t="s">
        <v>132</v>
      </c>
      <c r="BP7" s="567"/>
      <c r="BQ7" s="567" t="s">
        <v>133</v>
      </c>
      <c r="BR7" s="567"/>
      <c r="BS7" s="567" t="s">
        <v>134</v>
      </c>
      <c r="BT7" s="567"/>
      <c r="BU7" s="567" t="s">
        <v>135</v>
      </c>
      <c r="BV7" s="567"/>
      <c r="BW7" s="567" t="s">
        <v>136</v>
      </c>
      <c r="BX7" s="567"/>
      <c r="BY7" s="567" t="s">
        <v>137</v>
      </c>
      <c r="BZ7" s="567"/>
      <c r="CA7" s="567" t="s">
        <v>138</v>
      </c>
      <c r="CB7" s="567"/>
      <c r="CC7" s="567" t="s">
        <v>139</v>
      </c>
      <c r="CD7" s="567"/>
      <c r="CE7" s="567" t="s">
        <v>140</v>
      </c>
      <c r="CF7" s="567"/>
      <c r="CG7" s="567" t="s">
        <v>141</v>
      </c>
      <c r="CH7" s="567"/>
      <c r="CI7" s="567" t="s">
        <v>142</v>
      </c>
      <c r="CJ7" s="567"/>
      <c r="CK7" s="567" t="s">
        <v>143</v>
      </c>
      <c r="CL7" s="567"/>
      <c r="CM7" s="567" t="s">
        <v>144</v>
      </c>
      <c r="CN7" s="567"/>
      <c r="CO7" s="567" t="s">
        <v>145</v>
      </c>
      <c r="CP7" s="567"/>
      <c r="CQ7" s="567" t="s">
        <v>146</v>
      </c>
      <c r="CR7" s="567"/>
      <c r="CS7" s="567" t="s">
        <v>147</v>
      </c>
      <c r="CT7" s="567"/>
      <c r="CU7" s="567" t="s">
        <v>62</v>
      </c>
      <c r="CV7" s="567"/>
      <c r="CW7" s="567" t="s">
        <v>63</v>
      </c>
      <c r="CX7" s="567"/>
      <c r="CY7" s="567" t="s">
        <v>148</v>
      </c>
      <c r="CZ7" s="567"/>
      <c r="DA7" s="567" t="s">
        <v>65</v>
      </c>
      <c r="DB7" s="567"/>
      <c r="DC7" s="567" t="s">
        <v>66</v>
      </c>
      <c r="DD7" s="567"/>
      <c r="DE7" s="567" t="s">
        <v>67</v>
      </c>
      <c r="DF7" s="567"/>
      <c r="DG7" s="567" t="s">
        <v>149</v>
      </c>
      <c r="DH7" s="567"/>
      <c r="DI7" s="567" t="s">
        <v>69</v>
      </c>
      <c r="DJ7" s="567"/>
      <c r="DK7" s="567" t="s">
        <v>70</v>
      </c>
      <c r="DL7" s="567"/>
      <c r="DM7" s="567" t="s">
        <v>71</v>
      </c>
      <c r="DN7" s="567"/>
      <c r="DO7" s="567" t="s">
        <v>72</v>
      </c>
      <c r="DP7" s="567"/>
      <c r="DQ7" s="567" t="s">
        <v>73</v>
      </c>
      <c r="DR7" s="567"/>
      <c r="DS7" s="567" t="s">
        <v>74</v>
      </c>
      <c r="DT7" s="567"/>
      <c r="DU7" s="567" t="s">
        <v>75</v>
      </c>
      <c r="DV7" s="567"/>
      <c r="DW7" s="567" t="s">
        <v>76</v>
      </c>
      <c r="DX7" s="567"/>
      <c r="DY7" s="567" t="s">
        <v>77</v>
      </c>
      <c r="DZ7" s="567"/>
      <c r="EA7" s="567" t="s">
        <v>78</v>
      </c>
      <c r="EB7" s="567"/>
      <c r="EC7" s="567" t="s">
        <v>79</v>
      </c>
      <c r="ED7" s="567"/>
    </row>
    <row r="8" spans="1:250" s="49" customFormat="1" ht="3.75"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row>
    <row r="9" spans="1:250" s="44" customFormat="1" ht="24" customHeight="1">
      <c r="A9" s="267" t="s">
        <v>274</v>
      </c>
      <c r="B9" s="268" t="s">
        <v>275</v>
      </c>
      <c r="C9" s="55" t="s">
        <v>276</v>
      </c>
      <c r="D9" s="269" t="s">
        <v>266</v>
      </c>
      <c r="E9" s="55" t="s">
        <v>276</v>
      </c>
      <c r="F9" s="269" t="s">
        <v>266</v>
      </c>
      <c r="G9" s="55" t="s">
        <v>276</v>
      </c>
      <c r="H9" s="269" t="s">
        <v>266</v>
      </c>
      <c r="I9" s="55" t="s">
        <v>276</v>
      </c>
      <c r="J9" s="269" t="s">
        <v>266</v>
      </c>
      <c r="K9" s="55" t="s">
        <v>276</v>
      </c>
      <c r="L9" s="269" t="s">
        <v>266</v>
      </c>
      <c r="M9" s="55" t="s">
        <v>276</v>
      </c>
      <c r="N9" s="269" t="s">
        <v>266</v>
      </c>
      <c r="O9" s="55" t="s">
        <v>276</v>
      </c>
      <c r="P9" s="269" t="s">
        <v>266</v>
      </c>
      <c r="Q9" s="55" t="s">
        <v>276</v>
      </c>
      <c r="R9" s="269" t="s">
        <v>266</v>
      </c>
      <c r="S9" s="55" t="s">
        <v>276</v>
      </c>
      <c r="T9" s="269" t="s">
        <v>266</v>
      </c>
      <c r="U9" s="55" t="s">
        <v>276</v>
      </c>
      <c r="V9" s="269" t="s">
        <v>266</v>
      </c>
      <c r="W9" s="55" t="s">
        <v>276</v>
      </c>
      <c r="X9" s="269" t="s">
        <v>266</v>
      </c>
      <c r="Y9" s="55" t="s">
        <v>276</v>
      </c>
      <c r="Z9" s="269" t="s">
        <v>266</v>
      </c>
      <c r="AA9" s="55" t="s">
        <v>276</v>
      </c>
      <c r="AB9" s="269" t="s">
        <v>266</v>
      </c>
      <c r="AC9" s="55" t="s">
        <v>276</v>
      </c>
      <c r="AD9" s="269" t="s">
        <v>266</v>
      </c>
      <c r="AE9" s="55" t="s">
        <v>276</v>
      </c>
      <c r="AF9" s="269" t="s">
        <v>266</v>
      </c>
      <c r="AG9" s="55" t="s">
        <v>276</v>
      </c>
      <c r="AH9" s="269" t="s">
        <v>266</v>
      </c>
      <c r="AI9" s="55" t="s">
        <v>276</v>
      </c>
      <c r="AJ9" s="269" t="s">
        <v>266</v>
      </c>
      <c r="AK9" s="55" t="s">
        <v>276</v>
      </c>
      <c r="AL9" s="269" t="s">
        <v>266</v>
      </c>
      <c r="AM9" s="55" t="s">
        <v>276</v>
      </c>
      <c r="AN9" s="269" t="s">
        <v>266</v>
      </c>
      <c r="AO9" s="55" t="s">
        <v>276</v>
      </c>
      <c r="AP9" s="269" t="s">
        <v>266</v>
      </c>
      <c r="AQ9" s="55" t="s">
        <v>276</v>
      </c>
      <c r="AR9" s="269" t="s">
        <v>266</v>
      </c>
      <c r="AS9" s="55" t="s">
        <v>276</v>
      </c>
      <c r="AT9" s="269" t="s">
        <v>266</v>
      </c>
      <c r="AU9" s="55" t="s">
        <v>276</v>
      </c>
      <c r="AV9" s="269" t="s">
        <v>266</v>
      </c>
      <c r="AW9" s="55" t="s">
        <v>276</v>
      </c>
      <c r="AX9" s="269" t="s">
        <v>266</v>
      </c>
      <c r="AY9" s="55" t="s">
        <v>276</v>
      </c>
      <c r="AZ9" s="269" t="s">
        <v>266</v>
      </c>
      <c r="BA9" s="55" t="s">
        <v>276</v>
      </c>
      <c r="BB9" s="269" t="s">
        <v>266</v>
      </c>
      <c r="BC9" s="55" t="s">
        <v>276</v>
      </c>
      <c r="BD9" s="269" t="s">
        <v>266</v>
      </c>
      <c r="BE9" s="55" t="s">
        <v>276</v>
      </c>
      <c r="BF9" s="269" t="s">
        <v>266</v>
      </c>
      <c r="BG9" s="55" t="s">
        <v>276</v>
      </c>
      <c r="BH9" s="269" t="s">
        <v>266</v>
      </c>
      <c r="BI9" s="55" t="s">
        <v>276</v>
      </c>
      <c r="BJ9" s="269" t="s">
        <v>266</v>
      </c>
      <c r="BK9" s="55" t="s">
        <v>276</v>
      </c>
      <c r="BL9" s="269" t="s">
        <v>266</v>
      </c>
      <c r="BM9" s="55" t="s">
        <v>276</v>
      </c>
      <c r="BN9" s="269" t="s">
        <v>266</v>
      </c>
      <c r="BO9" s="55" t="s">
        <v>276</v>
      </c>
      <c r="BP9" s="269" t="s">
        <v>266</v>
      </c>
      <c r="BQ9" s="55" t="s">
        <v>276</v>
      </c>
      <c r="BR9" s="269" t="s">
        <v>266</v>
      </c>
      <c r="BS9" s="55" t="s">
        <v>276</v>
      </c>
      <c r="BT9" s="269" t="s">
        <v>266</v>
      </c>
      <c r="BU9" s="55" t="s">
        <v>276</v>
      </c>
      <c r="BV9" s="269" t="s">
        <v>266</v>
      </c>
      <c r="BW9" s="55" t="s">
        <v>276</v>
      </c>
      <c r="BX9" s="269" t="s">
        <v>266</v>
      </c>
      <c r="BY9" s="55" t="s">
        <v>276</v>
      </c>
      <c r="BZ9" s="269" t="s">
        <v>266</v>
      </c>
      <c r="CA9" s="55" t="s">
        <v>276</v>
      </c>
      <c r="CB9" s="269" t="s">
        <v>266</v>
      </c>
      <c r="CC9" s="55" t="s">
        <v>276</v>
      </c>
      <c r="CD9" s="269" t="s">
        <v>266</v>
      </c>
      <c r="CE9" s="55" t="s">
        <v>276</v>
      </c>
      <c r="CF9" s="269" t="s">
        <v>266</v>
      </c>
      <c r="CG9" s="55" t="s">
        <v>276</v>
      </c>
      <c r="CH9" s="269" t="s">
        <v>266</v>
      </c>
      <c r="CI9" s="55" t="s">
        <v>276</v>
      </c>
      <c r="CJ9" s="269" t="s">
        <v>266</v>
      </c>
      <c r="CK9" s="55" t="s">
        <v>276</v>
      </c>
      <c r="CL9" s="269" t="s">
        <v>266</v>
      </c>
      <c r="CM9" s="55" t="s">
        <v>276</v>
      </c>
      <c r="CN9" s="269" t="s">
        <v>266</v>
      </c>
      <c r="CO9" s="55" t="s">
        <v>276</v>
      </c>
      <c r="CP9" s="269" t="s">
        <v>266</v>
      </c>
      <c r="CQ9" s="55" t="s">
        <v>276</v>
      </c>
      <c r="CR9" s="269" t="s">
        <v>266</v>
      </c>
      <c r="CS9" s="55" t="s">
        <v>276</v>
      </c>
      <c r="CT9" s="269" t="s">
        <v>266</v>
      </c>
      <c r="CU9" s="55" t="s">
        <v>276</v>
      </c>
      <c r="CV9" s="269" t="s">
        <v>266</v>
      </c>
      <c r="CW9" s="55" t="s">
        <v>276</v>
      </c>
      <c r="CX9" s="269" t="s">
        <v>266</v>
      </c>
      <c r="CY9" s="55" t="s">
        <v>276</v>
      </c>
      <c r="CZ9" s="269" t="s">
        <v>266</v>
      </c>
      <c r="DA9" s="55" t="s">
        <v>276</v>
      </c>
      <c r="DB9" s="269" t="s">
        <v>266</v>
      </c>
      <c r="DC9" s="55" t="s">
        <v>276</v>
      </c>
      <c r="DD9" s="269" t="s">
        <v>266</v>
      </c>
      <c r="DE9" s="55" t="s">
        <v>276</v>
      </c>
      <c r="DF9" s="269" t="s">
        <v>266</v>
      </c>
      <c r="DG9" s="55" t="s">
        <v>276</v>
      </c>
      <c r="DH9" s="269" t="s">
        <v>266</v>
      </c>
      <c r="DI9" s="55" t="s">
        <v>276</v>
      </c>
      <c r="DJ9" s="269" t="s">
        <v>266</v>
      </c>
      <c r="DK9" s="55" t="s">
        <v>276</v>
      </c>
      <c r="DL9" s="269" t="s">
        <v>266</v>
      </c>
      <c r="DM9" s="55" t="s">
        <v>276</v>
      </c>
      <c r="DN9" s="269" t="s">
        <v>266</v>
      </c>
      <c r="DO9" s="55" t="s">
        <v>276</v>
      </c>
      <c r="DP9" s="269" t="s">
        <v>266</v>
      </c>
      <c r="DQ9" s="55" t="s">
        <v>276</v>
      </c>
      <c r="DR9" s="269" t="s">
        <v>266</v>
      </c>
      <c r="DS9" s="55" t="s">
        <v>276</v>
      </c>
      <c r="DT9" s="269" t="s">
        <v>266</v>
      </c>
      <c r="DU9" s="55" t="s">
        <v>276</v>
      </c>
      <c r="DV9" s="269" t="s">
        <v>266</v>
      </c>
      <c r="DW9" s="55" t="s">
        <v>276</v>
      </c>
      <c r="DX9" s="269" t="s">
        <v>266</v>
      </c>
      <c r="DY9" s="55" t="s">
        <v>276</v>
      </c>
      <c r="DZ9" s="269" t="s">
        <v>266</v>
      </c>
      <c r="EA9" s="55" t="s">
        <v>276</v>
      </c>
      <c r="EB9" s="269" t="s">
        <v>266</v>
      </c>
      <c r="EC9" s="55" t="s">
        <v>276</v>
      </c>
      <c r="ED9" s="269" t="s">
        <v>266</v>
      </c>
    </row>
    <row r="10" spans="1:250" s="198" customFormat="1" ht="5.0999999999999996" customHeight="1">
      <c r="A10" s="270"/>
      <c r="B10" s="59"/>
      <c r="C10" s="59"/>
      <c r="D10" s="271"/>
      <c r="E10" s="59"/>
      <c r="F10" s="271"/>
      <c r="G10" s="59"/>
      <c r="H10" s="271"/>
      <c r="I10" s="59"/>
      <c r="J10" s="271"/>
      <c r="K10" s="59"/>
      <c r="L10" s="271"/>
      <c r="M10" s="59"/>
      <c r="N10" s="271"/>
      <c r="O10" s="59"/>
      <c r="P10" s="271"/>
      <c r="Q10" s="59"/>
      <c r="R10" s="271"/>
      <c r="S10" s="59"/>
      <c r="T10" s="271"/>
      <c r="U10" s="59"/>
      <c r="V10" s="271"/>
      <c r="W10" s="59"/>
      <c r="X10" s="271"/>
      <c r="Y10" s="59"/>
      <c r="Z10" s="271"/>
      <c r="AA10" s="59"/>
      <c r="AB10" s="271"/>
      <c r="AC10" s="59"/>
      <c r="AD10" s="271"/>
      <c r="AE10" s="59"/>
      <c r="AF10" s="271"/>
      <c r="AG10" s="59"/>
      <c r="AH10" s="271"/>
      <c r="AI10" s="59"/>
      <c r="AJ10" s="271"/>
      <c r="AK10" s="59"/>
      <c r="AL10" s="271"/>
      <c r="AM10" s="59"/>
      <c r="AN10" s="271"/>
      <c r="AO10" s="59"/>
      <c r="AP10" s="271"/>
      <c r="AQ10" s="59"/>
      <c r="AR10" s="271"/>
      <c r="AS10" s="59"/>
      <c r="AT10" s="271"/>
      <c r="AU10" s="59"/>
      <c r="AV10" s="271"/>
      <c r="AW10" s="59"/>
      <c r="AX10" s="271"/>
      <c r="AY10" s="59"/>
      <c r="AZ10" s="271"/>
      <c r="BA10" s="59"/>
      <c r="BB10" s="271"/>
      <c r="BC10" s="59"/>
      <c r="BD10" s="271"/>
      <c r="BE10" s="59"/>
      <c r="BF10" s="271"/>
      <c r="BG10" s="59"/>
      <c r="BH10" s="271"/>
      <c r="BI10" s="59"/>
      <c r="BJ10" s="272"/>
      <c r="BK10" s="59"/>
      <c r="BL10" s="271"/>
      <c r="BM10" s="59"/>
      <c r="BN10" s="271"/>
      <c r="BO10" s="59"/>
      <c r="BP10" s="271"/>
      <c r="BQ10" s="59"/>
      <c r="BR10" s="271"/>
      <c r="BS10" s="59"/>
      <c r="BT10" s="271"/>
      <c r="BU10" s="59"/>
      <c r="BV10" s="271"/>
      <c r="BW10" s="59"/>
      <c r="BX10" s="271"/>
      <c r="BY10" s="59"/>
      <c r="BZ10" s="271"/>
      <c r="CA10" s="59"/>
      <c r="CB10" s="271"/>
      <c r="CC10" s="59"/>
      <c r="CD10" s="271"/>
      <c r="CE10" s="59"/>
      <c r="CF10" s="271"/>
      <c r="CG10" s="59"/>
      <c r="CH10" s="271"/>
      <c r="CI10" s="59"/>
      <c r="CJ10" s="271"/>
      <c r="CK10" s="59"/>
      <c r="CL10" s="271"/>
      <c r="CM10" s="59"/>
      <c r="CN10" s="271"/>
      <c r="CO10" s="59"/>
      <c r="CP10" s="271"/>
      <c r="CQ10" s="59"/>
      <c r="CR10" s="271"/>
      <c r="CS10" s="59"/>
      <c r="CT10" s="271"/>
      <c r="CU10" s="59"/>
      <c r="CV10" s="271"/>
      <c r="CW10" s="59"/>
      <c r="CX10" s="271"/>
      <c r="CY10" s="59"/>
      <c r="CZ10" s="272"/>
      <c r="DA10" s="59"/>
      <c r="DB10" s="272"/>
      <c r="DC10" s="59"/>
      <c r="DD10" s="272"/>
      <c r="DE10" s="59"/>
      <c r="DF10" s="272"/>
      <c r="DG10" s="59"/>
      <c r="DH10" s="272"/>
      <c r="DI10" s="59"/>
      <c r="DJ10" s="272"/>
      <c r="DK10" s="59"/>
      <c r="DL10" s="272"/>
      <c r="DM10" s="59"/>
      <c r="DN10" s="272"/>
      <c r="DO10" s="59"/>
      <c r="DP10" s="272"/>
      <c r="DQ10" s="59"/>
      <c r="DR10" s="272"/>
      <c r="DS10" s="59"/>
      <c r="DT10" s="272"/>
      <c r="DU10" s="59"/>
      <c r="DV10" s="272"/>
      <c r="DW10" s="59"/>
      <c r="DX10" s="272"/>
      <c r="DY10" s="59"/>
      <c r="DZ10" s="272"/>
      <c r="EA10" s="59"/>
      <c r="EB10" s="272"/>
      <c r="EC10" s="59"/>
      <c r="ED10" s="272"/>
    </row>
    <row r="11" spans="1:250" ht="15" customHeight="1">
      <c r="A11" s="273" t="s">
        <v>174</v>
      </c>
      <c r="B11" s="274">
        <v>0</v>
      </c>
      <c r="C11" s="141">
        <v>0</v>
      </c>
      <c r="D11" s="275">
        <v>0</v>
      </c>
      <c r="E11" s="141">
        <v>0</v>
      </c>
      <c r="F11" s="275">
        <v>0</v>
      </c>
      <c r="G11" s="141">
        <v>0</v>
      </c>
      <c r="H11" s="275">
        <v>0</v>
      </c>
      <c r="I11" s="141">
        <v>0</v>
      </c>
      <c r="J11" s="275">
        <v>0</v>
      </c>
      <c r="K11" s="141">
        <v>0</v>
      </c>
      <c r="L11" s="275">
        <v>0</v>
      </c>
      <c r="M11" s="141">
        <v>0</v>
      </c>
      <c r="N11" s="275">
        <v>0</v>
      </c>
      <c r="O11" s="141">
        <v>0</v>
      </c>
      <c r="P11" s="275">
        <v>0</v>
      </c>
      <c r="Q11" s="141">
        <v>0</v>
      </c>
      <c r="R11" s="275">
        <v>0</v>
      </c>
      <c r="S11" s="276">
        <v>0</v>
      </c>
      <c r="T11" s="275">
        <v>0</v>
      </c>
      <c r="U11" s="276">
        <v>0</v>
      </c>
      <c r="V11" s="275">
        <v>0</v>
      </c>
      <c r="W11" s="276">
        <v>0</v>
      </c>
      <c r="X11" s="275">
        <v>0</v>
      </c>
      <c r="Y11" s="276">
        <v>0</v>
      </c>
      <c r="Z11" s="275">
        <v>0</v>
      </c>
      <c r="AA11" s="276">
        <v>0</v>
      </c>
      <c r="AB11" s="275">
        <v>0</v>
      </c>
      <c r="AC11" s="276">
        <v>0</v>
      </c>
      <c r="AD11" s="275">
        <v>0</v>
      </c>
      <c r="AE11" s="276">
        <v>0</v>
      </c>
      <c r="AF11" s="275">
        <v>0</v>
      </c>
      <c r="AG11" s="276">
        <v>0</v>
      </c>
      <c r="AH11" s="275">
        <v>0</v>
      </c>
      <c r="AI11" s="276">
        <v>0</v>
      </c>
      <c r="AJ11" s="275">
        <v>0</v>
      </c>
      <c r="AK11" s="276">
        <v>0</v>
      </c>
      <c r="AL11" s="275">
        <v>0</v>
      </c>
      <c r="AM11" s="276">
        <v>0</v>
      </c>
      <c r="AN11" s="275">
        <v>0</v>
      </c>
      <c r="AO11" s="276">
        <v>0</v>
      </c>
      <c r="AP11" s="275">
        <v>0</v>
      </c>
      <c r="AQ11" s="276">
        <v>0</v>
      </c>
      <c r="AR11" s="275">
        <v>0</v>
      </c>
      <c r="AS11" s="276">
        <v>0</v>
      </c>
      <c r="AT11" s="275">
        <v>0</v>
      </c>
      <c r="AU11" s="276">
        <v>0</v>
      </c>
      <c r="AV11" s="275">
        <v>0</v>
      </c>
      <c r="AW11" s="276">
        <v>0</v>
      </c>
      <c r="AX11" s="275">
        <v>0</v>
      </c>
      <c r="AY11" s="276">
        <v>0</v>
      </c>
      <c r="AZ11" s="275">
        <v>0</v>
      </c>
      <c r="BA11" s="276">
        <v>0</v>
      </c>
      <c r="BB11" s="275">
        <v>0</v>
      </c>
      <c r="BC11" s="276">
        <v>0</v>
      </c>
      <c r="BD11" s="275">
        <v>0</v>
      </c>
      <c r="BE11" s="276">
        <v>0</v>
      </c>
      <c r="BF11" s="275">
        <v>0</v>
      </c>
      <c r="BG11" s="276">
        <v>0</v>
      </c>
      <c r="BH11" s="275">
        <v>0</v>
      </c>
      <c r="BI11" s="276">
        <v>0</v>
      </c>
      <c r="BJ11" s="277">
        <v>0</v>
      </c>
      <c r="BK11" s="278">
        <v>0</v>
      </c>
      <c r="BL11" s="275">
        <v>0</v>
      </c>
      <c r="BM11" s="276">
        <v>0</v>
      </c>
      <c r="BN11" s="275">
        <v>0</v>
      </c>
      <c r="BO11" s="276">
        <v>0</v>
      </c>
      <c r="BP11" s="275">
        <v>0</v>
      </c>
      <c r="BQ11" s="276">
        <v>0</v>
      </c>
      <c r="BR11" s="275">
        <v>0</v>
      </c>
      <c r="BS11" s="276">
        <v>0</v>
      </c>
      <c r="BT11" s="275">
        <v>0</v>
      </c>
      <c r="BU11" s="276">
        <v>0</v>
      </c>
      <c r="BV11" s="275">
        <v>0</v>
      </c>
      <c r="BW11" s="276">
        <v>0</v>
      </c>
      <c r="BX11" s="275">
        <v>0</v>
      </c>
      <c r="BY11" s="276">
        <v>0</v>
      </c>
      <c r="BZ11" s="275">
        <v>0</v>
      </c>
      <c r="CA11" s="276">
        <v>0</v>
      </c>
      <c r="CB11" s="275">
        <v>0</v>
      </c>
      <c r="CC11" s="276">
        <v>0</v>
      </c>
      <c r="CD11" s="275">
        <v>0</v>
      </c>
      <c r="CE11" s="276">
        <v>0</v>
      </c>
      <c r="CF11" s="275">
        <v>0</v>
      </c>
      <c r="CG11" s="276">
        <v>0</v>
      </c>
      <c r="CH11" s="275">
        <v>0</v>
      </c>
      <c r="CI11" s="276">
        <v>0</v>
      </c>
      <c r="CJ11" s="275">
        <v>0</v>
      </c>
      <c r="CK11" s="276">
        <v>0</v>
      </c>
      <c r="CL11" s="275">
        <v>0</v>
      </c>
      <c r="CM11" s="276">
        <v>0</v>
      </c>
      <c r="CN11" s="275">
        <v>0</v>
      </c>
      <c r="CO11" s="276">
        <v>0</v>
      </c>
      <c r="CP11" s="275">
        <v>0</v>
      </c>
      <c r="CQ11" s="276">
        <v>0</v>
      </c>
      <c r="CR11" s="275">
        <v>0</v>
      </c>
      <c r="CS11" s="276">
        <v>0</v>
      </c>
      <c r="CT11" s="275">
        <v>0</v>
      </c>
      <c r="CU11" s="276">
        <v>0</v>
      </c>
      <c r="CV11" s="275">
        <v>0</v>
      </c>
      <c r="CW11" s="276">
        <v>0</v>
      </c>
      <c r="CX11" s="275">
        <v>0</v>
      </c>
      <c r="CY11" s="276">
        <v>0</v>
      </c>
      <c r="CZ11" s="277">
        <v>0</v>
      </c>
      <c r="DA11" s="276">
        <v>0</v>
      </c>
      <c r="DB11" s="277">
        <v>0</v>
      </c>
      <c r="DC11" s="276">
        <v>0</v>
      </c>
      <c r="DD11" s="277">
        <v>0</v>
      </c>
      <c r="DE11" s="276">
        <v>0</v>
      </c>
      <c r="DF11" s="277">
        <v>0</v>
      </c>
      <c r="DG11" s="276">
        <v>0</v>
      </c>
      <c r="DH11" s="277">
        <v>0</v>
      </c>
      <c r="DI11" s="276">
        <v>0</v>
      </c>
      <c r="DJ11" s="277">
        <v>0</v>
      </c>
      <c r="DK11" s="276">
        <v>0</v>
      </c>
      <c r="DL11" s="277">
        <v>0</v>
      </c>
      <c r="DM11" s="276">
        <v>0</v>
      </c>
      <c r="DN11" s="277">
        <v>0</v>
      </c>
      <c r="DO11" s="276">
        <v>0</v>
      </c>
      <c r="DP11" s="277">
        <v>0</v>
      </c>
      <c r="DQ11" s="276">
        <v>0</v>
      </c>
      <c r="DR11" s="277">
        <v>0</v>
      </c>
      <c r="DS11" s="276">
        <v>0</v>
      </c>
      <c r="DT11" s="277">
        <v>0</v>
      </c>
      <c r="DU11" s="276">
        <v>0</v>
      </c>
      <c r="DV11" s="277">
        <v>0</v>
      </c>
      <c r="DW11" s="276">
        <v>0</v>
      </c>
      <c r="DX11" s="277">
        <v>0</v>
      </c>
      <c r="DY11" s="276">
        <v>0</v>
      </c>
      <c r="DZ11" s="277">
        <v>0</v>
      </c>
      <c r="EA11" s="276">
        <v>0</v>
      </c>
      <c r="EB11" s="277">
        <v>0</v>
      </c>
      <c r="EC11" s="279">
        <v>0</v>
      </c>
      <c r="ED11" s="280">
        <v>0</v>
      </c>
      <c r="EE11" s="140"/>
      <c r="EF11" s="140"/>
    </row>
    <row r="12" spans="1:250" ht="15" customHeight="1">
      <c r="A12" s="273" t="s">
        <v>175</v>
      </c>
      <c r="B12" s="274">
        <v>0.5</v>
      </c>
      <c r="C12" s="141">
        <v>231</v>
      </c>
      <c r="D12" s="281">
        <v>0.50137824756364902</v>
      </c>
      <c r="E12" s="141">
        <v>250</v>
      </c>
      <c r="F12" s="281">
        <v>0.50074109682329848</v>
      </c>
      <c r="G12" s="141">
        <v>275</v>
      </c>
      <c r="H12" s="281">
        <v>0.50132166621091978</v>
      </c>
      <c r="I12" s="141">
        <v>306</v>
      </c>
      <c r="J12" s="281">
        <v>0.50177918436285518</v>
      </c>
      <c r="K12" s="141">
        <v>317</v>
      </c>
      <c r="L12" s="281">
        <v>0.50120161902352645</v>
      </c>
      <c r="M12" s="141">
        <v>326</v>
      </c>
      <c r="N12" s="281">
        <v>0.50056812947210028</v>
      </c>
      <c r="O12" s="276">
        <v>371</v>
      </c>
      <c r="P12" s="281">
        <v>0.50126329158391092</v>
      </c>
      <c r="Q12" s="276">
        <v>381</v>
      </c>
      <c r="R12" s="281">
        <v>0.50080839149808754</v>
      </c>
      <c r="S12" s="276">
        <v>373</v>
      </c>
      <c r="T12" s="281">
        <v>0.50083248294752669</v>
      </c>
      <c r="U12" s="276">
        <v>386</v>
      </c>
      <c r="V12" s="281">
        <v>0.5</v>
      </c>
      <c r="W12" s="276">
        <v>393</v>
      </c>
      <c r="X12" s="281">
        <v>0.5</v>
      </c>
      <c r="Y12" s="276">
        <v>546</v>
      </c>
      <c r="Z12" s="281">
        <v>0.63373415664608379</v>
      </c>
      <c r="AA12" s="276">
        <v>569</v>
      </c>
      <c r="AB12" s="281">
        <v>0.63657925355768363</v>
      </c>
      <c r="AC12" s="276">
        <v>584</v>
      </c>
      <c r="AD12" s="281">
        <v>0.6266632328955275</v>
      </c>
      <c r="AE12" s="276">
        <v>608</v>
      </c>
      <c r="AF12" s="281">
        <v>0.6</v>
      </c>
      <c r="AG12" s="276">
        <v>501</v>
      </c>
      <c r="AH12" s="281">
        <v>0.50213482470383064</v>
      </c>
      <c r="AI12" s="276">
        <v>512</v>
      </c>
      <c r="AJ12" s="281">
        <v>0.50141512667587229</v>
      </c>
      <c r="AK12" s="276">
        <v>525</v>
      </c>
      <c r="AL12" s="281">
        <v>0.50094941842157992</v>
      </c>
      <c r="AM12" s="276">
        <v>542</v>
      </c>
      <c r="AN12" s="281">
        <v>0.50158248348109347</v>
      </c>
      <c r="AO12" s="276">
        <v>544</v>
      </c>
      <c r="AP12" s="281">
        <v>0.50203490250002303</v>
      </c>
      <c r="AQ12" s="276">
        <v>549</v>
      </c>
      <c r="AR12" s="281">
        <v>0.50187402870463482</v>
      </c>
      <c r="AS12" s="276">
        <v>563</v>
      </c>
      <c r="AT12" s="281">
        <v>0.50159923735533363</v>
      </c>
      <c r="AU12" s="276">
        <v>585</v>
      </c>
      <c r="AV12" s="281">
        <v>0.50178412132024974</v>
      </c>
      <c r="AW12" s="276">
        <v>599</v>
      </c>
      <c r="AX12" s="281">
        <v>0.50249148532791976</v>
      </c>
      <c r="AY12" s="276">
        <v>605</v>
      </c>
      <c r="AZ12" s="281">
        <v>0.50153361518693529</v>
      </c>
      <c r="BA12" s="276">
        <v>645</v>
      </c>
      <c r="BB12" s="281">
        <v>0.50119665558076654</v>
      </c>
      <c r="BC12" s="276">
        <v>665</v>
      </c>
      <c r="BD12" s="281">
        <v>0.5</v>
      </c>
      <c r="BE12" s="276">
        <v>755</v>
      </c>
      <c r="BF12" s="281">
        <v>0.6</v>
      </c>
      <c r="BG12" s="276">
        <v>760</v>
      </c>
      <c r="BH12" s="281">
        <v>0.6</v>
      </c>
      <c r="BI12" s="276">
        <v>770</v>
      </c>
      <c r="BJ12" s="282">
        <v>0.6</v>
      </c>
      <c r="BK12" s="276">
        <v>785</v>
      </c>
      <c r="BL12" s="281">
        <v>0.6</v>
      </c>
      <c r="BM12" s="276">
        <v>789</v>
      </c>
      <c r="BN12" s="281">
        <v>0.6</v>
      </c>
      <c r="BO12" s="276">
        <v>746</v>
      </c>
      <c r="BP12" s="281">
        <v>0.5</v>
      </c>
      <c r="BQ12" s="276">
        <v>747</v>
      </c>
      <c r="BR12" s="281">
        <v>0.5</v>
      </c>
      <c r="BS12" s="276">
        <v>814</v>
      </c>
      <c r="BT12" s="281">
        <v>0.6</v>
      </c>
      <c r="BU12" s="276">
        <v>844</v>
      </c>
      <c r="BV12" s="281">
        <v>0.6</v>
      </c>
      <c r="BW12" s="276">
        <v>733</v>
      </c>
      <c r="BX12" s="281">
        <v>0.6</v>
      </c>
      <c r="BY12" s="276">
        <v>872</v>
      </c>
      <c r="BZ12" s="281">
        <v>0.7</v>
      </c>
      <c r="CA12" s="276">
        <v>875</v>
      </c>
      <c r="CB12" s="281">
        <v>0.8</v>
      </c>
      <c r="CC12" s="276">
        <v>836</v>
      </c>
      <c r="CD12" s="281">
        <v>0.6</v>
      </c>
      <c r="CE12" s="276">
        <v>739</v>
      </c>
      <c r="CF12" s="281">
        <v>0.6</v>
      </c>
      <c r="CG12" s="276">
        <v>698</v>
      </c>
      <c r="CH12" s="281">
        <v>0.5</v>
      </c>
      <c r="CI12" s="276">
        <v>693</v>
      </c>
      <c r="CJ12" s="281">
        <v>0.6</v>
      </c>
      <c r="CK12" s="276">
        <v>717</v>
      </c>
      <c r="CL12" s="281">
        <v>0.5</v>
      </c>
      <c r="CM12" s="276">
        <v>714</v>
      </c>
      <c r="CN12" s="281">
        <v>0.5</v>
      </c>
      <c r="CO12" s="276">
        <v>732</v>
      </c>
      <c r="CP12" s="281">
        <v>0.5</v>
      </c>
      <c r="CQ12" s="276">
        <v>774.00400000000002</v>
      </c>
      <c r="CR12" s="281">
        <v>0.6</v>
      </c>
      <c r="CS12" s="276">
        <v>838</v>
      </c>
      <c r="CT12" s="281">
        <v>0.5</v>
      </c>
      <c r="CU12" s="276">
        <v>857</v>
      </c>
      <c r="CV12" s="281">
        <v>0.6</v>
      </c>
      <c r="CW12" s="276">
        <v>869</v>
      </c>
      <c r="CX12" s="281">
        <v>0.6</v>
      </c>
      <c r="CY12" s="276">
        <v>914.38300000000004</v>
      </c>
      <c r="CZ12" s="281">
        <v>0.5725271591985317</v>
      </c>
      <c r="DA12" s="276">
        <v>978.55499999999995</v>
      </c>
      <c r="DB12" s="281">
        <v>0.57073546863771107</v>
      </c>
      <c r="DC12" s="276">
        <v>1906.23748</v>
      </c>
      <c r="DD12" s="281">
        <v>1.1000000000000001</v>
      </c>
      <c r="DE12" s="276">
        <v>1932.2819999999999</v>
      </c>
      <c r="DF12" s="281">
        <v>1.1249607740286609</v>
      </c>
      <c r="DG12" s="276">
        <v>673.58299999999997</v>
      </c>
      <c r="DH12" s="281">
        <v>0.62686846719634848</v>
      </c>
      <c r="DI12" s="276">
        <v>732</v>
      </c>
      <c r="DJ12" s="281">
        <v>0.6</v>
      </c>
      <c r="DK12" s="276">
        <v>793</v>
      </c>
      <c r="DL12" s="281">
        <v>0.81855779681440644</v>
      </c>
      <c r="DM12" s="276">
        <v>794</v>
      </c>
      <c r="DN12" s="281">
        <v>0.6</v>
      </c>
      <c r="DO12" s="276">
        <v>884</v>
      </c>
      <c r="DP12" s="281">
        <v>0.6</v>
      </c>
      <c r="DQ12" s="276">
        <v>930</v>
      </c>
      <c r="DR12" s="281">
        <v>0.6</v>
      </c>
      <c r="DS12" s="276">
        <v>893</v>
      </c>
      <c r="DT12" s="281">
        <v>0.6</v>
      </c>
      <c r="DU12" s="276">
        <v>919</v>
      </c>
      <c r="DV12" s="281">
        <v>0.6</v>
      </c>
      <c r="DW12" s="276">
        <v>856</v>
      </c>
      <c r="DX12" s="281">
        <v>0.6</v>
      </c>
      <c r="DY12" s="276">
        <v>845</v>
      </c>
      <c r="DZ12" s="281">
        <v>0.6</v>
      </c>
      <c r="EA12" s="276">
        <v>821</v>
      </c>
      <c r="EB12" s="281">
        <v>0.6</v>
      </c>
      <c r="EC12" s="279">
        <v>959</v>
      </c>
      <c r="ED12" s="283">
        <v>0.6</v>
      </c>
      <c r="EE12" s="140"/>
      <c r="EF12" s="140"/>
    </row>
    <row r="13" spans="1:250" ht="15" customHeight="1">
      <c r="A13" s="273" t="s">
        <v>176</v>
      </c>
      <c r="B13" s="274">
        <v>1</v>
      </c>
      <c r="C13" s="141">
        <v>137</v>
      </c>
      <c r="D13" s="281">
        <v>1.3047619047619048</v>
      </c>
      <c r="E13" s="141">
        <v>120</v>
      </c>
      <c r="F13" s="281">
        <v>1.0189352127027258</v>
      </c>
      <c r="G13" s="141">
        <v>134</v>
      </c>
      <c r="H13" s="281">
        <v>1.0123904502870957</v>
      </c>
      <c r="I13" s="141">
        <v>154</v>
      </c>
      <c r="J13" s="281">
        <v>1.0136246955834922</v>
      </c>
      <c r="K13" s="141">
        <v>175</v>
      </c>
      <c r="L13" s="281">
        <v>1.0106260106260105</v>
      </c>
      <c r="M13" s="141">
        <v>189</v>
      </c>
      <c r="N13" s="281">
        <v>1.0084840723547304</v>
      </c>
      <c r="O13" s="276">
        <v>196</v>
      </c>
      <c r="P13" s="281">
        <v>1.0078157136980668</v>
      </c>
      <c r="Q13" s="276">
        <v>227</v>
      </c>
      <c r="R13" s="281">
        <v>1.0105506833459466</v>
      </c>
      <c r="S13" s="276">
        <v>221</v>
      </c>
      <c r="T13" s="281">
        <v>1.0118121051185789</v>
      </c>
      <c r="U13" s="276">
        <v>215</v>
      </c>
      <c r="V13" s="281">
        <v>1</v>
      </c>
      <c r="W13" s="276">
        <v>205</v>
      </c>
      <c r="X13" s="281">
        <v>1</v>
      </c>
      <c r="Y13" s="276">
        <v>212</v>
      </c>
      <c r="Z13" s="281">
        <v>1.0589939557420451</v>
      </c>
      <c r="AA13" s="276">
        <v>226</v>
      </c>
      <c r="AB13" s="281">
        <v>1.0636295180722892</v>
      </c>
      <c r="AC13" s="276">
        <v>227</v>
      </c>
      <c r="AD13" s="281">
        <v>1.0717152164675887</v>
      </c>
      <c r="AE13" s="276">
        <v>236</v>
      </c>
      <c r="AF13" s="281">
        <v>1.1000000000000001</v>
      </c>
      <c r="AG13" s="276">
        <v>225</v>
      </c>
      <c r="AH13" s="281">
        <v>1.0176390773405699</v>
      </c>
      <c r="AI13" s="276">
        <v>240</v>
      </c>
      <c r="AJ13" s="281">
        <v>1.019367991845056</v>
      </c>
      <c r="AK13" s="276">
        <v>244</v>
      </c>
      <c r="AL13" s="281">
        <v>1.0221607808638096</v>
      </c>
      <c r="AM13" s="276">
        <v>240</v>
      </c>
      <c r="AN13" s="281">
        <v>1.024152940172399</v>
      </c>
      <c r="AO13" s="276">
        <v>402</v>
      </c>
      <c r="AP13" s="281">
        <v>1.0123649550479741</v>
      </c>
      <c r="AQ13" s="276">
        <v>396</v>
      </c>
      <c r="AR13" s="281">
        <v>1.0128136269469807</v>
      </c>
      <c r="AS13" s="276">
        <v>397</v>
      </c>
      <c r="AT13" s="281">
        <v>1.015033749232972</v>
      </c>
      <c r="AU13" s="276">
        <v>404</v>
      </c>
      <c r="AV13" s="281">
        <v>1.0146419870909411</v>
      </c>
      <c r="AW13" s="276">
        <v>419</v>
      </c>
      <c r="AX13" s="281">
        <v>1.010052310585059</v>
      </c>
      <c r="AY13" s="276">
        <v>435</v>
      </c>
      <c r="AZ13" s="281">
        <v>1.0114397321428572</v>
      </c>
      <c r="BA13" s="276">
        <v>533</v>
      </c>
      <c r="BB13" s="281">
        <v>1.0086482599398217</v>
      </c>
      <c r="BC13" s="276">
        <v>540</v>
      </c>
      <c r="BD13" s="281">
        <v>1</v>
      </c>
      <c r="BE13" s="276">
        <v>669</v>
      </c>
      <c r="BF13" s="281">
        <v>1.1000000000000001</v>
      </c>
      <c r="BG13" s="276">
        <v>691</v>
      </c>
      <c r="BH13" s="281">
        <v>1.1000000000000001</v>
      </c>
      <c r="BI13" s="276">
        <v>696</v>
      </c>
      <c r="BJ13" s="282">
        <v>1.1000000000000001</v>
      </c>
      <c r="BK13" s="276">
        <v>740</v>
      </c>
      <c r="BL13" s="281">
        <v>1.1000000000000001</v>
      </c>
      <c r="BM13" s="276">
        <v>786</v>
      </c>
      <c r="BN13" s="281">
        <v>1.2</v>
      </c>
      <c r="BO13" s="276">
        <v>718</v>
      </c>
      <c r="BP13" s="281">
        <v>1.1000000000000001</v>
      </c>
      <c r="BQ13" s="276">
        <v>689</v>
      </c>
      <c r="BR13" s="281">
        <v>1.1000000000000001</v>
      </c>
      <c r="BS13" s="276">
        <v>747</v>
      </c>
      <c r="BT13" s="281">
        <v>1.2</v>
      </c>
      <c r="BU13" s="276">
        <v>747</v>
      </c>
      <c r="BV13" s="281">
        <v>1.2</v>
      </c>
      <c r="BW13" s="276">
        <v>668</v>
      </c>
      <c r="BX13" s="281">
        <v>1.1000000000000001</v>
      </c>
      <c r="BY13" s="276">
        <v>849</v>
      </c>
      <c r="BZ13" s="281">
        <v>1.4</v>
      </c>
      <c r="CA13" s="276">
        <v>610</v>
      </c>
      <c r="CB13" s="281">
        <v>1.7</v>
      </c>
      <c r="CC13" s="276">
        <v>1001</v>
      </c>
      <c r="CD13" s="281">
        <v>2.2000000000000002</v>
      </c>
      <c r="CE13" s="276">
        <v>535</v>
      </c>
      <c r="CF13" s="281">
        <v>1.1000000000000001</v>
      </c>
      <c r="CG13" s="276">
        <v>503</v>
      </c>
      <c r="CH13" s="281">
        <v>1.1000000000000001</v>
      </c>
      <c r="CI13" s="276">
        <v>461</v>
      </c>
      <c r="CJ13" s="281">
        <v>1.1000000000000001</v>
      </c>
      <c r="CK13" s="276">
        <v>459</v>
      </c>
      <c r="CL13" s="281">
        <v>1.1000000000000001</v>
      </c>
      <c r="CM13" s="276">
        <v>451</v>
      </c>
      <c r="CN13" s="281">
        <v>1.1000000000000001</v>
      </c>
      <c r="CO13" s="276">
        <v>487</v>
      </c>
      <c r="CP13" s="281">
        <v>1.1000000000000001</v>
      </c>
      <c r="CQ13" s="276">
        <v>491.315</v>
      </c>
      <c r="CR13" s="281">
        <v>1.1000000000000001</v>
      </c>
      <c r="CS13" s="276">
        <v>426.18</v>
      </c>
      <c r="CT13" s="281">
        <v>1.1000000000000001</v>
      </c>
      <c r="CU13" s="276">
        <v>435</v>
      </c>
      <c r="CV13" s="281">
        <v>1.1000000000000001</v>
      </c>
      <c r="CW13" s="276">
        <v>458</v>
      </c>
      <c r="CX13" s="281">
        <v>1.1000000000000001</v>
      </c>
      <c r="CY13" s="276">
        <v>570.61199999999997</v>
      </c>
      <c r="CZ13" s="281">
        <v>1.1909990418357481</v>
      </c>
      <c r="DA13" s="276">
        <v>579.68200000000002</v>
      </c>
      <c r="DB13" s="281">
        <v>1.1737045332541147</v>
      </c>
      <c r="DC13" s="276">
        <v>1392.204</v>
      </c>
      <c r="DD13" s="281">
        <v>2.5</v>
      </c>
      <c r="DE13" s="276">
        <v>1485.4</v>
      </c>
      <c r="DF13" s="281">
        <v>2.5507804333744017</v>
      </c>
      <c r="DG13" s="276">
        <v>1398.251</v>
      </c>
      <c r="DH13" s="281">
        <v>1.2443020440070318</v>
      </c>
      <c r="DI13" s="276">
        <v>1409</v>
      </c>
      <c r="DJ13" s="281">
        <v>1.2</v>
      </c>
      <c r="DK13" s="276">
        <v>2001.846</v>
      </c>
      <c r="DL13" s="281">
        <v>1.7358261020035664</v>
      </c>
      <c r="DM13" s="276">
        <v>1476</v>
      </c>
      <c r="DN13" s="281">
        <v>1.2</v>
      </c>
      <c r="DO13" s="276">
        <v>1585</v>
      </c>
      <c r="DP13" s="281">
        <v>1.2</v>
      </c>
      <c r="DQ13" s="276">
        <v>1643</v>
      </c>
      <c r="DR13" s="281">
        <v>1.2</v>
      </c>
      <c r="DS13" s="276">
        <v>1680</v>
      </c>
      <c r="DT13" s="281">
        <v>1.2</v>
      </c>
      <c r="DU13" s="276">
        <v>1689</v>
      </c>
      <c r="DV13" s="281">
        <v>1.2</v>
      </c>
      <c r="DW13" s="276">
        <v>1907</v>
      </c>
      <c r="DX13" s="281">
        <v>1.3</v>
      </c>
      <c r="DY13" s="276">
        <v>1729</v>
      </c>
      <c r="DZ13" s="281">
        <v>1.2</v>
      </c>
      <c r="EA13" s="276">
        <v>1706</v>
      </c>
      <c r="EB13" s="281">
        <v>1.2</v>
      </c>
      <c r="EC13" s="284">
        <v>1386</v>
      </c>
      <c r="ED13" s="283">
        <v>1.2</v>
      </c>
      <c r="EE13" s="140"/>
      <c r="EF13" s="140"/>
    </row>
    <row r="14" spans="1:250" ht="15" customHeight="1">
      <c r="A14" s="273" t="s">
        <v>177</v>
      </c>
      <c r="B14" s="274">
        <v>3</v>
      </c>
      <c r="C14" s="141">
        <v>765</v>
      </c>
      <c r="D14" s="281">
        <v>4.4606413994169101</v>
      </c>
      <c r="E14" s="141">
        <v>783</v>
      </c>
      <c r="F14" s="281">
        <v>4.2577487765089721</v>
      </c>
      <c r="G14" s="141">
        <v>875</v>
      </c>
      <c r="H14" s="281">
        <v>4.3190680685127596</v>
      </c>
      <c r="I14" s="141">
        <v>974</v>
      </c>
      <c r="J14" s="281">
        <v>4.1542267337712193</v>
      </c>
      <c r="K14" s="141">
        <v>997</v>
      </c>
      <c r="L14" s="281">
        <v>3.9453897902651365</v>
      </c>
      <c r="M14" s="141">
        <v>1018</v>
      </c>
      <c r="N14" s="281">
        <v>3.6359739981427248</v>
      </c>
      <c r="O14" s="276">
        <v>1028</v>
      </c>
      <c r="P14" s="281">
        <v>3.6162802969008339</v>
      </c>
      <c r="Q14" s="276">
        <v>1355</v>
      </c>
      <c r="R14" s="281">
        <v>4.5171183785045175</v>
      </c>
      <c r="S14" s="276">
        <v>1312</v>
      </c>
      <c r="T14" s="281">
        <v>4.2443064182194616</v>
      </c>
      <c r="U14" s="276">
        <v>2312</v>
      </c>
      <c r="V14" s="281">
        <v>6.9</v>
      </c>
      <c r="W14" s="276">
        <v>2373</v>
      </c>
      <c r="X14" s="281">
        <v>6.9</v>
      </c>
      <c r="Y14" s="276">
        <v>2333</v>
      </c>
      <c r="Z14" s="281">
        <v>6.3875807688095501</v>
      </c>
      <c r="AA14" s="276">
        <v>2373</v>
      </c>
      <c r="AB14" s="281">
        <v>6.1010412649440804</v>
      </c>
      <c r="AC14" s="276">
        <v>2458</v>
      </c>
      <c r="AD14" s="281">
        <v>5.7463471654003504</v>
      </c>
      <c r="AE14" s="276">
        <v>2599</v>
      </c>
      <c r="AF14" s="281">
        <v>5.7</v>
      </c>
      <c r="AG14" s="276">
        <v>2864</v>
      </c>
      <c r="AH14" s="281">
        <v>5.5709006029955255</v>
      </c>
      <c r="AI14" s="276">
        <v>2831</v>
      </c>
      <c r="AJ14" s="281">
        <v>5.1597499407658525</v>
      </c>
      <c r="AK14" s="276">
        <v>2707</v>
      </c>
      <c r="AL14" s="281">
        <v>4.722857093009055</v>
      </c>
      <c r="AM14" s="276">
        <v>3749</v>
      </c>
      <c r="AN14" s="281">
        <v>6.1857541208111275</v>
      </c>
      <c r="AO14" s="276">
        <v>3163</v>
      </c>
      <c r="AP14" s="281">
        <v>6.6025132551246184</v>
      </c>
      <c r="AQ14" s="276">
        <v>2996</v>
      </c>
      <c r="AR14" s="281">
        <v>6.1794855928882289</v>
      </c>
      <c r="AS14" s="276">
        <v>2900</v>
      </c>
      <c r="AT14" s="281">
        <v>5.7059656855029122</v>
      </c>
      <c r="AU14" s="276">
        <v>2945</v>
      </c>
      <c r="AV14" s="281">
        <v>5.6359321774409619</v>
      </c>
      <c r="AW14" s="276">
        <v>2945</v>
      </c>
      <c r="AX14" s="281">
        <v>5.4770318021201412</v>
      </c>
      <c r="AY14" s="276">
        <v>2935</v>
      </c>
      <c r="AZ14" s="281">
        <v>5.346473331390265</v>
      </c>
      <c r="BA14" s="276">
        <v>2541</v>
      </c>
      <c r="BB14" s="281">
        <v>5.3688013691394278</v>
      </c>
      <c r="BC14" s="276">
        <v>2589</v>
      </c>
      <c r="BD14" s="281">
        <v>5.4</v>
      </c>
      <c r="BE14" s="276">
        <v>2541</v>
      </c>
      <c r="BF14" s="281">
        <v>5.6</v>
      </c>
      <c r="BG14" s="276">
        <v>2370</v>
      </c>
      <c r="BH14" s="281">
        <v>5.2</v>
      </c>
      <c r="BI14" s="276">
        <v>2352</v>
      </c>
      <c r="BJ14" s="282">
        <v>5.3</v>
      </c>
      <c r="BK14" s="276">
        <v>2392</v>
      </c>
      <c r="BL14" s="281">
        <v>5.7</v>
      </c>
      <c r="BM14" s="276">
        <v>2254</v>
      </c>
      <c r="BN14" s="281">
        <v>5.2</v>
      </c>
      <c r="BO14" s="276">
        <v>2138</v>
      </c>
      <c r="BP14" s="281">
        <v>4.5999999999999996</v>
      </c>
      <c r="BQ14" s="276">
        <v>2090</v>
      </c>
      <c r="BR14" s="281">
        <v>4.5</v>
      </c>
      <c r="BS14" s="276">
        <v>4020</v>
      </c>
      <c r="BT14" s="281">
        <v>9.1999999999999993</v>
      </c>
      <c r="BU14" s="276">
        <v>3995</v>
      </c>
      <c r="BV14" s="281">
        <v>9.1999999999999993</v>
      </c>
      <c r="BW14" s="276">
        <v>3602</v>
      </c>
      <c r="BX14" s="281">
        <v>8.3000000000000007</v>
      </c>
      <c r="BY14" s="276">
        <v>2604</v>
      </c>
      <c r="BZ14" s="281">
        <v>6.4</v>
      </c>
      <c r="CA14" s="276">
        <v>3742</v>
      </c>
      <c r="CB14" s="281">
        <v>10</v>
      </c>
      <c r="CC14" s="276">
        <v>2437</v>
      </c>
      <c r="CD14" s="281">
        <v>6.4</v>
      </c>
      <c r="CE14" s="276">
        <v>1328</v>
      </c>
      <c r="CF14" s="281">
        <v>3.5</v>
      </c>
      <c r="CG14" s="276">
        <v>1484</v>
      </c>
      <c r="CH14" s="281">
        <v>3.4</v>
      </c>
      <c r="CI14" s="276">
        <v>1411</v>
      </c>
      <c r="CJ14" s="281">
        <v>3.4</v>
      </c>
      <c r="CK14" s="276">
        <v>1337</v>
      </c>
      <c r="CL14" s="281">
        <v>3.4</v>
      </c>
      <c r="CM14" s="276">
        <v>1415</v>
      </c>
      <c r="CN14" s="281">
        <v>3.3</v>
      </c>
      <c r="CO14" s="276">
        <v>1520</v>
      </c>
      <c r="CP14" s="281">
        <v>3.3</v>
      </c>
      <c r="CQ14" s="276">
        <v>1568.367</v>
      </c>
      <c r="CR14" s="281">
        <v>3.3</v>
      </c>
      <c r="CS14" s="276">
        <v>1469.5909999999999</v>
      </c>
      <c r="CT14" s="281">
        <v>3.3</v>
      </c>
      <c r="CU14" s="276">
        <v>1523</v>
      </c>
      <c r="CV14" s="281">
        <v>3.3</v>
      </c>
      <c r="CW14" s="276">
        <v>1561</v>
      </c>
      <c r="CX14" s="281">
        <v>3.3</v>
      </c>
      <c r="CY14" s="276">
        <v>3696.306</v>
      </c>
      <c r="CZ14" s="281">
        <v>7.7518008390000572</v>
      </c>
      <c r="DA14" s="276">
        <v>4158.5389999999998</v>
      </c>
      <c r="DB14" s="281">
        <v>8.7105935219388329</v>
      </c>
      <c r="DC14" s="276">
        <v>4554.7349999999997</v>
      </c>
      <c r="DD14" s="281">
        <v>9.1</v>
      </c>
      <c r="DE14" s="276">
        <v>4446.6239999999998</v>
      </c>
      <c r="DF14" s="281">
        <v>9.2650189290528537</v>
      </c>
      <c r="DG14" s="276">
        <v>5224.241</v>
      </c>
      <c r="DH14" s="281">
        <v>8.8786996649686145</v>
      </c>
      <c r="DI14" s="276">
        <v>5804</v>
      </c>
      <c r="DJ14" s="281">
        <v>8.9</v>
      </c>
      <c r="DK14" s="276">
        <v>6274.3059999999996</v>
      </c>
      <c r="DL14" s="281">
        <v>9.0883424776999906</v>
      </c>
      <c r="DM14" s="276">
        <v>5614</v>
      </c>
      <c r="DN14" s="281">
        <v>8.1</v>
      </c>
      <c r="DO14" s="276">
        <v>4150</v>
      </c>
      <c r="DP14" s="281">
        <v>5.7</v>
      </c>
      <c r="DQ14" s="276">
        <v>3443</v>
      </c>
      <c r="DR14" s="281">
        <v>4.4000000000000004</v>
      </c>
      <c r="DS14" s="276">
        <v>2967</v>
      </c>
      <c r="DT14" s="281">
        <v>3.6</v>
      </c>
      <c r="DU14" s="276">
        <v>2956</v>
      </c>
      <c r="DV14" s="281">
        <v>3.6</v>
      </c>
      <c r="DW14" s="276">
        <v>2602</v>
      </c>
      <c r="DX14" s="281">
        <v>4.5</v>
      </c>
      <c r="DY14" s="276">
        <v>2630</v>
      </c>
      <c r="DZ14" s="281">
        <v>4.7</v>
      </c>
      <c r="EA14" s="276">
        <v>2053</v>
      </c>
      <c r="EB14" s="281">
        <v>3.9</v>
      </c>
      <c r="EC14" s="284">
        <v>1749</v>
      </c>
      <c r="ED14" s="283">
        <v>3.8</v>
      </c>
      <c r="EE14" s="140"/>
      <c r="EF14" s="140"/>
    </row>
    <row r="15" spans="1:250" ht="15" customHeight="1">
      <c r="A15" s="273" t="s">
        <v>178</v>
      </c>
      <c r="B15" s="274">
        <v>10</v>
      </c>
      <c r="C15" s="141">
        <v>532</v>
      </c>
      <c r="D15" s="281">
        <v>26.626626626626624</v>
      </c>
      <c r="E15" s="141">
        <v>534</v>
      </c>
      <c r="F15" s="281">
        <v>26.553953257086029</v>
      </c>
      <c r="G15" s="141">
        <v>526</v>
      </c>
      <c r="H15" s="281">
        <v>26.452246340232204</v>
      </c>
      <c r="I15" s="141">
        <v>544</v>
      </c>
      <c r="J15" s="281">
        <v>26.407766990291265</v>
      </c>
      <c r="K15" s="141">
        <v>588</v>
      </c>
      <c r="L15" s="281">
        <v>26.788154897494305</v>
      </c>
      <c r="M15" s="141">
        <v>584</v>
      </c>
      <c r="N15" s="281">
        <v>26.750574712643676</v>
      </c>
      <c r="O15" s="276">
        <v>624</v>
      </c>
      <c r="P15" s="281">
        <v>26.815642458100559</v>
      </c>
      <c r="Q15" s="276">
        <v>757</v>
      </c>
      <c r="R15" s="281">
        <v>27.035714285714285</v>
      </c>
      <c r="S15" s="276">
        <v>923</v>
      </c>
      <c r="T15" s="281">
        <v>26.214143709173531</v>
      </c>
      <c r="U15" s="276">
        <v>1090</v>
      </c>
      <c r="V15" s="281">
        <v>26.7</v>
      </c>
      <c r="W15" s="276">
        <v>1035</v>
      </c>
      <c r="X15" s="281">
        <v>26.4</v>
      </c>
      <c r="Y15" s="276">
        <v>996</v>
      </c>
      <c r="Z15" s="281">
        <v>26.37013502779984</v>
      </c>
      <c r="AA15" s="276">
        <v>1046</v>
      </c>
      <c r="AB15" s="281">
        <v>26.407472860388793</v>
      </c>
      <c r="AC15" s="276">
        <v>1101</v>
      </c>
      <c r="AD15" s="281">
        <v>25.802671666276073</v>
      </c>
      <c r="AE15" s="276">
        <v>1066</v>
      </c>
      <c r="AF15" s="281">
        <v>25.9</v>
      </c>
      <c r="AG15" s="276">
        <v>1121</v>
      </c>
      <c r="AH15" s="281">
        <v>26.1610268378063</v>
      </c>
      <c r="AI15" s="276">
        <v>1258</v>
      </c>
      <c r="AJ15" s="281">
        <v>26.478636076615448</v>
      </c>
      <c r="AK15" s="276">
        <v>1379</v>
      </c>
      <c r="AL15" s="281">
        <v>27.065750736015705</v>
      </c>
      <c r="AM15" s="276">
        <v>1419</v>
      </c>
      <c r="AN15" s="281">
        <v>26.936218678815489</v>
      </c>
      <c r="AO15" s="276">
        <v>1572</v>
      </c>
      <c r="AP15" s="281">
        <v>26.885582349923038</v>
      </c>
      <c r="AQ15" s="276">
        <v>1871</v>
      </c>
      <c r="AR15" s="281">
        <v>27.486411047451153</v>
      </c>
      <c r="AS15" s="276">
        <v>1738</v>
      </c>
      <c r="AT15" s="281">
        <v>27.344241661422281</v>
      </c>
      <c r="AU15" s="276">
        <v>1982</v>
      </c>
      <c r="AV15" s="281">
        <v>27.558398220244719</v>
      </c>
      <c r="AW15" s="276">
        <v>2039</v>
      </c>
      <c r="AX15" s="281">
        <v>27.453884475562141</v>
      </c>
      <c r="AY15" s="276">
        <v>2079</v>
      </c>
      <c r="AZ15" s="281">
        <v>27.326498422712937</v>
      </c>
      <c r="BA15" s="276">
        <v>2356</v>
      </c>
      <c r="BB15" s="281">
        <v>25.97574421168688</v>
      </c>
      <c r="BC15" s="276">
        <v>2467</v>
      </c>
      <c r="BD15" s="281">
        <v>25.7</v>
      </c>
      <c r="BE15" s="276">
        <v>1856</v>
      </c>
      <c r="BF15" s="281">
        <v>27.8</v>
      </c>
      <c r="BG15" s="276">
        <v>1976</v>
      </c>
      <c r="BH15" s="281">
        <v>28.2</v>
      </c>
      <c r="BI15" s="276">
        <v>1734</v>
      </c>
      <c r="BJ15" s="282">
        <v>27.9</v>
      </c>
      <c r="BK15" s="276">
        <v>1605</v>
      </c>
      <c r="BL15" s="281">
        <v>28</v>
      </c>
      <c r="BM15" s="276">
        <v>1737</v>
      </c>
      <c r="BN15" s="281">
        <v>28.6</v>
      </c>
      <c r="BO15" s="276">
        <v>1891</v>
      </c>
      <c r="BP15" s="281">
        <v>28.4</v>
      </c>
      <c r="BQ15" s="276">
        <v>2037</v>
      </c>
      <c r="BR15" s="281">
        <v>28.4</v>
      </c>
      <c r="BS15" s="276">
        <v>2571</v>
      </c>
      <c r="BT15" s="281">
        <v>26</v>
      </c>
      <c r="BU15" s="276">
        <v>2559</v>
      </c>
      <c r="BV15" s="281">
        <v>26</v>
      </c>
      <c r="BW15" s="276">
        <v>2540</v>
      </c>
      <c r="BX15" s="281">
        <v>29.6</v>
      </c>
      <c r="BY15" s="276">
        <v>3068</v>
      </c>
      <c r="BZ15" s="281">
        <v>29.8</v>
      </c>
      <c r="CA15" s="276">
        <v>3191</v>
      </c>
      <c r="CB15" s="281">
        <v>27.7</v>
      </c>
      <c r="CC15" s="276">
        <v>3926</v>
      </c>
      <c r="CD15" s="281">
        <v>29.8</v>
      </c>
      <c r="CE15" s="276">
        <v>2022</v>
      </c>
      <c r="CF15" s="281">
        <v>15.4</v>
      </c>
      <c r="CG15" s="276">
        <v>1894</v>
      </c>
      <c r="CH15" s="281">
        <v>15.4</v>
      </c>
      <c r="CI15" s="276">
        <v>1935</v>
      </c>
      <c r="CJ15" s="281">
        <v>15.7</v>
      </c>
      <c r="CK15" s="276">
        <v>1905.855</v>
      </c>
      <c r="CL15" s="281">
        <v>14.7</v>
      </c>
      <c r="CM15" s="276">
        <v>1711</v>
      </c>
      <c r="CN15" s="281">
        <v>15.4</v>
      </c>
      <c r="CO15" s="276">
        <v>1680</v>
      </c>
      <c r="CP15" s="281">
        <v>15</v>
      </c>
      <c r="CQ15" s="276">
        <v>1519.546</v>
      </c>
      <c r="CR15" s="281">
        <v>15.4</v>
      </c>
      <c r="CS15" s="276">
        <v>1477.7570000000001</v>
      </c>
      <c r="CT15" s="281">
        <v>15.7</v>
      </c>
      <c r="CU15" s="276">
        <v>1429</v>
      </c>
      <c r="CV15" s="281">
        <v>15.4</v>
      </c>
      <c r="CW15" s="276">
        <v>1441</v>
      </c>
      <c r="CX15" s="281">
        <v>15.5</v>
      </c>
      <c r="CY15" s="276">
        <v>1989.3</v>
      </c>
      <c r="CZ15" s="281">
        <v>22.37643523915666</v>
      </c>
      <c r="DA15" s="276">
        <v>1959.999</v>
      </c>
      <c r="DB15" s="281">
        <v>24.284312450052965</v>
      </c>
      <c r="DC15" s="276">
        <v>2193.8850000000002</v>
      </c>
      <c r="DD15" s="281">
        <v>24.9</v>
      </c>
      <c r="DE15" s="276">
        <v>2811.8150000000001</v>
      </c>
      <c r="DF15" s="281">
        <v>23.939957157258064</v>
      </c>
      <c r="DG15" s="276">
        <v>5386.19</v>
      </c>
      <c r="DH15" s="281">
        <v>26.453281768443134</v>
      </c>
      <c r="DI15" s="276">
        <v>4901</v>
      </c>
      <c r="DJ15" s="281">
        <v>26.6</v>
      </c>
      <c r="DK15" s="276">
        <v>4749.2560000000003</v>
      </c>
      <c r="DL15" s="281">
        <v>27.077407678371717</v>
      </c>
      <c r="DM15" s="276">
        <v>5834</v>
      </c>
      <c r="DN15" s="281">
        <v>28.1</v>
      </c>
      <c r="DO15" s="276">
        <v>5852</v>
      </c>
      <c r="DP15" s="281">
        <v>28.3</v>
      </c>
      <c r="DQ15" s="276">
        <v>5461</v>
      </c>
      <c r="DR15" s="281">
        <v>28.2</v>
      </c>
      <c r="DS15" s="276">
        <v>5614</v>
      </c>
      <c r="DT15" s="281">
        <v>28.3</v>
      </c>
      <c r="DU15" s="276">
        <v>4163</v>
      </c>
      <c r="DV15" s="281">
        <v>20.9</v>
      </c>
      <c r="DW15" s="276">
        <v>4339</v>
      </c>
      <c r="DX15" s="281">
        <v>21.7</v>
      </c>
      <c r="DY15" s="276">
        <v>4539</v>
      </c>
      <c r="DZ15" s="281">
        <v>20.9</v>
      </c>
      <c r="EA15" s="276">
        <v>3903</v>
      </c>
      <c r="EB15" s="281">
        <v>18.399999999999999</v>
      </c>
      <c r="EC15" s="284">
        <v>3323</v>
      </c>
      <c r="ED15" s="283">
        <v>16.600000000000001</v>
      </c>
      <c r="EE15" s="140"/>
      <c r="EF15" s="140"/>
    </row>
    <row r="16" spans="1:250" ht="15" customHeight="1">
      <c r="A16" s="273" t="s">
        <v>179</v>
      </c>
      <c r="B16" s="274">
        <v>30</v>
      </c>
      <c r="C16" s="141">
        <v>442</v>
      </c>
      <c r="D16" s="281">
        <v>49.330357142857146</v>
      </c>
      <c r="E16" s="141">
        <v>465</v>
      </c>
      <c r="F16" s="281">
        <v>49.154334038054969</v>
      </c>
      <c r="G16" s="141">
        <v>466</v>
      </c>
      <c r="H16" s="281">
        <v>48.641666666666666</v>
      </c>
      <c r="I16" s="141">
        <v>493</v>
      </c>
      <c r="J16" s="281">
        <v>48.380765456329733</v>
      </c>
      <c r="K16" s="141">
        <v>512</v>
      </c>
      <c r="L16" s="281">
        <v>48.040074906367046</v>
      </c>
      <c r="M16" s="141">
        <v>573</v>
      </c>
      <c r="N16" s="281">
        <v>48.110831234256928</v>
      </c>
      <c r="O16" s="276">
        <v>587</v>
      </c>
      <c r="P16" s="281">
        <v>48.036006546644842</v>
      </c>
      <c r="Q16" s="276">
        <v>655</v>
      </c>
      <c r="R16" s="281">
        <v>48.446745562130175</v>
      </c>
      <c r="S16" s="276">
        <v>838</v>
      </c>
      <c r="T16" s="281">
        <v>48.383371824480371</v>
      </c>
      <c r="U16" s="276">
        <v>860</v>
      </c>
      <c r="V16" s="281">
        <v>48.1</v>
      </c>
      <c r="W16" s="276">
        <v>887</v>
      </c>
      <c r="X16" s="281">
        <v>48.2</v>
      </c>
      <c r="Y16" s="276">
        <v>923</v>
      </c>
      <c r="Z16" s="281">
        <v>48.173277661795403</v>
      </c>
      <c r="AA16" s="276">
        <v>858</v>
      </c>
      <c r="AB16" s="281">
        <v>47.986577181208048</v>
      </c>
      <c r="AC16" s="276">
        <v>837</v>
      </c>
      <c r="AD16" s="281">
        <v>48.075818495117751</v>
      </c>
      <c r="AE16" s="276">
        <v>906</v>
      </c>
      <c r="AF16" s="281">
        <v>48.1</v>
      </c>
      <c r="AG16" s="276">
        <v>876</v>
      </c>
      <c r="AH16" s="281">
        <v>48.026315789473685</v>
      </c>
      <c r="AI16" s="276">
        <v>927</v>
      </c>
      <c r="AJ16" s="281">
        <v>48.331595411887385</v>
      </c>
      <c r="AK16" s="276">
        <v>997</v>
      </c>
      <c r="AL16" s="281">
        <v>48.327678138633054</v>
      </c>
      <c r="AM16" s="276">
        <v>1113</v>
      </c>
      <c r="AN16" s="281">
        <v>48.286334056399134</v>
      </c>
      <c r="AO16" s="276">
        <v>1190</v>
      </c>
      <c r="AP16" s="281">
        <v>48.531810766721044</v>
      </c>
      <c r="AQ16" s="276">
        <v>1122</v>
      </c>
      <c r="AR16" s="281">
        <v>48.67678958785249</v>
      </c>
      <c r="AS16" s="276">
        <v>1602</v>
      </c>
      <c r="AT16" s="281">
        <v>48.945921173235561</v>
      </c>
      <c r="AU16" s="276">
        <v>1239</v>
      </c>
      <c r="AV16" s="281">
        <v>48.626373626373628</v>
      </c>
      <c r="AW16" s="276">
        <v>1325</v>
      </c>
      <c r="AX16" s="281">
        <v>48.623853211009177</v>
      </c>
      <c r="AY16" s="276">
        <v>1334</v>
      </c>
      <c r="AZ16" s="281">
        <v>48.280854144046323</v>
      </c>
      <c r="BA16" s="276">
        <v>1273</v>
      </c>
      <c r="BB16" s="281">
        <v>48.292867981790593</v>
      </c>
      <c r="BC16" s="276">
        <v>1302</v>
      </c>
      <c r="BD16" s="281">
        <v>48.3</v>
      </c>
      <c r="BE16" s="276">
        <v>1865</v>
      </c>
      <c r="BF16" s="281">
        <v>46.3</v>
      </c>
      <c r="BG16" s="276">
        <v>1943</v>
      </c>
      <c r="BH16" s="281">
        <v>44.6</v>
      </c>
      <c r="BI16" s="276">
        <v>1834</v>
      </c>
      <c r="BJ16" s="282">
        <v>44.6</v>
      </c>
      <c r="BK16" s="276">
        <v>1989</v>
      </c>
      <c r="BL16" s="281">
        <v>45</v>
      </c>
      <c r="BM16" s="276">
        <v>2142</v>
      </c>
      <c r="BN16" s="281">
        <v>44.9</v>
      </c>
      <c r="BO16" s="276">
        <v>1844</v>
      </c>
      <c r="BP16" s="281">
        <v>48</v>
      </c>
      <c r="BQ16" s="276">
        <v>1904</v>
      </c>
      <c r="BR16" s="281">
        <v>49.5</v>
      </c>
      <c r="BS16" s="276">
        <v>1838</v>
      </c>
      <c r="BT16" s="281">
        <v>49.4</v>
      </c>
      <c r="BU16" s="276">
        <v>1855</v>
      </c>
      <c r="BV16" s="281">
        <v>49.4</v>
      </c>
      <c r="BW16" s="276">
        <v>2337</v>
      </c>
      <c r="BX16" s="281">
        <v>48.7</v>
      </c>
      <c r="BY16" s="276">
        <v>2657</v>
      </c>
      <c r="BZ16" s="281">
        <v>49.8</v>
      </c>
      <c r="CA16" s="276">
        <v>3067</v>
      </c>
      <c r="CB16" s="281">
        <v>49.7</v>
      </c>
      <c r="CC16" s="276">
        <v>3080</v>
      </c>
      <c r="CD16" s="281">
        <v>49.3</v>
      </c>
      <c r="CE16" s="276">
        <v>5154</v>
      </c>
      <c r="CF16" s="281">
        <v>69.400000000000006</v>
      </c>
      <c r="CG16" s="276">
        <v>5455</v>
      </c>
      <c r="CH16" s="281">
        <v>74</v>
      </c>
      <c r="CI16" s="276">
        <v>5082</v>
      </c>
      <c r="CJ16" s="281">
        <v>72.7</v>
      </c>
      <c r="CK16" s="276">
        <v>5477.915</v>
      </c>
      <c r="CL16" s="281">
        <v>71.5</v>
      </c>
      <c r="CM16" s="276">
        <v>5403</v>
      </c>
      <c r="CN16" s="281">
        <v>62.9</v>
      </c>
      <c r="CO16" s="276">
        <v>5250</v>
      </c>
      <c r="CP16" s="281">
        <v>66.7</v>
      </c>
      <c r="CQ16" s="276">
        <v>5657.6390000000001</v>
      </c>
      <c r="CR16" s="281">
        <v>69.5</v>
      </c>
      <c r="CS16" s="276">
        <v>4648.4040000000005</v>
      </c>
      <c r="CT16" s="281">
        <v>76.900000000000006</v>
      </c>
      <c r="CU16" s="276">
        <v>4707</v>
      </c>
      <c r="CV16" s="281">
        <v>74.3</v>
      </c>
      <c r="CW16" s="276">
        <v>4187</v>
      </c>
      <c r="CX16" s="281">
        <v>71.5</v>
      </c>
      <c r="CY16" s="276">
        <v>2855.8180000000002</v>
      </c>
      <c r="CZ16" s="281">
        <v>45.214666191270226</v>
      </c>
      <c r="DA16" s="276">
        <v>3588.4229999999998</v>
      </c>
      <c r="DB16" s="281">
        <v>43.95326755492102</v>
      </c>
      <c r="DC16" s="276">
        <v>4007.84</v>
      </c>
      <c r="DD16" s="281">
        <v>44.1</v>
      </c>
      <c r="DE16" s="276">
        <v>5788.9040000000005</v>
      </c>
      <c r="DF16" s="281">
        <v>61.596378170792384</v>
      </c>
      <c r="DG16" s="276">
        <v>3377.2959999999998</v>
      </c>
      <c r="DH16" s="281">
        <v>48.074594070759829</v>
      </c>
      <c r="DI16" s="276">
        <v>3415</v>
      </c>
      <c r="DJ16" s="281">
        <v>48.3</v>
      </c>
      <c r="DK16" s="276">
        <v>3600.779</v>
      </c>
      <c r="DL16" s="281">
        <v>48.11857647401083</v>
      </c>
      <c r="DM16" s="276">
        <v>3706</v>
      </c>
      <c r="DN16" s="281">
        <v>48</v>
      </c>
      <c r="DO16" s="276">
        <v>4055</v>
      </c>
      <c r="DP16" s="281">
        <v>48.5</v>
      </c>
      <c r="DQ16" s="276">
        <v>5068</v>
      </c>
      <c r="DR16" s="281">
        <v>48.8</v>
      </c>
      <c r="DS16" s="276">
        <v>6416</v>
      </c>
      <c r="DT16" s="281">
        <v>49</v>
      </c>
      <c r="DU16" s="276">
        <v>7550</v>
      </c>
      <c r="DV16" s="281">
        <v>49</v>
      </c>
      <c r="DW16" s="276">
        <v>8594</v>
      </c>
      <c r="DX16" s="281">
        <v>45.8</v>
      </c>
      <c r="DY16" s="276">
        <v>8690</v>
      </c>
      <c r="DZ16" s="281">
        <v>44.7</v>
      </c>
      <c r="EA16" s="276">
        <v>9173</v>
      </c>
      <c r="EB16" s="281">
        <v>43.1</v>
      </c>
      <c r="EC16" s="284">
        <v>8922</v>
      </c>
      <c r="ED16" s="283">
        <v>42.3</v>
      </c>
      <c r="EE16" s="140"/>
      <c r="EF16" s="140"/>
    </row>
    <row r="17" spans="1:153" ht="15" customHeight="1">
      <c r="A17" s="273" t="s">
        <v>180</v>
      </c>
      <c r="B17" s="274">
        <v>50</v>
      </c>
      <c r="C17" s="141">
        <v>536</v>
      </c>
      <c r="D17" s="281">
        <v>66.916354556803995</v>
      </c>
      <c r="E17" s="141">
        <v>644</v>
      </c>
      <c r="F17" s="281">
        <v>67.534554973821983</v>
      </c>
      <c r="G17" s="141">
        <v>571</v>
      </c>
      <c r="H17" s="281">
        <v>67.076470588235296</v>
      </c>
      <c r="I17" s="141">
        <v>562</v>
      </c>
      <c r="J17" s="281">
        <v>66.984505363528015</v>
      </c>
      <c r="K17" s="141">
        <v>648</v>
      </c>
      <c r="L17" s="281">
        <v>67.219917012448136</v>
      </c>
      <c r="M17" s="141">
        <v>792</v>
      </c>
      <c r="N17" s="281">
        <v>67.446938775510191</v>
      </c>
      <c r="O17" s="276">
        <v>706</v>
      </c>
      <c r="P17" s="281">
        <v>67.238095238095241</v>
      </c>
      <c r="Q17" s="276">
        <v>819</v>
      </c>
      <c r="R17" s="281">
        <v>67.296631059983568</v>
      </c>
      <c r="S17" s="276">
        <v>1005</v>
      </c>
      <c r="T17" s="281">
        <v>67.404426559356139</v>
      </c>
      <c r="U17" s="276">
        <v>1274</v>
      </c>
      <c r="V17" s="281">
        <v>65.400000000000006</v>
      </c>
      <c r="W17" s="276">
        <v>1095</v>
      </c>
      <c r="X17" s="281">
        <v>67.2</v>
      </c>
      <c r="Y17" s="276">
        <v>1202</v>
      </c>
      <c r="Z17" s="281">
        <v>67.113344500279169</v>
      </c>
      <c r="AA17" s="276">
        <v>1172</v>
      </c>
      <c r="AB17" s="281">
        <v>67.06332378223496</v>
      </c>
      <c r="AC17" s="276">
        <v>1265</v>
      </c>
      <c r="AD17" s="281">
        <v>67.108753315649878</v>
      </c>
      <c r="AE17" s="276">
        <v>1104</v>
      </c>
      <c r="AF17" s="281">
        <v>66.900000000000006</v>
      </c>
      <c r="AG17" s="276">
        <v>1107</v>
      </c>
      <c r="AH17" s="281">
        <v>66.969147005444654</v>
      </c>
      <c r="AI17" s="276">
        <v>1164</v>
      </c>
      <c r="AJ17" s="281">
        <v>67.089337175792508</v>
      </c>
      <c r="AK17" s="276">
        <v>1336</v>
      </c>
      <c r="AL17" s="281">
        <v>67.338709677419345</v>
      </c>
      <c r="AM17" s="276">
        <v>1248</v>
      </c>
      <c r="AN17" s="281">
        <v>67.495943753380203</v>
      </c>
      <c r="AO17" s="276">
        <v>1324</v>
      </c>
      <c r="AP17" s="281">
        <v>67.447784004075402</v>
      </c>
      <c r="AQ17" s="276">
        <v>1374</v>
      </c>
      <c r="AR17" s="281">
        <v>67.286973555337909</v>
      </c>
      <c r="AS17" s="276">
        <v>1512</v>
      </c>
      <c r="AT17" s="281">
        <v>67.620751341681569</v>
      </c>
      <c r="AU17" s="276">
        <v>1450</v>
      </c>
      <c r="AV17" s="281">
        <v>67.788686302010277</v>
      </c>
      <c r="AW17" s="276">
        <v>1375</v>
      </c>
      <c r="AX17" s="281">
        <v>67.867719644619939</v>
      </c>
      <c r="AY17" s="276">
        <v>1475</v>
      </c>
      <c r="AZ17" s="281">
        <v>68.066451315182277</v>
      </c>
      <c r="BA17" s="276">
        <v>1645</v>
      </c>
      <c r="BB17" s="281">
        <v>67.088091353996731</v>
      </c>
      <c r="BC17" s="276">
        <v>1489</v>
      </c>
      <c r="BD17" s="281">
        <v>66.900000000000006</v>
      </c>
      <c r="BE17" s="276">
        <v>1387</v>
      </c>
      <c r="BF17" s="281">
        <v>68.5</v>
      </c>
      <c r="BG17" s="276">
        <v>1550</v>
      </c>
      <c r="BH17" s="281">
        <v>69.8</v>
      </c>
      <c r="BI17" s="276">
        <v>1964</v>
      </c>
      <c r="BJ17" s="282">
        <v>69.2</v>
      </c>
      <c r="BK17" s="276">
        <v>1604</v>
      </c>
      <c r="BL17" s="281">
        <v>69.3</v>
      </c>
      <c r="BM17" s="276">
        <v>1593</v>
      </c>
      <c r="BN17" s="281">
        <v>68.400000000000006</v>
      </c>
      <c r="BO17" s="276">
        <v>2464</v>
      </c>
      <c r="BP17" s="281">
        <v>67</v>
      </c>
      <c r="BQ17" s="276">
        <v>2288</v>
      </c>
      <c r="BR17" s="281">
        <v>63.9</v>
      </c>
      <c r="BS17" s="276">
        <v>2175</v>
      </c>
      <c r="BT17" s="281">
        <v>68.3</v>
      </c>
      <c r="BU17" s="276">
        <v>2370</v>
      </c>
      <c r="BV17" s="281">
        <v>68.3</v>
      </c>
      <c r="BW17" s="276">
        <v>2197</v>
      </c>
      <c r="BX17" s="281">
        <v>69.099999999999994</v>
      </c>
      <c r="BY17" s="276">
        <v>2364</v>
      </c>
      <c r="BZ17" s="281">
        <v>69.8</v>
      </c>
      <c r="CA17" s="276">
        <v>2459</v>
      </c>
      <c r="CB17" s="281">
        <v>69.900000000000006</v>
      </c>
      <c r="CC17" s="276">
        <v>2625</v>
      </c>
      <c r="CD17" s="281">
        <v>69.7</v>
      </c>
      <c r="CE17" s="276">
        <v>3515</v>
      </c>
      <c r="CF17" s="281">
        <v>94.2</v>
      </c>
      <c r="CG17" s="276">
        <v>3766</v>
      </c>
      <c r="CH17" s="281">
        <v>98.5</v>
      </c>
      <c r="CI17" s="276">
        <v>4208</v>
      </c>
      <c r="CJ17" s="281">
        <v>98.5</v>
      </c>
      <c r="CK17" s="276">
        <v>4126.0969999999998</v>
      </c>
      <c r="CL17" s="281">
        <v>96.6</v>
      </c>
      <c r="CM17" s="276">
        <v>4982</v>
      </c>
      <c r="CN17" s="281">
        <v>97.5</v>
      </c>
      <c r="CO17" s="276">
        <v>4827</v>
      </c>
      <c r="CP17" s="281">
        <v>97.2</v>
      </c>
      <c r="CQ17" s="276">
        <v>3938.4110000000001</v>
      </c>
      <c r="CR17" s="281">
        <v>96.5</v>
      </c>
      <c r="CS17" s="276">
        <v>5647.232</v>
      </c>
      <c r="CT17" s="281">
        <v>83.8</v>
      </c>
      <c r="CU17" s="276">
        <v>5504</v>
      </c>
      <c r="CV17" s="281">
        <v>83.7</v>
      </c>
      <c r="CW17" s="276">
        <v>5755</v>
      </c>
      <c r="CX17" s="281">
        <v>85.1</v>
      </c>
      <c r="CY17" s="276">
        <v>4275.4459999999999</v>
      </c>
      <c r="CZ17" s="281">
        <v>63.309730275375266</v>
      </c>
      <c r="DA17" s="276">
        <v>2618.614</v>
      </c>
      <c r="DB17" s="281">
        <v>62.999002068038365</v>
      </c>
      <c r="DC17" s="276">
        <v>3108.462</v>
      </c>
      <c r="DD17" s="281">
        <v>63.3</v>
      </c>
      <c r="DE17" s="276">
        <v>3895.6460000000002</v>
      </c>
      <c r="DF17" s="281">
        <v>78.365590999851548</v>
      </c>
      <c r="DG17" s="276">
        <v>4360.9960000000001</v>
      </c>
      <c r="DH17" s="281">
        <v>59.831943564472446</v>
      </c>
      <c r="DI17" s="276">
        <v>4774</v>
      </c>
      <c r="DJ17" s="281">
        <v>60.8</v>
      </c>
      <c r="DK17" s="276">
        <v>5081.0630000000001</v>
      </c>
      <c r="DL17" s="281">
        <v>60.481177088857187</v>
      </c>
      <c r="DM17" s="276">
        <v>5078</v>
      </c>
      <c r="DN17" s="281">
        <v>61.6</v>
      </c>
      <c r="DO17" s="276">
        <v>4558</v>
      </c>
      <c r="DP17" s="281">
        <v>62.6</v>
      </c>
      <c r="DQ17" s="276">
        <v>4598</v>
      </c>
      <c r="DR17" s="281">
        <v>62.5</v>
      </c>
      <c r="DS17" s="276">
        <v>5086</v>
      </c>
      <c r="DT17" s="281">
        <v>63.8</v>
      </c>
      <c r="DU17" s="276">
        <v>5596</v>
      </c>
      <c r="DV17" s="281">
        <v>64.2</v>
      </c>
      <c r="DW17" s="276">
        <v>4528</v>
      </c>
      <c r="DX17" s="281">
        <v>67.900000000000006</v>
      </c>
      <c r="DY17" s="276">
        <v>4821</v>
      </c>
      <c r="DZ17" s="281">
        <v>68</v>
      </c>
      <c r="EA17" s="276">
        <v>4893</v>
      </c>
      <c r="EB17" s="281">
        <v>62.9</v>
      </c>
      <c r="EC17" s="284">
        <v>5121</v>
      </c>
      <c r="ED17" s="283">
        <v>61.3</v>
      </c>
      <c r="EE17" s="140"/>
      <c r="EF17" s="140"/>
    </row>
    <row r="18" spans="1:153" ht="15" customHeight="1">
      <c r="A18" s="273" t="s">
        <v>181</v>
      </c>
      <c r="B18" s="274">
        <v>70</v>
      </c>
      <c r="C18" s="141">
        <v>688</v>
      </c>
      <c r="D18" s="281">
        <v>94.835488308115544</v>
      </c>
      <c r="E18" s="141">
        <v>737</v>
      </c>
      <c r="F18" s="281">
        <v>95.342820181112558</v>
      </c>
      <c r="G18" s="141">
        <v>734</v>
      </c>
      <c r="H18" s="281">
        <v>94.465894465894465</v>
      </c>
      <c r="I18" s="141">
        <v>718</v>
      </c>
      <c r="J18" s="281">
        <v>94.573684210526309</v>
      </c>
      <c r="K18" s="141">
        <v>705</v>
      </c>
      <c r="L18" s="281">
        <v>95.170270270270279</v>
      </c>
      <c r="M18" s="141">
        <v>798</v>
      </c>
      <c r="N18" s="281">
        <v>96.028880866425993</v>
      </c>
      <c r="O18" s="276">
        <v>811</v>
      </c>
      <c r="P18" s="281">
        <v>96.318289786223275</v>
      </c>
      <c r="Q18" s="276">
        <v>807</v>
      </c>
      <c r="R18" s="281">
        <v>97.211913357400718</v>
      </c>
      <c r="S18" s="276">
        <v>1250</v>
      </c>
      <c r="T18" s="281">
        <v>94.984802431610944</v>
      </c>
      <c r="U18" s="276">
        <v>1329</v>
      </c>
      <c r="V18" s="281">
        <v>97.2</v>
      </c>
      <c r="W18" s="276">
        <v>1397</v>
      </c>
      <c r="X18" s="281">
        <v>96.5</v>
      </c>
      <c r="Y18" s="276">
        <v>1303</v>
      </c>
      <c r="Z18" s="281">
        <v>97.238805970149258</v>
      </c>
      <c r="AA18" s="276">
        <v>1393</v>
      </c>
      <c r="AB18" s="281">
        <v>97.512587412587408</v>
      </c>
      <c r="AC18" s="276">
        <v>1367</v>
      </c>
      <c r="AD18" s="281">
        <v>97.782546494992857</v>
      </c>
      <c r="AE18" s="276">
        <v>1277</v>
      </c>
      <c r="AF18" s="281">
        <v>97.7</v>
      </c>
      <c r="AG18" s="276">
        <v>1302</v>
      </c>
      <c r="AH18" s="281">
        <v>97.968397291196382</v>
      </c>
      <c r="AI18" s="276">
        <v>1339</v>
      </c>
      <c r="AJ18" s="281">
        <v>97.880116959064324</v>
      </c>
      <c r="AK18" s="276">
        <v>1462</v>
      </c>
      <c r="AL18" s="281">
        <v>97.98927613941018</v>
      </c>
      <c r="AM18" s="276">
        <v>1523</v>
      </c>
      <c r="AN18" s="281">
        <v>97.942122186495169</v>
      </c>
      <c r="AO18" s="276">
        <v>1728</v>
      </c>
      <c r="AP18" s="281">
        <v>98.014747589336366</v>
      </c>
      <c r="AQ18" s="276">
        <v>1704</v>
      </c>
      <c r="AR18" s="281">
        <v>98.156682027649765</v>
      </c>
      <c r="AS18" s="276">
        <v>1797</v>
      </c>
      <c r="AT18" s="281">
        <v>97.769314472252447</v>
      </c>
      <c r="AU18" s="276">
        <v>1774</v>
      </c>
      <c r="AV18" s="281">
        <v>98.011049723756898</v>
      </c>
      <c r="AW18" s="276">
        <v>1764</v>
      </c>
      <c r="AX18" s="281">
        <v>98.109010011123459</v>
      </c>
      <c r="AY18" s="276">
        <v>1738</v>
      </c>
      <c r="AZ18" s="281">
        <v>98.303167420814475</v>
      </c>
      <c r="BA18" s="276">
        <v>1832</v>
      </c>
      <c r="BB18" s="281">
        <v>98.547606239913932</v>
      </c>
      <c r="BC18" s="276">
        <v>1633</v>
      </c>
      <c r="BD18" s="281">
        <v>98.4</v>
      </c>
      <c r="BE18" s="276">
        <v>1630</v>
      </c>
      <c r="BF18" s="281">
        <v>98.7</v>
      </c>
      <c r="BG18" s="276">
        <v>1720</v>
      </c>
      <c r="BH18" s="281">
        <v>98.9</v>
      </c>
      <c r="BI18" s="276">
        <v>1905</v>
      </c>
      <c r="BJ18" s="282">
        <v>99.3</v>
      </c>
      <c r="BK18" s="276">
        <v>1944</v>
      </c>
      <c r="BL18" s="281">
        <v>98.8</v>
      </c>
      <c r="BM18" s="276">
        <v>1927</v>
      </c>
      <c r="BN18" s="281">
        <v>99.8</v>
      </c>
      <c r="BO18" s="276">
        <v>2043</v>
      </c>
      <c r="BP18" s="281">
        <v>99.1</v>
      </c>
      <c r="BQ18" s="276">
        <v>2121</v>
      </c>
      <c r="BR18" s="281">
        <v>98.9</v>
      </c>
      <c r="BS18" s="276">
        <v>2043</v>
      </c>
      <c r="BT18" s="281">
        <v>99.2</v>
      </c>
      <c r="BU18" s="276">
        <v>2076</v>
      </c>
      <c r="BV18" s="281">
        <v>99.2</v>
      </c>
      <c r="BW18" s="276">
        <v>3349</v>
      </c>
      <c r="BX18" s="281">
        <v>88.4</v>
      </c>
      <c r="BY18" s="276">
        <v>2686</v>
      </c>
      <c r="BZ18" s="281">
        <v>97.4</v>
      </c>
      <c r="CA18" s="276">
        <v>3000</v>
      </c>
      <c r="CB18" s="281">
        <v>97.8</v>
      </c>
      <c r="CC18" s="276">
        <v>3087</v>
      </c>
      <c r="CD18" s="281">
        <v>99.4</v>
      </c>
      <c r="CE18" s="276">
        <v>2918</v>
      </c>
      <c r="CF18" s="281">
        <v>99.4</v>
      </c>
      <c r="CG18" s="276">
        <v>3136</v>
      </c>
      <c r="CH18" s="281">
        <v>96.1</v>
      </c>
      <c r="CI18" s="276">
        <v>2974</v>
      </c>
      <c r="CJ18" s="281">
        <v>99.4</v>
      </c>
      <c r="CK18" s="276">
        <v>2942.1860000000001</v>
      </c>
      <c r="CL18" s="281">
        <v>99.4</v>
      </c>
      <c r="CM18" s="276">
        <v>2669</v>
      </c>
      <c r="CN18" s="281">
        <v>99.2</v>
      </c>
      <c r="CO18" s="276">
        <v>3037</v>
      </c>
      <c r="CP18" s="281">
        <v>96.9</v>
      </c>
      <c r="CQ18" s="276">
        <v>3351.78</v>
      </c>
      <c r="CR18" s="281">
        <v>99.2</v>
      </c>
      <c r="CS18" s="276">
        <v>3386.8589999999999</v>
      </c>
      <c r="CT18" s="281">
        <v>99.6</v>
      </c>
      <c r="CU18" s="276">
        <v>3907</v>
      </c>
      <c r="CV18" s="281">
        <v>98.1</v>
      </c>
      <c r="CW18" s="276">
        <v>4703</v>
      </c>
      <c r="CX18" s="281">
        <v>97.2</v>
      </c>
      <c r="CY18" s="276">
        <v>5336.8410000000003</v>
      </c>
      <c r="CZ18" s="281">
        <v>96.509880305737653</v>
      </c>
      <c r="DA18" s="276">
        <v>3970.6460000000002</v>
      </c>
      <c r="DB18" s="281">
        <v>98.043256462147639</v>
      </c>
      <c r="DC18" s="276">
        <v>4093.77</v>
      </c>
      <c r="DD18" s="281">
        <v>97.7</v>
      </c>
      <c r="DE18" s="276">
        <v>3828.846</v>
      </c>
      <c r="DF18" s="281">
        <v>95.204664694034861</v>
      </c>
      <c r="DG18" s="276">
        <v>4204.0330000000004</v>
      </c>
      <c r="DH18" s="281">
        <v>96.798446447785082</v>
      </c>
      <c r="DI18" s="276">
        <v>3924</v>
      </c>
      <c r="DJ18" s="281">
        <v>97.1</v>
      </c>
      <c r="DK18" s="276">
        <v>4183.5039999999999</v>
      </c>
      <c r="DL18" s="281">
        <v>96.567879063475985</v>
      </c>
      <c r="DM18" s="276">
        <v>4328</v>
      </c>
      <c r="DN18" s="281">
        <v>97.3</v>
      </c>
      <c r="DO18" s="276">
        <v>5394</v>
      </c>
      <c r="DP18" s="281">
        <v>92.9</v>
      </c>
      <c r="DQ18" s="276">
        <v>5210</v>
      </c>
      <c r="DR18" s="281">
        <v>92</v>
      </c>
      <c r="DS18" s="276">
        <v>4334</v>
      </c>
      <c r="DT18" s="281">
        <v>97.8</v>
      </c>
      <c r="DU18" s="276">
        <v>5209</v>
      </c>
      <c r="DV18" s="281">
        <v>98.1</v>
      </c>
      <c r="DW18" s="276">
        <v>5956</v>
      </c>
      <c r="DX18" s="281">
        <v>98.6</v>
      </c>
      <c r="DY18" s="276">
        <v>10746</v>
      </c>
      <c r="DZ18" s="281">
        <v>99.1</v>
      </c>
      <c r="EA18" s="276">
        <v>10681</v>
      </c>
      <c r="EB18" s="281">
        <v>96.3</v>
      </c>
      <c r="EC18" s="284">
        <v>6311</v>
      </c>
      <c r="ED18" s="283">
        <v>90.2</v>
      </c>
      <c r="EE18" s="140"/>
      <c r="EF18" s="140"/>
    </row>
    <row r="19" spans="1:153" ht="15" customHeight="1">
      <c r="A19" s="273" t="s">
        <v>182</v>
      </c>
      <c r="B19" s="274">
        <v>100</v>
      </c>
      <c r="C19" s="141">
        <v>3444</v>
      </c>
      <c r="D19" s="281">
        <v>99.970972423802621</v>
      </c>
      <c r="E19" s="141">
        <v>3500</v>
      </c>
      <c r="F19" s="281">
        <v>100</v>
      </c>
      <c r="G19" s="141">
        <v>3847</v>
      </c>
      <c r="H19" s="281">
        <v>100</v>
      </c>
      <c r="I19" s="141">
        <v>4075</v>
      </c>
      <c r="J19" s="281">
        <v>100</v>
      </c>
      <c r="K19" s="141">
        <v>4162</v>
      </c>
      <c r="L19" s="281">
        <v>100</v>
      </c>
      <c r="M19" s="141">
        <v>4372</v>
      </c>
      <c r="N19" s="281">
        <v>100</v>
      </c>
      <c r="O19" s="276">
        <v>4813</v>
      </c>
      <c r="P19" s="281">
        <v>100</v>
      </c>
      <c r="Q19" s="276">
        <v>5262</v>
      </c>
      <c r="R19" s="281">
        <v>100</v>
      </c>
      <c r="S19" s="276">
        <v>5502</v>
      </c>
      <c r="T19" s="281">
        <v>100</v>
      </c>
      <c r="U19" s="276">
        <v>6405</v>
      </c>
      <c r="V19" s="281">
        <v>100</v>
      </c>
      <c r="W19" s="276">
        <v>7568</v>
      </c>
      <c r="X19" s="281">
        <v>100</v>
      </c>
      <c r="Y19" s="276">
        <v>8798</v>
      </c>
      <c r="Z19" s="281">
        <v>100</v>
      </c>
      <c r="AA19" s="276">
        <v>8199</v>
      </c>
      <c r="AB19" s="281">
        <v>100</v>
      </c>
      <c r="AC19" s="276">
        <v>7943</v>
      </c>
      <c r="AD19" s="281">
        <v>100</v>
      </c>
      <c r="AE19" s="276">
        <v>8223</v>
      </c>
      <c r="AF19" s="281">
        <v>100</v>
      </c>
      <c r="AG19" s="276">
        <v>8294</v>
      </c>
      <c r="AH19" s="281">
        <v>100</v>
      </c>
      <c r="AI19" s="276">
        <v>8469</v>
      </c>
      <c r="AJ19" s="281">
        <v>100</v>
      </c>
      <c r="AK19" s="276">
        <v>8715</v>
      </c>
      <c r="AL19" s="281">
        <v>100.01147578609135</v>
      </c>
      <c r="AM19" s="276">
        <v>9257</v>
      </c>
      <c r="AN19" s="281">
        <v>100</v>
      </c>
      <c r="AO19" s="276">
        <v>9618</v>
      </c>
      <c r="AP19" s="281">
        <v>100</v>
      </c>
      <c r="AQ19" s="276">
        <v>10105</v>
      </c>
      <c r="AR19" s="281">
        <v>100</v>
      </c>
      <c r="AS19" s="276">
        <v>10173</v>
      </c>
      <c r="AT19" s="281">
        <v>100</v>
      </c>
      <c r="AU19" s="276">
        <v>10536</v>
      </c>
      <c r="AV19" s="281">
        <v>100.00949216896061</v>
      </c>
      <c r="AW19" s="276">
        <v>10833</v>
      </c>
      <c r="AX19" s="281">
        <v>100.00923190546528</v>
      </c>
      <c r="AY19" s="276">
        <v>10758</v>
      </c>
      <c r="AZ19" s="281">
        <v>100</v>
      </c>
      <c r="BA19" s="276">
        <v>10630</v>
      </c>
      <c r="BB19" s="281">
        <v>100</v>
      </c>
      <c r="BC19" s="276">
        <v>10791</v>
      </c>
      <c r="BD19" s="281">
        <v>100</v>
      </c>
      <c r="BE19" s="276">
        <v>10984</v>
      </c>
      <c r="BF19" s="281">
        <v>100</v>
      </c>
      <c r="BG19" s="276">
        <v>10397</v>
      </c>
      <c r="BH19" s="281">
        <v>100</v>
      </c>
      <c r="BI19" s="276">
        <v>10536</v>
      </c>
      <c r="BJ19" s="282">
        <v>100</v>
      </c>
      <c r="BK19" s="276">
        <v>11563</v>
      </c>
      <c r="BL19" s="281">
        <v>100</v>
      </c>
      <c r="BM19" s="276">
        <v>11918</v>
      </c>
      <c r="BN19" s="281">
        <v>100</v>
      </c>
      <c r="BO19" s="276">
        <v>11774</v>
      </c>
      <c r="BP19" s="281">
        <v>100</v>
      </c>
      <c r="BQ19" s="276">
        <v>11925</v>
      </c>
      <c r="BR19" s="281">
        <v>100</v>
      </c>
      <c r="BS19" s="276">
        <v>14462</v>
      </c>
      <c r="BT19" s="281">
        <v>100</v>
      </c>
      <c r="BU19" s="276">
        <v>15053</v>
      </c>
      <c r="BV19" s="281">
        <v>100</v>
      </c>
      <c r="BW19" s="276">
        <v>15071</v>
      </c>
      <c r="BX19" s="281">
        <v>100</v>
      </c>
      <c r="BY19" s="276">
        <v>16775</v>
      </c>
      <c r="BZ19" s="281">
        <v>100</v>
      </c>
      <c r="CA19" s="276">
        <v>23472</v>
      </c>
      <c r="CB19" s="281">
        <v>100</v>
      </c>
      <c r="CC19" s="276">
        <v>23722</v>
      </c>
      <c r="CD19" s="281">
        <v>100</v>
      </c>
      <c r="CE19" s="276">
        <v>22970</v>
      </c>
      <c r="CF19" s="281">
        <v>100</v>
      </c>
      <c r="CG19" s="276">
        <v>20600</v>
      </c>
      <c r="CH19" s="281">
        <v>100</v>
      </c>
      <c r="CI19" s="276">
        <v>19793</v>
      </c>
      <c r="CJ19" s="281">
        <v>100</v>
      </c>
      <c r="CK19" s="276">
        <v>19561.488000000001</v>
      </c>
      <c r="CL19" s="281">
        <v>100</v>
      </c>
      <c r="CM19" s="276">
        <v>18418</v>
      </c>
      <c r="CN19" s="281">
        <v>100</v>
      </c>
      <c r="CO19" s="276">
        <v>17707</v>
      </c>
      <c r="CP19" s="281">
        <v>100</v>
      </c>
      <c r="CQ19" s="276">
        <v>17935.963</v>
      </c>
      <c r="CR19" s="281">
        <v>100</v>
      </c>
      <c r="CS19" s="276">
        <v>17190.117999999999</v>
      </c>
      <c r="CT19" s="281">
        <v>100</v>
      </c>
      <c r="CU19" s="276">
        <v>18624</v>
      </c>
      <c r="CV19" s="281">
        <v>100</v>
      </c>
      <c r="CW19" s="276">
        <v>17886</v>
      </c>
      <c r="CX19" s="281">
        <v>100</v>
      </c>
      <c r="CY19" s="276">
        <v>16502.906999999999</v>
      </c>
      <c r="CZ19" s="281">
        <v>100</v>
      </c>
      <c r="DA19" s="276">
        <v>18942.03</v>
      </c>
      <c r="DB19" s="281">
        <v>100</v>
      </c>
      <c r="DC19" s="276">
        <v>19209.002</v>
      </c>
      <c r="DD19" s="281">
        <v>100</v>
      </c>
      <c r="DE19" s="276">
        <v>19019.260999999999</v>
      </c>
      <c r="DF19" s="281">
        <v>100</v>
      </c>
      <c r="DG19" s="276">
        <v>20269.074000000001</v>
      </c>
      <c r="DH19" s="281">
        <v>100</v>
      </c>
      <c r="DI19" s="276">
        <v>20380</v>
      </c>
      <c r="DJ19" s="281">
        <v>100</v>
      </c>
      <c r="DK19" s="276">
        <v>19346.233</v>
      </c>
      <c r="DL19" s="281">
        <v>99.999994831035337</v>
      </c>
      <c r="DM19" s="276">
        <v>17571</v>
      </c>
      <c r="DN19" s="281">
        <v>100</v>
      </c>
      <c r="DO19" s="276">
        <v>18146</v>
      </c>
      <c r="DP19" s="281">
        <v>100</v>
      </c>
      <c r="DQ19" s="276">
        <v>18883</v>
      </c>
      <c r="DR19" s="281">
        <v>100</v>
      </c>
      <c r="DS19" s="276">
        <v>20159</v>
      </c>
      <c r="DT19" s="281">
        <v>100</v>
      </c>
      <c r="DU19" s="276">
        <v>20708</v>
      </c>
      <c r="DV19" s="281">
        <v>100</v>
      </c>
      <c r="DW19" s="276">
        <v>21552</v>
      </c>
      <c r="DX19" s="281">
        <v>100</v>
      </c>
      <c r="DY19" s="276">
        <v>23741</v>
      </c>
      <c r="DZ19" s="281">
        <v>100</v>
      </c>
      <c r="EA19" s="276">
        <v>26802</v>
      </c>
      <c r="EB19" s="281">
        <v>100</v>
      </c>
      <c r="EC19" s="284">
        <v>32425</v>
      </c>
      <c r="ED19" s="283">
        <v>100</v>
      </c>
      <c r="EE19" s="140"/>
      <c r="EF19" s="140"/>
    </row>
    <row r="20" spans="1:153" s="77" customFormat="1" ht="5.0999999999999996" customHeight="1">
      <c r="A20" s="285"/>
      <c r="B20" s="103"/>
      <c r="C20" s="141"/>
      <c r="D20" s="286"/>
      <c r="E20" s="141"/>
      <c r="F20" s="286"/>
      <c r="G20" s="141"/>
      <c r="H20" s="286"/>
      <c r="I20" s="141"/>
      <c r="J20" s="286"/>
      <c r="K20" s="141"/>
      <c r="L20" s="286"/>
      <c r="M20" s="141"/>
      <c r="N20" s="286"/>
      <c r="O20" s="103"/>
      <c r="P20" s="286"/>
      <c r="Q20" s="103"/>
      <c r="R20" s="286"/>
      <c r="S20" s="103"/>
      <c r="T20" s="286"/>
      <c r="U20" s="103"/>
      <c r="V20" s="286"/>
      <c r="W20" s="103"/>
      <c r="X20" s="286"/>
      <c r="Y20" s="103"/>
      <c r="Z20" s="286"/>
      <c r="AA20" s="103"/>
      <c r="AB20" s="286"/>
      <c r="AC20" s="103"/>
      <c r="AD20" s="286"/>
      <c r="AE20" s="103"/>
      <c r="AF20" s="286"/>
      <c r="AG20" s="103"/>
      <c r="AH20" s="286"/>
      <c r="AI20" s="103"/>
      <c r="AJ20" s="286"/>
      <c r="AK20" s="103"/>
      <c r="AL20" s="286"/>
      <c r="AM20" s="103"/>
      <c r="AN20" s="286"/>
      <c r="AO20" s="103"/>
      <c r="AP20" s="286"/>
      <c r="AQ20" s="103"/>
      <c r="AR20" s="286"/>
      <c r="AS20" s="103"/>
      <c r="AT20" s="286"/>
      <c r="AU20" s="103"/>
      <c r="AV20" s="286"/>
      <c r="AW20" s="103"/>
      <c r="AX20" s="286"/>
      <c r="AY20" s="103"/>
      <c r="AZ20" s="286"/>
      <c r="BA20" s="103"/>
      <c r="BB20" s="286"/>
      <c r="BC20" s="103"/>
      <c r="BD20" s="286"/>
      <c r="BE20" s="103"/>
      <c r="BF20" s="286"/>
      <c r="BG20" s="103"/>
      <c r="BH20" s="286"/>
      <c r="BI20" s="103"/>
      <c r="BJ20" s="287"/>
      <c r="BK20" s="103"/>
      <c r="BL20" s="286"/>
      <c r="BM20" s="103"/>
      <c r="BN20" s="286"/>
      <c r="BO20" s="103"/>
      <c r="BP20" s="286"/>
      <c r="BQ20" s="103"/>
      <c r="BR20" s="286"/>
      <c r="BS20" s="103"/>
      <c r="BT20" s="286"/>
      <c r="BU20" s="103"/>
      <c r="BV20" s="286"/>
      <c r="BW20" s="103"/>
      <c r="BX20" s="286"/>
      <c r="BY20" s="103"/>
      <c r="BZ20" s="286"/>
      <c r="CA20" s="103"/>
      <c r="CB20" s="286"/>
      <c r="CC20" s="103"/>
      <c r="CD20" s="286"/>
      <c r="CE20" s="103"/>
      <c r="CF20" s="286"/>
      <c r="CG20" s="103"/>
      <c r="CH20" s="286"/>
      <c r="CI20" s="103"/>
      <c r="CJ20" s="286"/>
      <c r="CK20" s="103"/>
      <c r="CL20" s="286"/>
      <c r="CM20" s="103"/>
      <c r="CN20" s="286"/>
      <c r="CO20" s="103"/>
      <c r="CP20" s="286"/>
      <c r="CQ20" s="103"/>
      <c r="CR20" s="286"/>
      <c r="CS20" s="103"/>
      <c r="CT20" s="286"/>
      <c r="CU20" s="103"/>
      <c r="CV20" s="286"/>
      <c r="CW20" s="103"/>
      <c r="CX20" s="286"/>
      <c r="CY20" s="103"/>
      <c r="CZ20" s="287"/>
      <c r="DA20" s="103"/>
      <c r="DB20" s="287"/>
      <c r="DC20" s="103"/>
      <c r="DD20" s="287"/>
      <c r="DE20" s="103"/>
      <c r="DF20" s="287"/>
      <c r="DG20" s="103"/>
      <c r="DH20" s="286"/>
      <c r="DI20" s="103"/>
      <c r="DJ20" s="286"/>
      <c r="DK20" s="103"/>
      <c r="DL20" s="286"/>
      <c r="DM20" s="103"/>
      <c r="DN20" s="286"/>
      <c r="DO20" s="103"/>
      <c r="DP20" s="286"/>
      <c r="DQ20" s="103"/>
      <c r="DR20" s="286"/>
      <c r="DS20" s="103"/>
      <c r="DT20" s="286"/>
      <c r="DU20" s="103"/>
      <c r="DV20" s="286"/>
      <c r="DW20" s="103"/>
      <c r="DX20" s="286"/>
      <c r="DY20" s="103"/>
      <c r="DZ20" s="286"/>
      <c r="EA20" s="103"/>
      <c r="EB20" s="286"/>
      <c r="EC20" s="103"/>
      <c r="ED20" s="287"/>
      <c r="EE20" s="140"/>
      <c r="EF20" s="140"/>
    </row>
    <row r="21" spans="1:153" s="44" customFormat="1" ht="15" customHeight="1" thickBot="1">
      <c r="A21" s="288" t="s">
        <v>183</v>
      </c>
      <c r="B21" s="74"/>
      <c r="C21" s="74">
        <v>6775</v>
      </c>
      <c r="D21" s="289"/>
      <c r="E21" s="74">
        <v>7033</v>
      </c>
      <c r="F21" s="289"/>
      <c r="G21" s="74">
        <v>7428</v>
      </c>
      <c r="H21" s="289"/>
      <c r="I21" s="74">
        <v>7826</v>
      </c>
      <c r="J21" s="289"/>
      <c r="K21" s="74">
        <v>8104</v>
      </c>
      <c r="L21" s="289"/>
      <c r="M21" s="74">
        <v>8652</v>
      </c>
      <c r="N21" s="289"/>
      <c r="O21" s="74">
        <v>9136</v>
      </c>
      <c r="P21" s="289"/>
      <c r="Q21" s="74">
        <v>10263</v>
      </c>
      <c r="R21" s="289"/>
      <c r="S21" s="74">
        <v>11424</v>
      </c>
      <c r="T21" s="289"/>
      <c r="U21" s="74">
        <v>13871</v>
      </c>
      <c r="V21" s="289"/>
      <c r="W21" s="74">
        <v>14953</v>
      </c>
      <c r="X21" s="289"/>
      <c r="Y21" s="74">
        <v>16313</v>
      </c>
      <c r="Z21" s="289"/>
      <c r="AA21" s="74">
        <v>15836</v>
      </c>
      <c r="AB21" s="289"/>
      <c r="AC21" s="74">
        <v>15782</v>
      </c>
      <c r="AD21" s="289"/>
      <c r="AE21" s="74">
        <v>16019</v>
      </c>
      <c r="AF21" s="289"/>
      <c r="AG21" s="74">
        <v>16290</v>
      </c>
      <c r="AH21" s="289"/>
      <c r="AI21" s="74">
        <v>16740</v>
      </c>
      <c r="AJ21" s="289"/>
      <c r="AK21" s="74">
        <v>17365</v>
      </c>
      <c r="AL21" s="289"/>
      <c r="AM21" s="74">
        <v>19091</v>
      </c>
      <c r="AN21" s="289"/>
      <c r="AO21" s="74">
        <v>19541</v>
      </c>
      <c r="AP21" s="289"/>
      <c r="AQ21" s="74">
        <v>20117</v>
      </c>
      <c r="AR21" s="289"/>
      <c r="AS21" s="74">
        <v>20682</v>
      </c>
      <c r="AT21" s="289"/>
      <c r="AU21" s="74">
        <v>20915</v>
      </c>
      <c r="AV21" s="289"/>
      <c r="AW21" s="74">
        <v>21299</v>
      </c>
      <c r="AX21" s="289"/>
      <c r="AY21" s="74">
        <v>21359</v>
      </c>
      <c r="AZ21" s="289"/>
      <c r="BA21" s="74">
        <v>21455</v>
      </c>
      <c r="BB21" s="289"/>
      <c r="BC21" s="74">
        <v>21476</v>
      </c>
      <c r="BD21" s="289"/>
      <c r="BE21" s="74">
        <v>21687</v>
      </c>
      <c r="BF21" s="289"/>
      <c r="BG21" s="74">
        <v>21407</v>
      </c>
      <c r="BH21" s="289"/>
      <c r="BI21" s="74">
        <v>21791</v>
      </c>
      <c r="BJ21" s="289"/>
      <c r="BK21" s="74">
        <v>22622</v>
      </c>
      <c r="BL21" s="289"/>
      <c r="BM21" s="74">
        <v>23146</v>
      </c>
      <c r="BN21" s="289"/>
      <c r="BO21" s="74">
        <v>23618</v>
      </c>
      <c r="BP21" s="289"/>
      <c r="BQ21" s="74">
        <v>23801</v>
      </c>
      <c r="BR21" s="289"/>
      <c r="BS21" s="74">
        <v>28670</v>
      </c>
      <c r="BT21" s="289"/>
      <c r="BU21" s="74">
        <v>29499</v>
      </c>
      <c r="BV21" s="289"/>
      <c r="BW21" s="74">
        <v>30497</v>
      </c>
      <c r="BX21" s="289"/>
      <c r="BY21" s="74">
        <v>31875</v>
      </c>
      <c r="BZ21" s="289"/>
      <c r="CA21" s="74">
        <v>40416</v>
      </c>
      <c r="CB21" s="289"/>
      <c r="CC21" s="74">
        <v>40714</v>
      </c>
      <c r="CD21" s="289"/>
      <c r="CE21" s="74">
        <v>39181</v>
      </c>
      <c r="CF21" s="289"/>
      <c r="CG21" s="74">
        <v>37536</v>
      </c>
      <c r="CH21" s="289"/>
      <c r="CI21" s="74">
        <v>36557</v>
      </c>
      <c r="CJ21" s="289"/>
      <c r="CK21" s="74">
        <v>36526.540999999997</v>
      </c>
      <c r="CL21" s="289"/>
      <c r="CM21" s="74">
        <v>35763</v>
      </c>
      <c r="CN21" s="289"/>
      <c r="CO21" s="74">
        <v>35240</v>
      </c>
      <c r="CP21" s="289"/>
      <c r="CQ21" s="74">
        <v>35237.024999999994</v>
      </c>
      <c r="CR21" s="289"/>
      <c r="CS21" s="74">
        <v>35084.141000000003</v>
      </c>
      <c r="CT21" s="289"/>
      <c r="CU21" s="74">
        <v>36986</v>
      </c>
      <c r="CV21" s="289"/>
      <c r="CW21" s="74">
        <v>36860</v>
      </c>
      <c r="CX21" s="289"/>
      <c r="CY21" s="74">
        <v>36141.612999999998</v>
      </c>
      <c r="CZ21" s="289"/>
      <c r="DA21" s="74">
        <v>36796.487999999998</v>
      </c>
      <c r="DB21" s="289"/>
      <c r="DC21" s="74">
        <v>40466.135479999997</v>
      </c>
      <c r="DD21" s="289"/>
      <c r="DE21" s="74">
        <v>43208.778000000006</v>
      </c>
      <c r="DF21" s="289"/>
      <c r="DG21" s="74">
        <v>44893.664000000004</v>
      </c>
      <c r="DH21" s="289"/>
      <c r="DI21" s="74">
        <v>45339</v>
      </c>
      <c r="DJ21" s="289"/>
      <c r="DK21" s="74">
        <v>46029.987000000001</v>
      </c>
      <c r="DL21" s="289"/>
      <c r="DM21" s="74">
        <v>44401</v>
      </c>
      <c r="DN21" s="289"/>
      <c r="DO21" s="74">
        <v>44624</v>
      </c>
      <c r="DP21" s="289"/>
      <c r="DQ21" s="74">
        <v>45236</v>
      </c>
      <c r="DR21" s="289"/>
      <c r="DS21" s="74">
        <f>SUM(DS12:DS19)</f>
        <v>47149</v>
      </c>
      <c r="DT21" s="289"/>
      <c r="DU21" s="74">
        <f>SUM(DU12:DU19)</f>
        <v>48790</v>
      </c>
      <c r="DV21" s="289"/>
      <c r="DW21" s="74">
        <f>SUM(DW12:DW19)</f>
        <v>50334</v>
      </c>
      <c r="DX21" s="289"/>
      <c r="DY21" s="74">
        <v>57741</v>
      </c>
      <c r="DZ21" s="289"/>
      <c r="EA21" s="74">
        <f>SUM(EA12:EA19)</f>
        <v>60032</v>
      </c>
      <c r="EB21" s="289"/>
      <c r="EC21" s="74">
        <f>SUM(EC12:EC19)</f>
        <v>60196</v>
      </c>
      <c r="ED21" s="289"/>
      <c r="EE21" s="140"/>
      <c r="EF21" s="140"/>
      <c r="EG21" s="107"/>
      <c r="EH21" s="107"/>
      <c r="EI21" s="107"/>
      <c r="EJ21" s="107"/>
      <c r="EK21" s="107"/>
      <c r="EL21" s="107"/>
      <c r="EM21" s="107"/>
      <c r="EN21" s="107"/>
      <c r="EO21" s="107"/>
      <c r="EP21" s="107"/>
      <c r="EQ21" s="107"/>
      <c r="ER21" s="107"/>
      <c r="ES21" s="107"/>
      <c r="ET21" s="107"/>
      <c r="EU21" s="107"/>
      <c r="EV21" s="107"/>
      <c r="EW21" s="107"/>
    </row>
    <row r="22" spans="1:153" ht="12.75" customHeight="1" thickTop="1">
      <c r="A22" s="103"/>
      <c r="B22" s="103"/>
      <c r="C22" s="103"/>
      <c r="D22" s="145"/>
      <c r="E22" s="103"/>
      <c r="F22" s="145"/>
      <c r="G22" s="103"/>
      <c r="H22" s="145"/>
      <c r="I22" s="103"/>
      <c r="J22" s="145"/>
      <c r="K22" s="103"/>
      <c r="L22" s="145"/>
      <c r="M22" s="103"/>
      <c r="N22" s="145"/>
      <c r="O22" s="103"/>
      <c r="P22" s="145"/>
      <c r="Q22" s="103"/>
      <c r="R22" s="145"/>
      <c r="S22" s="103"/>
      <c r="T22" s="145"/>
      <c r="U22" s="103"/>
      <c r="V22" s="145"/>
      <c r="W22" s="103"/>
      <c r="X22" s="145"/>
      <c r="Y22" s="103"/>
      <c r="Z22" s="145"/>
      <c r="AA22" s="103"/>
      <c r="AB22" s="145"/>
      <c r="AC22" s="103"/>
      <c r="AD22" s="145"/>
      <c r="AE22" s="103"/>
      <c r="AF22" s="145"/>
      <c r="AG22" s="103"/>
      <c r="AH22" s="145"/>
      <c r="AI22" s="103"/>
      <c r="AJ22" s="145"/>
      <c r="AK22" s="103"/>
      <c r="AL22" s="145"/>
      <c r="AM22" s="103"/>
      <c r="AN22" s="145"/>
      <c r="AO22" s="103"/>
      <c r="AP22" s="145"/>
      <c r="AQ22" s="103"/>
      <c r="AR22" s="145"/>
      <c r="AS22" s="103"/>
      <c r="AT22" s="145"/>
      <c r="AU22" s="103"/>
      <c r="AV22" s="145"/>
      <c r="AW22" s="103"/>
      <c r="AX22" s="145"/>
      <c r="AY22" s="103"/>
      <c r="AZ22" s="145"/>
      <c r="BA22" s="103"/>
      <c r="BB22" s="145"/>
      <c r="BC22" s="103"/>
      <c r="BD22" s="145"/>
      <c r="BE22" s="103"/>
      <c r="BF22" s="145"/>
      <c r="BG22" s="103"/>
      <c r="BH22" s="145"/>
      <c r="BI22" s="103"/>
      <c r="BJ22" s="103"/>
      <c r="BK22" s="141"/>
      <c r="BL22" s="87"/>
      <c r="BM22" s="141"/>
      <c r="BN22" s="87"/>
      <c r="BO22" s="141"/>
      <c r="BP22" s="87"/>
      <c r="BQ22" s="141"/>
      <c r="BR22" s="87"/>
      <c r="BS22" s="141"/>
      <c r="BT22" s="87"/>
      <c r="BU22" s="141"/>
      <c r="BV22" s="87"/>
    </row>
    <row r="23" spans="1:153" ht="24">
      <c r="A23" s="208" t="s">
        <v>277</v>
      </c>
      <c r="B23" s="208"/>
      <c r="C23" s="103"/>
      <c r="D23" s="145"/>
      <c r="E23" s="103"/>
      <c r="F23" s="145"/>
      <c r="G23" s="103"/>
      <c r="H23" s="145"/>
      <c r="I23" s="103"/>
      <c r="J23" s="145"/>
      <c r="K23" s="103"/>
      <c r="L23" s="145"/>
      <c r="M23" s="103"/>
      <c r="N23" s="145"/>
      <c r="O23" s="103"/>
      <c r="P23" s="145"/>
      <c r="Q23" s="103"/>
      <c r="R23" s="145"/>
      <c r="S23" s="103"/>
      <c r="T23" s="145"/>
      <c r="U23" s="103"/>
      <c r="V23" s="145"/>
      <c r="W23" s="103"/>
      <c r="X23" s="145"/>
      <c r="Y23" s="103"/>
      <c r="Z23" s="145"/>
      <c r="AA23" s="103"/>
      <c r="AB23" s="145"/>
      <c r="AC23" s="103"/>
      <c r="AD23" s="145"/>
      <c r="AE23" s="103"/>
      <c r="AF23" s="145"/>
      <c r="AG23" s="103"/>
      <c r="AH23" s="145"/>
      <c r="AI23" s="103"/>
      <c r="AJ23" s="145"/>
      <c r="AK23" s="103"/>
      <c r="AL23" s="145"/>
      <c r="AM23" s="103"/>
      <c r="AN23" s="145"/>
      <c r="AO23" s="103"/>
      <c r="AP23" s="145"/>
      <c r="AQ23" s="103"/>
      <c r="AR23" s="145"/>
      <c r="AS23" s="103"/>
      <c r="AT23" s="145"/>
      <c r="AU23" s="103"/>
      <c r="AV23" s="145"/>
      <c r="AW23" s="103"/>
      <c r="AX23" s="145"/>
      <c r="AY23" s="103"/>
      <c r="AZ23" s="145"/>
      <c r="BA23" s="103"/>
      <c r="BB23" s="145"/>
      <c r="BC23" s="103"/>
      <c r="BD23" s="145"/>
      <c r="BE23" s="103"/>
      <c r="BF23" s="145"/>
      <c r="BG23" s="103"/>
      <c r="BH23" s="145"/>
      <c r="BI23" s="103"/>
      <c r="BJ23" s="103"/>
      <c r="BK23" s="141"/>
      <c r="BL23" s="87"/>
      <c r="BM23" s="141"/>
      <c r="BN23" s="87"/>
      <c r="BO23" s="141"/>
      <c r="BP23" s="87"/>
      <c r="BQ23" s="141"/>
      <c r="BR23" s="87"/>
      <c r="BS23" s="141"/>
      <c r="BT23" s="87"/>
      <c r="BU23" s="141"/>
      <c r="BV23" s="87"/>
    </row>
    <row r="24" spans="1:153" ht="13.2" customHeight="1">
      <c r="A24" s="103"/>
      <c r="B24" s="103"/>
      <c r="C24" s="103"/>
      <c r="D24" s="145"/>
      <c r="E24" s="103"/>
      <c r="F24" s="145"/>
      <c r="G24" s="103"/>
      <c r="H24" s="145"/>
      <c r="I24" s="103"/>
      <c r="J24" s="145"/>
      <c r="K24" s="103"/>
      <c r="L24" s="145"/>
      <c r="M24" s="103"/>
      <c r="N24" s="145"/>
      <c r="O24" s="103"/>
      <c r="P24" s="145"/>
      <c r="Q24" s="103"/>
      <c r="R24" s="145"/>
      <c r="S24" s="103"/>
      <c r="T24" s="145"/>
      <c r="U24" s="103"/>
      <c r="V24" s="145"/>
      <c r="W24" s="103"/>
      <c r="X24" s="145"/>
      <c r="Y24" s="103"/>
      <c r="Z24" s="145"/>
      <c r="AA24" s="103"/>
      <c r="AB24" s="145"/>
      <c r="AC24" s="103"/>
      <c r="AD24" s="145"/>
      <c r="AE24" s="103"/>
      <c r="AF24" s="145"/>
      <c r="AG24" s="103"/>
      <c r="AH24" s="145"/>
      <c r="AI24" s="103"/>
      <c r="AJ24" s="145"/>
      <c r="AK24" s="103"/>
      <c r="AL24" s="145"/>
      <c r="AM24" s="103"/>
      <c r="AN24" s="145"/>
      <c r="AO24" s="103"/>
      <c r="AP24" s="145"/>
      <c r="AQ24" s="103"/>
      <c r="AR24" s="145"/>
      <c r="AS24" s="103"/>
      <c r="AT24" s="145"/>
      <c r="AU24" s="103"/>
      <c r="AV24" s="145"/>
      <c r="AW24" s="103"/>
      <c r="AX24" s="145"/>
      <c r="AY24" s="103"/>
      <c r="AZ24" s="145"/>
      <c r="BA24" s="103"/>
      <c r="BB24" s="145"/>
      <c r="BC24" s="103"/>
      <c r="BD24" s="145"/>
      <c r="BE24" s="103"/>
      <c r="BF24" s="145"/>
      <c r="BG24" s="103"/>
      <c r="BH24" s="145"/>
      <c r="BI24" s="103"/>
      <c r="BJ24" s="103"/>
      <c r="BK24" s="141"/>
      <c r="BL24" s="87"/>
      <c r="BM24" s="141"/>
      <c r="BN24" s="87"/>
      <c r="BO24" s="141"/>
      <c r="BP24" s="87"/>
      <c r="BQ24" s="141"/>
      <c r="BR24" s="87"/>
      <c r="BS24" s="141"/>
      <c r="BT24" s="87"/>
      <c r="BU24" s="141"/>
      <c r="BV24" s="87"/>
    </row>
    <row r="25" spans="1:153" s="152" customFormat="1">
      <c r="A25" s="86"/>
      <c r="B25" s="86"/>
      <c r="C25" s="86"/>
      <c r="D25" s="121"/>
      <c r="E25" s="86"/>
      <c r="F25" s="121"/>
      <c r="G25" s="86"/>
      <c r="H25" s="121"/>
      <c r="I25" s="86"/>
      <c r="J25" s="121"/>
      <c r="K25" s="86"/>
      <c r="L25" s="121"/>
      <c r="M25" s="86"/>
      <c r="N25" s="121"/>
      <c r="O25" s="86"/>
      <c r="P25" s="121"/>
      <c r="Q25" s="86"/>
      <c r="R25" s="121"/>
      <c r="S25" s="86"/>
      <c r="T25" s="121"/>
      <c r="U25" s="86"/>
      <c r="V25" s="121"/>
      <c r="W25" s="86"/>
      <c r="X25" s="121"/>
      <c r="Y25" s="86"/>
      <c r="Z25" s="121"/>
      <c r="AA25" s="86"/>
      <c r="AB25" s="121"/>
      <c r="AC25" s="86"/>
      <c r="AD25" s="121"/>
      <c r="AE25" s="86"/>
      <c r="AF25" s="121"/>
      <c r="AG25" s="86"/>
      <c r="AH25" s="121"/>
      <c r="AI25" s="86"/>
      <c r="AJ25" s="121"/>
      <c r="AK25" s="86"/>
      <c r="AL25" s="121"/>
      <c r="AM25" s="86"/>
      <c r="AN25" s="121"/>
      <c r="AO25" s="86"/>
      <c r="AP25" s="121"/>
      <c r="AQ25" s="86"/>
      <c r="AR25" s="121"/>
      <c r="AS25" s="86"/>
      <c r="AT25" s="121"/>
      <c r="AU25" s="86"/>
      <c r="AV25" s="121"/>
      <c r="AW25" s="86"/>
      <c r="AX25" s="121"/>
      <c r="AY25" s="86"/>
      <c r="AZ25" s="121"/>
      <c r="BA25" s="86"/>
      <c r="BB25" s="121"/>
      <c r="BC25" s="86"/>
      <c r="BD25" s="121"/>
      <c r="BE25" s="86"/>
      <c r="BF25" s="121"/>
      <c r="BG25" s="86"/>
      <c r="BH25" s="121"/>
      <c r="BI25" s="86"/>
      <c r="BJ25" s="86"/>
      <c r="BK25" s="86"/>
      <c r="BL25" s="121"/>
      <c r="BM25" s="290"/>
      <c r="BN25" s="121"/>
      <c r="BO25" s="86"/>
      <c r="BP25" s="121"/>
      <c r="BQ25" s="86"/>
      <c r="BR25" s="121"/>
      <c r="BS25" s="86"/>
      <c r="BT25" s="121"/>
      <c r="BU25" s="86"/>
      <c r="BV25" s="121"/>
      <c r="BW25" s="150"/>
      <c r="BX25" s="151"/>
      <c r="BY25" s="150"/>
      <c r="BZ25" s="151"/>
      <c r="CA25" s="150"/>
      <c r="CB25" s="151"/>
      <c r="CC25" s="150"/>
      <c r="CD25" s="151"/>
      <c r="CE25" s="150"/>
      <c r="CF25" s="151"/>
      <c r="CG25" s="150"/>
      <c r="CH25" s="151"/>
      <c r="CI25" s="150"/>
      <c r="CJ25" s="151"/>
      <c r="CK25" s="150"/>
      <c r="CL25" s="151"/>
      <c r="CM25" s="150"/>
      <c r="CN25" s="151"/>
      <c r="CO25" s="150"/>
      <c r="CP25" s="151"/>
      <c r="CQ25" s="150"/>
      <c r="CR25" s="151"/>
      <c r="CS25" s="150"/>
      <c r="CT25" s="151"/>
      <c r="CU25" s="150"/>
      <c r="CV25" s="151"/>
      <c r="CW25" s="150"/>
      <c r="CX25" s="151"/>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c r="ED25" s="150"/>
    </row>
    <row r="26" spans="1:153" s="152" customFormat="1">
      <c r="A26" s="86"/>
      <c r="B26" s="86"/>
      <c r="C26" s="86"/>
      <c r="D26" s="121"/>
      <c r="E26" s="86"/>
      <c r="F26" s="121"/>
      <c r="G26" s="86"/>
      <c r="H26" s="121"/>
      <c r="I26" s="86"/>
      <c r="J26" s="121"/>
      <c r="K26" s="86"/>
      <c r="L26" s="121"/>
      <c r="M26" s="86"/>
      <c r="N26" s="121"/>
      <c r="O26" s="86"/>
      <c r="P26" s="121"/>
      <c r="Q26" s="86"/>
      <c r="R26" s="121"/>
      <c r="S26" s="86"/>
      <c r="T26" s="121"/>
      <c r="U26" s="86"/>
      <c r="V26" s="121"/>
      <c r="W26" s="86"/>
      <c r="X26" s="121"/>
      <c r="Y26" s="86"/>
      <c r="Z26" s="121"/>
      <c r="AA26" s="86"/>
      <c r="AB26" s="121"/>
      <c r="AC26" s="86"/>
      <c r="AD26" s="121"/>
      <c r="AE26" s="86"/>
      <c r="AF26" s="121"/>
      <c r="AG26" s="86"/>
      <c r="AH26" s="121"/>
      <c r="AI26" s="86"/>
      <c r="AJ26" s="121"/>
      <c r="AK26" s="86"/>
      <c r="AL26" s="121"/>
      <c r="AM26" s="86"/>
      <c r="AN26" s="121"/>
      <c r="AO26" s="86"/>
      <c r="AP26" s="121"/>
      <c r="AQ26" s="86"/>
      <c r="AR26" s="121"/>
      <c r="AS26" s="86"/>
      <c r="AT26" s="121"/>
      <c r="AU26" s="86"/>
      <c r="AV26" s="121"/>
      <c r="AW26" s="86"/>
      <c r="AX26" s="121"/>
      <c r="AY26" s="86"/>
      <c r="AZ26" s="121"/>
      <c r="BA26" s="86"/>
      <c r="BB26" s="121"/>
      <c r="BC26" s="86"/>
      <c r="BD26" s="121"/>
      <c r="BE26" s="86"/>
      <c r="BF26" s="121"/>
      <c r="BG26" s="86"/>
      <c r="BH26" s="121"/>
      <c r="BI26" s="86"/>
      <c r="BJ26" s="86"/>
      <c r="BK26" s="86"/>
      <c r="BL26" s="121"/>
      <c r="BM26" s="290"/>
      <c r="BN26" s="121"/>
      <c r="BO26" s="86"/>
      <c r="BP26" s="121"/>
      <c r="BQ26" s="86"/>
      <c r="BR26" s="121"/>
      <c r="BS26" s="86"/>
      <c r="BT26" s="121"/>
      <c r="BU26" s="86"/>
      <c r="BV26" s="121"/>
      <c r="BW26" s="150"/>
      <c r="BX26" s="151"/>
      <c r="BY26" s="150"/>
      <c r="BZ26" s="151"/>
      <c r="CA26" s="150"/>
      <c r="CB26" s="151"/>
      <c r="CC26" s="150"/>
      <c r="CD26" s="151"/>
      <c r="CE26" s="150"/>
      <c r="CF26" s="151"/>
      <c r="CG26" s="150"/>
      <c r="CH26" s="151"/>
      <c r="CI26" s="150"/>
      <c r="CJ26" s="151"/>
      <c r="CK26" s="150"/>
      <c r="CL26" s="151"/>
      <c r="CM26" s="150"/>
      <c r="CN26" s="151"/>
      <c r="CO26" s="150"/>
      <c r="CP26" s="151"/>
      <c r="CQ26" s="150"/>
      <c r="CR26" s="151"/>
      <c r="CS26" s="150"/>
      <c r="CT26" s="151"/>
      <c r="CU26" s="150"/>
      <c r="CV26" s="151"/>
      <c r="CW26" s="150"/>
      <c r="CX26" s="151"/>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row>
    <row r="27" spans="1:153" s="152" customFormat="1">
      <c r="A27" s="86"/>
      <c r="B27" s="86"/>
      <c r="C27" s="86"/>
      <c r="D27" s="121"/>
      <c r="E27" s="86"/>
      <c r="F27" s="121"/>
      <c r="G27" s="86"/>
      <c r="H27" s="121"/>
      <c r="I27" s="86"/>
      <c r="J27" s="121"/>
      <c r="K27" s="86"/>
      <c r="L27" s="121"/>
      <c r="M27" s="86"/>
      <c r="N27" s="121"/>
      <c r="O27" s="86"/>
      <c r="P27" s="121"/>
      <c r="Q27" s="86"/>
      <c r="R27" s="121"/>
      <c r="S27" s="86"/>
      <c r="T27" s="121"/>
      <c r="U27" s="86"/>
      <c r="V27" s="121"/>
      <c r="W27" s="86"/>
      <c r="X27" s="121"/>
      <c r="Y27" s="86"/>
      <c r="Z27" s="121"/>
      <c r="AA27" s="86"/>
      <c r="AB27" s="121"/>
      <c r="AC27" s="86"/>
      <c r="AD27" s="121"/>
      <c r="AE27" s="86"/>
      <c r="AF27" s="121"/>
      <c r="AG27" s="86"/>
      <c r="AH27" s="121"/>
      <c r="AI27" s="86"/>
      <c r="AJ27" s="121"/>
      <c r="AK27" s="86"/>
      <c r="AL27" s="121"/>
      <c r="AM27" s="86"/>
      <c r="AN27" s="121"/>
      <c r="AO27" s="86"/>
      <c r="AP27" s="121"/>
      <c r="AQ27" s="86"/>
      <c r="AR27" s="121"/>
      <c r="AS27" s="86"/>
      <c r="AT27" s="121"/>
      <c r="AU27" s="86"/>
      <c r="AV27" s="121"/>
      <c r="AW27" s="86"/>
      <c r="AX27" s="121"/>
      <c r="AY27" s="86"/>
      <c r="AZ27" s="121"/>
      <c r="BA27" s="86"/>
      <c r="BB27" s="121"/>
      <c r="BC27" s="86"/>
      <c r="BD27" s="121"/>
      <c r="BE27" s="86"/>
      <c r="BF27" s="121"/>
      <c r="BG27" s="86"/>
      <c r="BH27" s="121"/>
      <c r="BI27" s="86"/>
      <c r="BJ27" s="86"/>
      <c r="BK27" s="86"/>
      <c r="BL27" s="121"/>
      <c r="BM27" s="290"/>
      <c r="BN27" s="121"/>
      <c r="BO27" s="86"/>
      <c r="BP27" s="121"/>
      <c r="BQ27" s="86"/>
      <c r="BR27" s="121"/>
      <c r="BS27" s="86"/>
      <c r="BT27" s="121"/>
      <c r="BU27" s="86"/>
      <c r="BV27" s="121"/>
      <c r="BW27" s="150"/>
      <c r="BX27" s="151"/>
      <c r="BY27" s="150"/>
      <c r="BZ27" s="151"/>
      <c r="CA27" s="150"/>
      <c r="CB27" s="151"/>
      <c r="CC27" s="150"/>
      <c r="CD27" s="151"/>
      <c r="CE27" s="150"/>
      <c r="CF27" s="151"/>
      <c r="CG27" s="150"/>
      <c r="CH27" s="151"/>
      <c r="CI27" s="150"/>
      <c r="CJ27" s="151"/>
      <c r="CK27" s="150"/>
      <c r="CL27" s="151"/>
      <c r="CM27" s="150"/>
      <c r="CN27" s="151"/>
      <c r="CO27" s="150"/>
      <c r="CP27" s="151"/>
      <c r="CQ27" s="150"/>
      <c r="CR27" s="151"/>
      <c r="CS27" s="150"/>
      <c r="CT27" s="151"/>
      <c r="CU27" s="150"/>
      <c r="CV27" s="151"/>
      <c r="CW27" s="150"/>
      <c r="CX27" s="151"/>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row>
    <row r="28" spans="1:153" s="152" customFormat="1">
      <c r="A28" s="86"/>
      <c r="B28" s="86"/>
      <c r="C28" s="86"/>
      <c r="D28" s="121"/>
      <c r="E28" s="86"/>
      <c r="F28" s="121"/>
      <c r="G28" s="86"/>
      <c r="H28" s="121"/>
      <c r="I28" s="86"/>
      <c r="J28" s="121"/>
      <c r="K28" s="86"/>
      <c r="L28" s="121"/>
      <c r="M28" s="86"/>
      <c r="N28" s="121"/>
      <c r="O28" s="86"/>
      <c r="P28" s="121"/>
      <c r="Q28" s="86"/>
      <c r="R28" s="121"/>
      <c r="S28" s="86"/>
      <c r="T28" s="121"/>
      <c r="U28" s="86"/>
      <c r="V28" s="121"/>
      <c r="W28" s="86"/>
      <c r="X28" s="121"/>
      <c r="Y28" s="86"/>
      <c r="Z28" s="121"/>
      <c r="AA28" s="86"/>
      <c r="AB28" s="121"/>
      <c r="AC28" s="86"/>
      <c r="AD28" s="121"/>
      <c r="AE28" s="86"/>
      <c r="AF28" s="121"/>
      <c r="AG28" s="86"/>
      <c r="AH28" s="121"/>
      <c r="AI28" s="86"/>
      <c r="AJ28" s="121"/>
      <c r="AK28" s="86"/>
      <c r="AL28" s="121"/>
      <c r="AM28" s="86"/>
      <c r="AN28" s="121"/>
      <c r="AO28" s="86"/>
      <c r="AP28" s="121"/>
      <c r="AQ28" s="86"/>
      <c r="AR28" s="121"/>
      <c r="AS28" s="86"/>
      <c r="AT28" s="121"/>
      <c r="AU28" s="86"/>
      <c r="AV28" s="121"/>
      <c r="AW28" s="86"/>
      <c r="AX28" s="121"/>
      <c r="AY28" s="86"/>
      <c r="AZ28" s="121"/>
      <c r="BA28" s="86"/>
      <c r="BB28" s="121"/>
      <c r="BC28" s="86"/>
      <c r="BD28" s="121"/>
      <c r="BE28" s="86"/>
      <c r="BF28" s="121"/>
      <c r="BG28" s="86"/>
      <c r="BH28" s="121"/>
      <c r="BI28" s="86"/>
      <c r="BJ28" s="86"/>
      <c r="BK28" s="86"/>
      <c r="BL28" s="121"/>
      <c r="BM28" s="291"/>
      <c r="BN28" s="121"/>
      <c r="BO28" s="86"/>
      <c r="BP28" s="121"/>
      <c r="BQ28" s="86"/>
      <c r="BR28" s="121"/>
      <c r="BS28" s="86"/>
      <c r="BT28" s="121"/>
      <c r="BU28" s="86"/>
      <c r="BV28" s="121"/>
      <c r="BW28" s="150"/>
      <c r="BX28" s="151"/>
      <c r="BY28" s="150"/>
      <c r="BZ28" s="151"/>
      <c r="CA28" s="150"/>
      <c r="CB28" s="151"/>
      <c r="CC28" s="150"/>
      <c r="CD28" s="151"/>
      <c r="CE28" s="150"/>
      <c r="CF28" s="151"/>
      <c r="CG28" s="150"/>
      <c r="CH28" s="151"/>
      <c r="CI28" s="150"/>
      <c r="CJ28" s="151"/>
      <c r="CK28" s="150"/>
      <c r="CL28" s="151"/>
      <c r="CM28" s="150"/>
      <c r="CN28" s="151"/>
      <c r="CO28" s="150"/>
      <c r="CP28" s="151"/>
      <c r="CQ28" s="150"/>
      <c r="CR28" s="151"/>
      <c r="CS28" s="150"/>
      <c r="CT28" s="151"/>
      <c r="CU28" s="150"/>
      <c r="CV28" s="151"/>
      <c r="CW28" s="150"/>
      <c r="CX28" s="151"/>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c r="ED28" s="150"/>
    </row>
    <row r="29" spans="1:153" s="152" customFormat="1">
      <c r="A29" s="86"/>
      <c r="B29" s="86"/>
      <c r="C29" s="86"/>
      <c r="D29" s="121"/>
      <c r="E29" s="86"/>
      <c r="F29" s="121"/>
      <c r="G29" s="86"/>
      <c r="H29" s="121"/>
      <c r="I29" s="86"/>
      <c r="J29" s="121"/>
      <c r="K29" s="86"/>
      <c r="L29" s="121"/>
      <c r="M29" s="86"/>
      <c r="N29" s="121"/>
      <c r="O29" s="86"/>
      <c r="P29" s="121"/>
      <c r="Q29" s="86"/>
      <c r="R29" s="121"/>
      <c r="S29" s="86"/>
      <c r="T29" s="121"/>
      <c r="U29" s="86"/>
      <c r="V29" s="121"/>
      <c r="W29" s="86"/>
      <c r="X29" s="121"/>
      <c r="Y29" s="86"/>
      <c r="Z29" s="121"/>
      <c r="AA29" s="86"/>
      <c r="AB29" s="121"/>
      <c r="AC29" s="86"/>
      <c r="AD29" s="121"/>
      <c r="AE29" s="86"/>
      <c r="AF29" s="121"/>
      <c r="AG29" s="86"/>
      <c r="AH29" s="121"/>
      <c r="AI29" s="86"/>
      <c r="AJ29" s="121"/>
      <c r="AK29" s="86"/>
      <c r="AL29" s="121"/>
      <c r="AM29" s="86"/>
      <c r="AN29" s="121"/>
      <c r="AO29" s="86"/>
      <c r="AP29" s="121"/>
      <c r="AQ29" s="86"/>
      <c r="AR29" s="121"/>
      <c r="AS29" s="86"/>
      <c r="AT29" s="121"/>
      <c r="AU29" s="86"/>
      <c r="AV29" s="121"/>
      <c r="AW29" s="86"/>
      <c r="AX29" s="121"/>
      <c r="AY29" s="86"/>
      <c r="AZ29" s="121"/>
      <c r="BA29" s="86"/>
      <c r="BB29" s="121"/>
      <c r="BC29" s="86"/>
      <c r="BD29" s="121"/>
      <c r="BE29" s="86"/>
      <c r="BF29" s="121"/>
      <c r="BG29" s="86"/>
      <c r="BH29" s="121"/>
      <c r="BI29" s="86"/>
      <c r="BJ29" s="86"/>
      <c r="BK29" s="86"/>
      <c r="BL29" s="121"/>
      <c r="BM29" s="290"/>
      <c r="BN29" s="121"/>
      <c r="BO29" s="86"/>
      <c r="BP29" s="121"/>
      <c r="BQ29" s="86"/>
      <c r="BR29" s="121"/>
      <c r="BS29" s="86"/>
      <c r="BT29" s="121"/>
      <c r="BU29" s="86"/>
      <c r="BV29" s="121"/>
      <c r="BW29" s="150"/>
      <c r="BX29" s="151"/>
      <c r="BY29" s="150"/>
      <c r="BZ29" s="151"/>
      <c r="CA29" s="150"/>
      <c r="CB29" s="151"/>
      <c r="CC29" s="150"/>
      <c r="CD29" s="151"/>
      <c r="CE29" s="150"/>
      <c r="CF29" s="151"/>
      <c r="CG29" s="150"/>
      <c r="CH29" s="151"/>
      <c r="CI29" s="150"/>
      <c r="CJ29" s="151"/>
      <c r="CK29" s="150"/>
      <c r="CL29" s="151"/>
      <c r="CM29" s="150"/>
      <c r="CN29" s="151"/>
      <c r="CO29" s="150"/>
      <c r="CP29" s="151"/>
      <c r="CQ29" s="150"/>
      <c r="CR29" s="151"/>
      <c r="CS29" s="150"/>
      <c r="CT29" s="151"/>
      <c r="CU29" s="150"/>
      <c r="CV29" s="151"/>
      <c r="CW29" s="150"/>
      <c r="CX29" s="151"/>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c r="ED29" s="150"/>
    </row>
    <row r="30" spans="1:153" s="152" customFormat="1">
      <c r="A30" s="86"/>
      <c r="B30" s="86"/>
      <c r="C30" s="86"/>
      <c r="D30" s="121"/>
      <c r="E30" s="86"/>
      <c r="F30" s="121"/>
      <c r="G30" s="86"/>
      <c r="H30" s="121"/>
      <c r="I30" s="86"/>
      <c r="J30" s="121"/>
      <c r="K30" s="86"/>
      <c r="L30" s="121"/>
      <c r="M30" s="86"/>
      <c r="N30" s="121"/>
      <c r="O30" s="86"/>
      <c r="P30" s="121"/>
      <c r="Q30" s="86"/>
      <c r="R30" s="121"/>
      <c r="S30" s="86"/>
      <c r="T30" s="121"/>
      <c r="U30" s="86"/>
      <c r="V30" s="121"/>
      <c r="W30" s="86"/>
      <c r="X30" s="121"/>
      <c r="Y30" s="86"/>
      <c r="Z30" s="121"/>
      <c r="AA30" s="86"/>
      <c r="AB30" s="121"/>
      <c r="AC30" s="86"/>
      <c r="AD30" s="121"/>
      <c r="AE30" s="86"/>
      <c r="AF30" s="121"/>
      <c r="AG30" s="86"/>
      <c r="AH30" s="121"/>
      <c r="AI30" s="86"/>
      <c r="AJ30" s="121"/>
      <c r="AK30" s="86"/>
      <c r="AL30" s="121"/>
      <c r="AM30" s="86"/>
      <c r="AN30" s="121"/>
      <c r="AO30" s="86"/>
      <c r="AP30" s="121"/>
      <c r="AQ30" s="86"/>
      <c r="AR30" s="121"/>
      <c r="AS30" s="86"/>
      <c r="AT30" s="121"/>
      <c r="AU30" s="86"/>
      <c r="AV30" s="121"/>
      <c r="AW30" s="86"/>
      <c r="AX30" s="121"/>
      <c r="AY30" s="86"/>
      <c r="AZ30" s="121"/>
      <c r="BA30" s="86"/>
      <c r="BB30" s="121"/>
      <c r="BC30" s="86"/>
      <c r="BD30" s="121"/>
      <c r="BE30" s="86"/>
      <c r="BF30" s="121"/>
      <c r="BG30" s="86"/>
      <c r="BH30" s="121"/>
      <c r="BI30" s="86"/>
      <c r="BJ30" s="86"/>
      <c r="BK30" s="108"/>
      <c r="BL30" s="155"/>
      <c r="BM30" s="290"/>
      <c r="BN30" s="155"/>
      <c r="BO30" s="108"/>
      <c r="BP30" s="155"/>
      <c r="BQ30" s="108"/>
      <c r="BR30" s="155"/>
      <c r="BS30" s="108"/>
      <c r="BT30" s="155"/>
      <c r="BU30" s="108"/>
      <c r="BV30" s="155"/>
      <c r="BW30" s="77"/>
      <c r="BX30" s="151"/>
      <c r="BY30" s="77"/>
      <c r="BZ30" s="151"/>
      <c r="CA30" s="150"/>
      <c r="CB30" s="151"/>
      <c r="CC30" s="150"/>
      <c r="CD30" s="151"/>
      <c r="CE30" s="150"/>
      <c r="CF30" s="151"/>
      <c r="CG30" s="150"/>
      <c r="CH30" s="151"/>
      <c r="CI30" s="150"/>
      <c r="CJ30" s="151"/>
      <c r="CK30" s="150"/>
      <c r="CL30" s="151"/>
      <c r="CM30" s="150"/>
      <c r="CN30" s="151"/>
      <c r="CO30" s="150"/>
      <c r="CP30" s="151"/>
      <c r="CQ30" s="150"/>
      <c r="CR30" s="151"/>
      <c r="CS30" s="150"/>
      <c r="CT30" s="151"/>
      <c r="CU30" s="150"/>
      <c r="CV30" s="151"/>
      <c r="CW30" s="150"/>
      <c r="CX30" s="151"/>
      <c r="CY30" s="150"/>
      <c r="CZ30" s="150"/>
      <c r="DA30" s="150"/>
      <c r="DB30" s="150"/>
      <c r="DC30" s="150"/>
      <c r="DD30" s="150"/>
      <c r="DE30" s="150"/>
      <c r="DF30" s="150"/>
      <c r="DG30" s="150"/>
      <c r="DH30" s="150"/>
      <c r="DI30" s="150"/>
      <c r="DJ30" s="150"/>
      <c r="DK30" s="150"/>
      <c r="DL30" s="150"/>
      <c r="DM30" s="150"/>
      <c r="DN30" s="150"/>
      <c r="DO30" s="150"/>
      <c r="DP30" s="150"/>
      <c r="DQ30" s="150"/>
      <c r="DR30" s="150"/>
      <c r="DS30" s="150"/>
      <c r="DT30" s="150"/>
      <c r="DU30" s="150"/>
      <c r="DV30" s="150"/>
      <c r="DW30" s="150"/>
      <c r="DX30" s="150"/>
      <c r="DY30" s="150"/>
      <c r="DZ30" s="150"/>
      <c r="EA30" s="150"/>
      <c r="EB30" s="150"/>
      <c r="EC30" s="150"/>
      <c r="ED30" s="150"/>
    </row>
    <row r="31" spans="1:153" s="152" customFormat="1">
      <c r="A31" s="86"/>
      <c r="B31" s="86"/>
      <c r="C31" s="86"/>
      <c r="D31" s="121"/>
      <c r="E31" s="86"/>
      <c r="F31" s="121"/>
      <c r="G31" s="86"/>
      <c r="H31" s="121"/>
      <c r="I31" s="86"/>
      <c r="J31" s="121"/>
      <c r="K31" s="86"/>
      <c r="L31" s="121"/>
      <c r="M31" s="86"/>
      <c r="N31" s="121"/>
      <c r="O31" s="86"/>
      <c r="P31" s="121"/>
      <c r="Q31" s="86"/>
      <c r="R31" s="121"/>
      <c r="S31" s="86"/>
      <c r="T31" s="121"/>
      <c r="U31" s="86"/>
      <c r="V31" s="121"/>
      <c r="W31" s="86"/>
      <c r="X31" s="121"/>
      <c r="Y31" s="86"/>
      <c r="Z31" s="121"/>
      <c r="AA31" s="86"/>
      <c r="AB31" s="121"/>
      <c r="AC31" s="86"/>
      <c r="AD31" s="121"/>
      <c r="AE31" s="86"/>
      <c r="AF31" s="121"/>
      <c r="AG31" s="86"/>
      <c r="AH31" s="121"/>
      <c r="AI31" s="86"/>
      <c r="AJ31" s="121"/>
      <c r="AK31" s="86"/>
      <c r="AL31" s="121"/>
      <c r="AM31" s="86"/>
      <c r="AN31" s="121"/>
      <c r="AO31" s="86"/>
      <c r="AP31" s="121"/>
      <c r="AQ31" s="86"/>
      <c r="AR31" s="121"/>
      <c r="AS31" s="86"/>
      <c r="AT31" s="121"/>
      <c r="AU31" s="86"/>
      <c r="AV31" s="121"/>
      <c r="AW31" s="86"/>
      <c r="AX31" s="121"/>
      <c r="AY31" s="86"/>
      <c r="AZ31" s="121"/>
      <c r="BA31" s="86"/>
      <c r="BB31" s="121"/>
      <c r="BC31" s="86"/>
      <c r="BD31" s="121"/>
      <c r="BE31" s="86"/>
      <c r="BF31" s="121"/>
      <c r="BG31" s="86"/>
      <c r="BH31" s="121"/>
      <c r="BI31" s="86"/>
      <c r="BJ31" s="86"/>
      <c r="BK31" s="108"/>
      <c r="BL31" s="155"/>
      <c r="BM31" s="290"/>
      <c r="BN31" s="155"/>
      <c r="BO31" s="108"/>
      <c r="BP31" s="155"/>
      <c r="BQ31" s="108"/>
      <c r="BR31" s="155"/>
      <c r="BS31" s="108"/>
      <c r="BT31" s="155"/>
      <c r="BU31" s="108"/>
      <c r="BV31" s="155"/>
      <c r="BW31" s="77"/>
      <c r="BX31" s="151"/>
      <c r="BY31" s="77"/>
      <c r="BZ31" s="151"/>
      <c r="CA31" s="150"/>
      <c r="CB31" s="151"/>
      <c r="CC31" s="150"/>
      <c r="CD31" s="151"/>
      <c r="CE31" s="150"/>
      <c r="CF31" s="151"/>
      <c r="CG31" s="150"/>
      <c r="CH31" s="151"/>
      <c r="CI31" s="150"/>
      <c r="CJ31" s="151"/>
      <c r="CK31" s="150"/>
      <c r="CL31" s="151"/>
      <c r="CM31" s="150"/>
      <c r="CN31" s="151"/>
      <c r="CO31" s="150"/>
      <c r="CP31" s="151"/>
      <c r="CQ31" s="150"/>
      <c r="CR31" s="151"/>
      <c r="CS31" s="150"/>
      <c r="CT31" s="151"/>
      <c r="CU31" s="150"/>
      <c r="CV31" s="151"/>
      <c r="CW31" s="150"/>
      <c r="CX31" s="151"/>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row>
    <row r="32" spans="1:153" s="152" customFormat="1">
      <c r="A32" s="86"/>
      <c r="B32" s="86"/>
      <c r="C32" s="86"/>
      <c r="D32" s="121"/>
      <c r="E32" s="86"/>
      <c r="F32" s="121"/>
      <c r="G32" s="86"/>
      <c r="H32" s="121"/>
      <c r="I32" s="86"/>
      <c r="J32" s="121"/>
      <c r="K32" s="86"/>
      <c r="L32" s="121"/>
      <c r="M32" s="86"/>
      <c r="N32" s="121"/>
      <c r="O32" s="86"/>
      <c r="P32" s="121"/>
      <c r="Q32" s="86"/>
      <c r="R32" s="121"/>
      <c r="S32" s="86"/>
      <c r="T32" s="121"/>
      <c r="U32" s="86"/>
      <c r="V32" s="121"/>
      <c r="W32" s="86"/>
      <c r="X32" s="121"/>
      <c r="Y32" s="86"/>
      <c r="Z32" s="121"/>
      <c r="AA32" s="86"/>
      <c r="AB32" s="121"/>
      <c r="AC32" s="86"/>
      <c r="AD32" s="121"/>
      <c r="AE32" s="86"/>
      <c r="AF32" s="121"/>
      <c r="AG32" s="86"/>
      <c r="AH32" s="121"/>
      <c r="AI32" s="86"/>
      <c r="AJ32" s="121"/>
      <c r="AK32" s="86"/>
      <c r="AL32" s="121"/>
      <c r="AM32" s="86"/>
      <c r="AN32" s="121"/>
      <c r="AO32" s="86"/>
      <c r="AP32" s="121"/>
      <c r="AQ32" s="86"/>
      <c r="AR32" s="121"/>
      <c r="AS32" s="86"/>
      <c r="AT32" s="121"/>
      <c r="AU32" s="86"/>
      <c r="AV32" s="121"/>
      <c r="AW32" s="86"/>
      <c r="AX32" s="121"/>
      <c r="AY32" s="86"/>
      <c r="AZ32" s="121"/>
      <c r="BA32" s="86"/>
      <c r="BB32" s="121"/>
      <c r="BC32" s="86"/>
      <c r="BD32" s="121"/>
      <c r="BE32" s="86"/>
      <c r="BF32" s="121"/>
      <c r="BG32" s="86"/>
      <c r="BH32" s="121"/>
      <c r="BI32" s="86"/>
      <c r="BJ32" s="86"/>
      <c r="BK32" s="86"/>
      <c r="BL32" s="121"/>
      <c r="BM32" s="290"/>
      <c r="BN32" s="121"/>
      <c r="BO32" s="86"/>
      <c r="BP32" s="121"/>
      <c r="BQ32" s="86"/>
      <c r="BR32" s="121"/>
      <c r="BS32" s="86"/>
      <c r="BT32" s="121"/>
      <c r="BU32" s="86"/>
      <c r="BV32" s="121"/>
      <c r="BW32" s="150"/>
      <c r="BX32" s="151"/>
      <c r="BY32" s="150"/>
      <c r="BZ32" s="151"/>
      <c r="CA32" s="150"/>
      <c r="CB32" s="151"/>
      <c r="CC32" s="150"/>
      <c r="CD32" s="151"/>
      <c r="CE32" s="150"/>
      <c r="CF32" s="151"/>
      <c r="CG32" s="150"/>
      <c r="CH32" s="151"/>
      <c r="CI32" s="150"/>
      <c r="CJ32" s="151"/>
      <c r="CK32" s="150"/>
      <c r="CL32" s="151"/>
      <c r="CM32" s="150"/>
      <c r="CN32" s="151"/>
      <c r="CO32" s="150"/>
      <c r="CP32" s="151"/>
      <c r="CQ32" s="150"/>
      <c r="CR32" s="151"/>
      <c r="CS32" s="150"/>
      <c r="CT32" s="151"/>
      <c r="CU32" s="150"/>
      <c r="CV32" s="151"/>
      <c r="CW32" s="150"/>
      <c r="CX32" s="151"/>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row>
    <row r="33" spans="1:134" s="152" customFormat="1">
      <c r="A33" s="86"/>
      <c r="B33" s="86"/>
      <c r="C33" s="86"/>
      <c r="D33" s="121"/>
      <c r="E33" s="86"/>
      <c r="F33" s="121"/>
      <c r="G33" s="86"/>
      <c r="H33" s="121"/>
      <c r="I33" s="86"/>
      <c r="J33" s="121"/>
      <c r="K33" s="86"/>
      <c r="L33" s="121"/>
      <c r="M33" s="86"/>
      <c r="N33" s="121"/>
      <c r="O33" s="86"/>
      <c r="P33" s="121"/>
      <c r="Q33" s="86"/>
      <c r="R33" s="121"/>
      <c r="S33" s="86"/>
      <c r="T33" s="121"/>
      <c r="U33" s="86"/>
      <c r="V33" s="121"/>
      <c r="W33" s="86"/>
      <c r="X33" s="121"/>
      <c r="Y33" s="86"/>
      <c r="Z33" s="121"/>
      <c r="AA33" s="86"/>
      <c r="AB33" s="121"/>
      <c r="AC33" s="86"/>
      <c r="AD33" s="121"/>
      <c r="AE33" s="86"/>
      <c r="AF33" s="121"/>
      <c r="AG33" s="86"/>
      <c r="AH33" s="121"/>
      <c r="AI33" s="86"/>
      <c r="AJ33" s="121"/>
      <c r="AK33" s="86"/>
      <c r="AL33" s="121"/>
      <c r="AM33" s="86"/>
      <c r="AN33" s="121"/>
      <c r="AO33" s="86"/>
      <c r="AP33" s="121"/>
      <c r="AQ33" s="86"/>
      <c r="AR33" s="121"/>
      <c r="AS33" s="86"/>
      <c r="AT33" s="121"/>
      <c r="AU33" s="86"/>
      <c r="AV33" s="121"/>
      <c r="AW33" s="86"/>
      <c r="AX33" s="121"/>
      <c r="AY33" s="86"/>
      <c r="AZ33" s="121"/>
      <c r="BA33" s="86"/>
      <c r="BB33" s="121"/>
      <c r="BC33" s="86"/>
      <c r="BD33" s="121"/>
      <c r="BE33" s="86"/>
      <c r="BF33" s="121"/>
      <c r="BG33" s="86"/>
      <c r="BH33" s="121"/>
      <c r="BI33" s="86"/>
      <c r="BJ33" s="86"/>
      <c r="BK33" s="86"/>
      <c r="BL33" s="121"/>
      <c r="BM33" s="290"/>
      <c r="BN33" s="121"/>
      <c r="BO33" s="86"/>
      <c r="BP33" s="121"/>
      <c r="BQ33" s="86"/>
      <c r="BR33" s="121"/>
      <c r="BS33" s="86"/>
      <c r="BT33" s="121"/>
      <c r="BU33" s="86"/>
      <c r="BV33" s="121"/>
      <c r="BW33" s="150"/>
      <c r="BX33" s="151"/>
      <c r="BY33" s="150"/>
      <c r="BZ33" s="151"/>
      <c r="CA33" s="150"/>
      <c r="CB33" s="151"/>
      <c r="CC33" s="150"/>
      <c r="CD33" s="151"/>
      <c r="CE33" s="150"/>
      <c r="CF33" s="151"/>
      <c r="CG33" s="150"/>
      <c r="CH33" s="151"/>
      <c r="CI33" s="150"/>
      <c r="CJ33" s="151"/>
      <c r="CK33" s="150"/>
      <c r="CL33" s="151"/>
      <c r="CM33" s="150"/>
      <c r="CN33" s="151"/>
      <c r="CO33" s="150"/>
      <c r="CP33" s="151"/>
      <c r="CQ33" s="150"/>
      <c r="CR33" s="151"/>
      <c r="CS33" s="150"/>
      <c r="CT33" s="151"/>
      <c r="CU33" s="150"/>
      <c r="CV33" s="151"/>
      <c r="CW33" s="150"/>
      <c r="CX33" s="151"/>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row>
    <row r="34" spans="1:134" s="152" customFormat="1">
      <c r="A34" s="86"/>
      <c r="B34" s="86"/>
      <c r="C34" s="86"/>
      <c r="D34" s="121"/>
      <c r="E34" s="86"/>
      <c r="F34" s="121"/>
      <c r="G34" s="86"/>
      <c r="H34" s="121"/>
      <c r="I34" s="86"/>
      <c r="J34" s="121"/>
      <c r="K34" s="86"/>
      <c r="L34" s="121"/>
      <c r="M34" s="86"/>
      <c r="N34" s="121"/>
      <c r="O34" s="86"/>
      <c r="P34" s="121"/>
      <c r="Q34" s="86"/>
      <c r="R34" s="121"/>
      <c r="S34" s="86"/>
      <c r="T34" s="121"/>
      <c r="U34" s="86"/>
      <c r="V34" s="121"/>
      <c r="W34" s="86"/>
      <c r="X34" s="121"/>
      <c r="Y34" s="86"/>
      <c r="Z34" s="121"/>
      <c r="AA34" s="86"/>
      <c r="AB34" s="121"/>
      <c r="AC34" s="86"/>
      <c r="AD34" s="121"/>
      <c r="AE34" s="86"/>
      <c r="AF34" s="121"/>
      <c r="AG34" s="86"/>
      <c r="AH34" s="121"/>
      <c r="AI34" s="86"/>
      <c r="AJ34" s="121"/>
      <c r="AK34" s="86"/>
      <c r="AL34" s="121"/>
      <c r="AM34" s="86"/>
      <c r="AN34" s="121"/>
      <c r="AO34" s="86"/>
      <c r="AP34" s="121"/>
      <c r="AQ34" s="86"/>
      <c r="AR34" s="121"/>
      <c r="AS34" s="86"/>
      <c r="AT34" s="121"/>
      <c r="AU34" s="86"/>
      <c r="AV34" s="121"/>
      <c r="AW34" s="86"/>
      <c r="AX34" s="121"/>
      <c r="AY34" s="86"/>
      <c r="AZ34" s="121"/>
      <c r="BA34" s="86"/>
      <c r="BB34" s="121"/>
      <c r="BC34" s="86"/>
      <c r="BD34" s="121"/>
      <c r="BE34" s="86"/>
      <c r="BF34" s="121"/>
      <c r="BG34" s="86"/>
      <c r="BH34" s="121"/>
      <c r="BI34" s="86"/>
      <c r="BJ34" s="86"/>
      <c r="BK34" s="86"/>
      <c r="BL34" s="121"/>
      <c r="BM34" s="290"/>
      <c r="BN34" s="121"/>
      <c r="BO34" s="86"/>
      <c r="BP34" s="121"/>
      <c r="BQ34" s="86"/>
      <c r="BR34" s="121"/>
      <c r="BS34" s="86"/>
      <c r="BT34" s="121"/>
      <c r="BU34" s="86"/>
      <c r="BV34" s="121"/>
      <c r="BW34" s="150"/>
      <c r="BX34" s="151"/>
      <c r="BY34" s="150"/>
      <c r="BZ34" s="151"/>
      <c r="CA34" s="150"/>
      <c r="CB34" s="151"/>
      <c r="CC34" s="150"/>
      <c r="CD34" s="151"/>
      <c r="CE34" s="150"/>
      <c r="CF34" s="151"/>
      <c r="CG34" s="150"/>
      <c r="CH34" s="151"/>
      <c r="CI34" s="150"/>
      <c r="CJ34" s="151"/>
      <c r="CK34" s="150"/>
      <c r="CL34" s="151"/>
      <c r="CM34" s="150"/>
      <c r="CN34" s="151"/>
      <c r="CO34" s="150"/>
      <c r="CP34" s="151"/>
      <c r="CQ34" s="150"/>
      <c r="CR34" s="151"/>
      <c r="CS34" s="150"/>
      <c r="CT34" s="151"/>
      <c r="CU34" s="150"/>
      <c r="CV34" s="151"/>
      <c r="CW34" s="150"/>
      <c r="CX34" s="151"/>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row>
    <row r="35" spans="1:134" s="152" customFormat="1" ht="10.199999999999999">
      <c r="A35" s="86"/>
      <c r="B35" s="86"/>
      <c r="C35" s="86"/>
      <c r="D35" s="121"/>
      <c r="E35" s="86"/>
      <c r="F35" s="121"/>
      <c r="G35" s="86"/>
      <c r="H35" s="121"/>
      <c r="I35" s="86"/>
      <c r="J35" s="121"/>
      <c r="K35" s="86"/>
      <c r="L35" s="121"/>
      <c r="M35" s="86"/>
      <c r="N35" s="121"/>
      <c r="O35" s="86"/>
      <c r="P35" s="121"/>
      <c r="Q35" s="86"/>
      <c r="R35" s="121"/>
      <c r="S35" s="86"/>
      <c r="T35" s="121"/>
      <c r="U35" s="86"/>
      <c r="V35" s="121"/>
      <c r="W35" s="86"/>
      <c r="X35" s="121"/>
      <c r="Y35" s="86"/>
      <c r="Z35" s="121"/>
      <c r="AA35" s="86"/>
      <c r="AB35" s="121"/>
      <c r="AC35" s="86"/>
      <c r="AD35" s="121"/>
      <c r="AE35" s="86"/>
      <c r="AF35" s="121"/>
      <c r="AG35" s="86"/>
      <c r="AH35" s="121"/>
      <c r="AI35" s="86"/>
      <c r="AJ35" s="121"/>
      <c r="AK35" s="86"/>
      <c r="AL35" s="121"/>
      <c r="AM35" s="86"/>
      <c r="AN35" s="121"/>
      <c r="AO35" s="86"/>
      <c r="AP35" s="121"/>
      <c r="AQ35" s="86"/>
      <c r="AR35" s="121"/>
      <c r="AS35" s="86"/>
      <c r="AT35" s="121"/>
      <c r="AU35" s="86"/>
      <c r="AV35" s="121"/>
      <c r="AW35" s="86"/>
      <c r="AX35" s="121"/>
      <c r="AY35" s="86"/>
      <c r="AZ35" s="121"/>
      <c r="BA35" s="86"/>
      <c r="BB35" s="121"/>
      <c r="BC35" s="86"/>
      <c r="BD35" s="121"/>
      <c r="BE35" s="86"/>
      <c r="BF35" s="121"/>
      <c r="BG35" s="86"/>
      <c r="BH35" s="121"/>
      <c r="BI35" s="86"/>
      <c r="BJ35" s="86"/>
      <c r="BK35" s="86"/>
      <c r="BL35" s="121"/>
      <c r="BM35" s="86"/>
      <c r="BN35" s="121"/>
      <c r="BO35" s="86"/>
      <c r="BP35" s="121"/>
      <c r="BQ35" s="86"/>
      <c r="BR35" s="121"/>
      <c r="BS35" s="86"/>
      <c r="BT35" s="121"/>
      <c r="BU35" s="86"/>
      <c r="BV35" s="121"/>
      <c r="BW35" s="150"/>
      <c r="BX35" s="151"/>
      <c r="BY35" s="150"/>
      <c r="BZ35" s="151"/>
      <c r="CA35" s="150"/>
      <c r="CB35" s="151"/>
      <c r="CC35" s="150"/>
      <c r="CD35" s="151"/>
      <c r="CE35" s="150"/>
      <c r="CF35" s="151"/>
      <c r="CG35" s="150"/>
      <c r="CH35" s="151"/>
      <c r="CI35" s="150"/>
      <c r="CJ35" s="151"/>
      <c r="CK35" s="150"/>
      <c r="CL35" s="151"/>
      <c r="CM35" s="150"/>
      <c r="CN35" s="151"/>
      <c r="CO35" s="150"/>
      <c r="CP35" s="151"/>
      <c r="CQ35" s="150"/>
      <c r="CR35" s="151"/>
      <c r="CS35" s="150"/>
      <c r="CT35" s="151"/>
      <c r="CU35" s="150"/>
      <c r="CV35" s="151"/>
      <c r="CW35" s="150"/>
      <c r="CX35" s="151"/>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row>
    <row r="36" spans="1:134" s="152" customFormat="1" ht="10.199999999999999">
      <c r="A36" s="86"/>
      <c r="B36" s="86"/>
      <c r="C36" s="86"/>
      <c r="D36" s="121"/>
      <c r="E36" s="86"/>
      <c r="F36" s="121"/>
      <c r="G36" s="86"/>
      <c r="H36" s="121"/>
      <c r="I36" s="86"/>
      <c r="J36" s="121"/>
      <c r="K36" s="86"/>
      <c r="L36" s="121"/>
      <c r="M36" s="86"/>
      <c r="N36" s="121"/>
      <c r="O36" s="86"/>
      <c r="P36" s="121"/>
      <c r="Q36" s="86"/>
      <c r="R36" s="121"/>
      <c r="S36" s="86"/>
      <c r="T36" s="121"/>
      <c r="U36" s="86"/>
      <c r="V36" s="121"/>
      <c r="W36" s="86"/>
      <c r="X36" s="121"/>
      <c r="Y36" s="86"/>
      <c r="Z36" s="121"/>
      <c r="AA36" s="86"/>
      <c r="AB36" s="121"/>
      <c r="AC36" s="86"/>
      <c r="AD36" s="121"/>
      <c r="AE36" s="86"/>
      <c r="AF36" s="121"/>
      <c r="AG36" s="86"/>
      <c r="AH36" s="121"/>
      <c r="AI36" s="86"/>
      <c r="AJ36" s="121"/>
      <c r="AK36" s="86"/>
      <c r="AL36" s="121"/>
      <c r="AM36" s="86"/>
      <c r="AN36" s="121"/>
      <c r="AO36" s="86"/>
      <c r="AP36" s="121"/>
      <c r="AQ36" s="86"/>
      <c r="AR36" s="121"/>
      <c r="AS36" s="86"/>
      <c r="AT36" s="121"/>
      <c r="AU36" s="86"/>
      <c r="AV36" s="121"/>
      <c r="AW36" s="86"/>
      <c r="AX36" s="121"/>
      <c r="AY36" s="86"/>
      <c r="AZ36" s="121"/>
      <c r="BA36" s="86"/>
      <c r="BB36" s="121"/>
      <c r="BC36" s="86"/>
      <c r="BD36" s="121"/>
      <c r="BE36" s="86"/>
      <c r="BF36" s="121"/>
      <c r="BG36" s="86"/>
      <c r="BH36" s="121"/>
      <c r="BI36" s="86"/>
      <c r="BJ36" s="86"/>
      <c r="BK36" s="86"/>
      <c r="BL36" s="121"/>
      <c r="BM36" s="86"/>
      <c r="BN36" s="121"/>
      <c r="BO36" s="86"/>
      <c r="BP36" s="121"/>
      <c r="BQ36" s="86"/>
      <c r="BR36" s="121"/>
      <c r="BS36" s="86"/>
      <c r="BT36" s="121"/>
      <c r="BU36" s="86"/>
      <c r="BV36" s="121"/>
      <c r="BW36" s="150"/>
      <c r="BX36" s="151"/>
      <c r="BY36" s="150"/>
      <c r="BZ36" s="151"/>
      <c r="CA36" s="150"/>
      <c r="CB36" s="151"/>
      <c r="CC36" s="150"/>
      <c r="CD36" s="151"/>
      <c r="CE36" s="150"/>
      <c r="CF36" s="151"/>
      <c r="CG36" s="150"/>
      <c r="CH36" s="151"/>
      <c r="CI36" s="150"/>
      <c r="CJ36" s="151"/>
      <c r="CK36" s="150"/>
      <c r="CL36" s="151"/>
      <c r="CM36" s="150"/>
      <c r="CN36" s="151"/>
      <c r="CO36" s="150"/>
      <c r="CP36" s="151"/>
      <c r="CQ36" s="150"/>
      <c r="CR36" s="151"/>
      <c r="CS36" s="150"/>
      <c r="CT36" s="151"/>
      <c r="CU36" s="150"/>
      <c r="CV36" s="151"/>
      <c r="CW36" s="150"/>
      <c r="CX36" s="151"/>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row>
    <row r="37" spans="1:134" s="152" customFormat="1" ht="10.199999999999999">
      <c r="A37" s="86"/>
      <c r="B37" s="86"/>
      <c r="C37" s="86"/>
      <c r="D37" s="121"/>
      <c r="E37" s="86"/>
      <c r="F37" s="121"/>
      <c r="G37" s="86"/>
      <c r="H37" s="121"/>
      <c r="I37" s="86"/>
      <c r="J37" s="121"/>
      <c r="K37" s="86"/>
      <c r="L37" s="121"/>
      <c r="M37" s="86"/>
      <c r="N37" s="121"/>
      <c r="O37" s="86"/>
      <c r="P37" s="121"/>
      <c r="Q37" s="86"/>
      <c r="R37" s="121"/>
      <c r="S37" s="86"/>
      <c r="T37" s="121"/>
      <c r="U37" s="86"/>
      <c r="V37" s="121"/>
      <c r="W37" s="86"/>
      <c r="X37" s="121"/>
      <c r="Y37" s="86"/>
      <c r="Z37" s="121"/>
      <c r="AA37" s="86"/>
      <c r="AB37" s="121"/>
      <c r="AC37" s="86"/>
      <c r="AD37" s="121"/>
      <c r="AE37" s="86"/>
      <c r="AF37" s="121"/>
      <c r="AG37" s="86"/>
      <c r="AH37" s="121"/>
      <c r="AI37" s="86"/>
      <c r="AJ37" s="121"/>
      <c r="AK37" s="86"/>
      <c r="AL37" s="121"/>
      <c r="AM37" s="86"/>
      <c r="AN37" s="121"/>
      <c r="AO37" s="86"/>
      <c r="AP37" s="121"/>
      <c r="AQ37" s="86"/>
      <c r="AR37" s="121"/>
      <c r="AS37" s="86"/>
      <c r="AT37" s="121"/>
      <c r="AU37" s="86"/>
      <c r="AV37" s="121"/>
      <c r="AW37" s="86"/>
      <c r="AX37" s="121"/>
      <c r="AY37" s="86"/>
      <c r="AZ37" s="121"/>
      <c r="BA37" s="86"/>
      <c r="BB37" s="121"/>
      <c r="BC37" s="86"/>
      <c r="BD37" s="121"/>
      <c r="BE37" s="86"/>
      <c r="BF37" s="121"/>
      <c r="BG37" s="86"/>
      <c r="BH37" s="121"/>
      <c r="BI37" s="86"/>
      <c r="BJ37" s="86"/>
      <c r="BK37" s="86"/>
      <c r="BL37" s="121"/>
      <c r="BM37" s="86"/>
      <c r="BN37" s="121"/>
      <c r="BO37" s="86"/>
      <c r="BP37" s="121"/>
      <c r="BQ37" s="86"/>
      <c r="BR37" s="121"/>
      <c r="BS37" s="86"/>
      <c r="BT37" s="121"/>
      <c r="BU37" s="86"/>
      <c r="BV37" s="121"/>
      <c r="BW37" s="150"/>
      <c r="BX37" s="151"/>
      <c r="BY37" s="150"/>
      <c r="BZ37" s="151"/>
      <c r="CA37" s="150"/>
      <c r="CB37" s="151"/>
      <c r="CC37" s="150"/>
      <c r="CD37" s="151"/>
      <c r="CE37" s="150"/>
      <c r="CF37" s="151"/>
      <c r="CG37" s="150"/>
      <c r="CH37" s="151"/>
      <c r="CI37" s="150"/>
      <c r="CJ37" s="151"/>
      <c r="CK37" s="150"/>
      <c r="CL37" s="151"/>
      <c r="CM37" s="150"/>
      <c r="CN37" s="151"/>
      <c r="CO37" s="150"/>
      <c r="CP37" s="151"/>
      <c r="CQ37" s="150"/>
      <c r="CR37" s="151"/>
      <c r="CS37" s="150"/>
      <c r="CT37" s="151"/>
      <c r="CU37" s="150"/>
      <c r="CV37" s="151"/>
      <c r="CW37" s="150"/>
      <c r="CX37" s="151"/>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row>
    <row r="38" spans="1:134" s="152" customFormat="1" ht="10.199999999999999">
      <c r="A38" s="86"/>
      <c r="B38" s="86"/>
      <c r="C38" s="86"/>
      <c r="D38" s="121"/>
      <c r="E38" s="86"/>
      <c r="F38" s="121"/>
      <c r="G38" s="86"/>
      <c r="H38" s="121"/>
      <c r="I38" s="86"/>
      <c r="J38" s="121"/>
      <c r="K38" s="86"/>
      <c r="L38" s="121"/>
      <c r="M38" s="86"/>
      <c r="N38" s="121"/>
      <c r="O38" s="86"/>
      <c r="P38" s="121"/>
      <c r="Q38" s="86"/>
      <c r="R38" s="121"/>
      <c r="S38" s="86"/>
      <c r="T38" s="121"/>
      <c r="U38" s="86"/>
      <c r="V38" s="121"/>
      <c r="W38" s="86"/>
      <c r="X38" s="121"/>
      <c r="Y38" s="86"/>
      <c r="Z38" s="121"/>
      <c r="AA38" s="86"/>
      <c r="AB38" s="121"/>
      <c r="AC38" s="86"/>
      <c r="AD38" s="121"/>
      <c r="AE38" s="86"/>
      <c r="AF38" s="121"/>
      <c r="AG38" s="86"/>
      <c r="AH38" s="121"/>
      <c r="AI38" s="86"/>
      <c r="AJ38" s="121"/>
      <c r="AK38" s="86"/>
      <c r="AL38" s="121"/>
      <c r="AM38" s="86"/>
      <c r="AN38" s="121"/>
      <c r="AO38" s="86"/>
      <c r="AP38" s="121"/>
      <c r="AQ38" s="86"/>
      <c r="AR38" s="121"/>
      <c r="AS38" s="86"/>
      <c r="AT38" s="121"/>
      <c r="AU38" s="86"/>
      <c r="AV38" s="121"/>
      <c r="AW38" s="86"/>
      <c r="AX38" s="121"/>
      <c r="AY38" s="86"/>
      <c r="AZ38" s="121"/>
      <c r="BA38" s="86"/>
      <c r="BB38" s="121"/>
      <c r="BC38" s="86"/>
      <c r="BD38" s="121"/>
      <c r="BE38" s="86"/>
      <c r="BF38" s="121"/>
      <c r="BG38" s="86"/>
      <c r="BH38" s="121"/>
      <c r="BI38" s="86"/>
      <c r="BJ38" s="86"/>
      <c r="BK38" s="86"/>
      <c r="BL38" s="121"/>
      <c r="BM38" s="86"/>
      <c r="BN38" s="121"/>
      <c r="BO38" s="86"/>
      <c r="BP38" s="121"/>
      <c r="BQ38" s="86"/>
      <c r="BR38" s="121"/>
      <c r="BS38" s="86"/>
      <c r="BT38" s="121"/>
      <c r="BU38" s="86"/>
      <c r="BV38" s="121"/>
      <c r="BW38" s="150"/>
      <c r="BX38" s="151"/>
      <c r="BY38" s="150"/>
      <c r="BZ38" s="151"/>
      <c r="CA38" s="150"/>
      <c r="CB38" s="151"/>
      <c r="CC38" s="150"/>
      <c r="CD38" s="151"/>
      <c r="CE38" s="150"/>
      <c r="CF38" s="151"/>
      <c r="CG38" s="150"/>
      <c r="CH38" s="151"/>
      <c r="CI38" s="150"/>
      <c r="CJ38" s="151"/>
      <c r="CK38" s="150"/>
      <c r="CL38" s="151"/>
      <c r="CM38" s="150"/>
      <c r="CN38" s="151"/>
      <c r="CO38" s="150"/>
      <c r="CP38" s="151"/>
      <c r="CQ38" s="150"/>
      <c r="CR38" s="151"/>
      <c r="CS38" s="150"/>
      <c r="CT38" s="151"/>
      <c r="CU38" s="150"/>
      <c r="CV38" s="151"/>
      <c r="CW38" s="150"/>
      <c r="CX38" s="151"/>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row>
    <row r="39" spans="1:134" s="152" customFormat="1" ht="10.199999999999999">
      <c r="A39" s="86"/>
      <c r="B39" s="86"/>
      <c r="C39" s="86"/>
      <c r="D39" s="121"/>
      <c r="E39" s="86"/>
      <c r="F39" s="121"/>
      <c r="G39" s="86"/>
      <c r="H39" s="121"/>
      <c r="I39" s="86"/>
      <c r="J39" s="121"/>
      <c r="K39" s="86"/>
      <c r="L39" s="121"/>
      <c r="M39" s="86"/>
      <c r="N39" s="121"/>
      <c r="O39" s="86"/>
      <c r="P39" s="121"/>
      <c r="Q39" s="86"/>
      <c r="R39" s="121"/>
      <c r="S39" s="86"/>
      <c r="T39" s="121"/>
      <c r="U39" s="86"/>
      <c r="V39" s="121"/>
      <c r="W39" s="86"/>
      <c r="X39" s="121"/>
      <c r="Y39" s="86"/>
      <c r="Z39" s="121"/>
      <c r="AA39" s="86"/>
      <c r="AB39" s="121"/>
      <c r="AC39" s="86"/>
      <c r="AD39" s="121"/>
      <c r="AE39" s="86"/>
      <c r="AF39" s="121"/>
      <c r="AG39" s="86"/>
      <c r="AH39" s="121"/>
      <c r="AI39" s="86"/>
      <c r="AJ39" s="121"/>
      <c r="AK39" s="86"/>
      <c r="AL39" s="121"/>
      <c r="AM39" s="86"/>
      <c r="AN39" s="121"/>
      <c r="AO39" s="86"/>
      <c r="AP39" s="121"/>
      <c r="AQ39" s="86"/>
      <c r="AR39" s="121"/>
      <c r="AS39" s="86"/>
      <c r="AT39" s="121"/>
      <c r="AU39" s="86"/>
      <c r="AV39" s="121"/>
      <c r="AW39" s="86"/>
      <c r="AX39" s="121"/>
      <c r="AY39" s="86"/>
      <c r="AZ39" s="121"/>
      <c r="BA39" s="86"/>
      <c r="BB39" s="121"/>
      <c r="BC39" s="86"/>
      <c r="BD39" s="121"/>
      <c r="BE39" s="86"/>
      <c r="BF39" s="121"/>
      <c r="BG39" s="86"/>
      <c r="BH39" s="121"/>
      <c r="BI39" s="86"/>
      <c r="BJ39" s="86"/>
      <c r="BK39" s="86"/>
      <c r="BL39" s="121"/>
      <c r="BM39" s="86"/>
      <c r="BN39" s="121"/>
      <c r="BO39" s="86"/>
      <c r="BP39" s="121"/>
      <c r="BQ39" s="86"/>
      <c r="BR39" s="121"/>
      <c r="BS39" s="86"/>
      <c r="BT39" s="121"/>
      <c r="BU39" s="86"/>
      <c r="BV39" s="121"/>
      <c r="BW39" s="150"/>
      <c r="BX39" s="151"/>
      <c r="BY39" s="150"/>
      <c r="BZ39" s="151"/>
      <c r="CA39" s="150"/>
      <c r="CB39" s="151"/>
      <c r="CC39" s="150"/>
      <c r="CD39" s="151"/>
      <c r="CE39" s="150"/>
      <c r="CF39" s="151"/>
      <c r="CG39" s="150"/>
      <c r="CH39" s="151"/>
      <c r="CI39" s="150"/>
      <c r="CJ39" s="151"/>
      <c r="CK39" s="150"/>
      <c r="CL39" s="151"/>
      <c r="CM39" s="150"/>
      <c r="CN39" s="151"/>
      <c r="CO39" s="150"/>
      <c r="CP39" s="151"/>
      <c r="CQ39" s="150"/>
      <c r="CR39" s="151"/>
      <c r="CS39" s="150"/>
      <c r="CT39" s="151"/>
      <c r="CU39" s="150"/>
      <c r="CV39" s="151"/>
      <c r="CW39" s="150"/>
      <c r="CX39" s="151"/>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row>
    <row r="40" spans="1:134" s="152" customFormat="1" ht="10.199999999999999">
      <c r="A40" s="86"/>
      <c r="B40" s="86"/>
      <c r="C40" s="86"/>
      <c r="D40" s="121"/>
      <c r="E40" s="86"/>
      <c r="F40" s="121"/>
      <c r="G40" s="86"/>
      <c r="H40" s="121"/>
      <c r="I40" s="86"/>
      <c r="J40" s="121"/>
      <c r="K40" s="86"/>
      <c r="L40" s="121"/>
      <c r="M40" s="86"/>
      <c r="N40" s="121"/>
      <c r="O40" s="86"/>
      <c r="P40" s="121"/>
      <c r="Q40" s="86"/>
      <c r="R40" s="121"/>
      <c r="S40" s="86"/>
      <c r="T40" s="121"/>
      <c r="U40" s="86"/>
      <c r="V40" s="121"/>
      <c r="W40" s="86"/>
      <c r="X40" s="121"/>
      <c r="Y40" s="86"/>
      <c r="Z40" s="121"/>
      <c r="AA40" s="86"/>
      <c r="AB40" s="121"/>
      <c r="AC40" s="86"/>
      <c r="AD40" s="121"/>
      <c r="AE40" s="86"/>
      <c r="AF40" s="121"/>
      <c r="AG40" s="86"/>
      <c r="AH40" s="121"/>
      <c r="AI40" s="86"/>
      <c r="AJ40" s="121"/>
      <c r="AK40" s="86"/>
      <c r="AL40" s="121"/>
      <c r="AM40" s="86"/>
      <c r="AN40" s="121"/>
      <c r="AO40" s="86"/>
      <c r="AP40" s="121"/>
      <c r="AQ40" s="86"/>
      <c r="AR40" s="121"/>
      <c r="AS40" s="86"/>
      <c r="AT40" s="121"/>
      <c r="AU40" s="86"/>
      <c r="AV40" s="121"/>
      <c r="AW40" s="86"/>
      <c r="AX40" s="121"/>
      <c r="AY40" s="86"/>
      <c r="AZ40" s="121"/>
      <c r="BA40" s="86"/>
      <c r="BB40" s="121"/>
      <c r="BC40" s="86"/>
      <c r="BD40" s="121"/>
      <c r="BE40" s="86"/>
      <c r="BF40" s="121"/>
      <c r="BG40" s="86"/>
      <c r="BH40" s="121"/>
      <c r="BI40" s="86"/>
      <c r="BJ40" s="86"/>
      <c r="BK40" s="86"/>
      <c r="BL40" s="121"/>
      <c r="BM40" s="86"/>
      <c r="BN40" s="121"/>
      <c r="BO40" s="86"/>
      <c r="BP40" s="121"/>
      <c r="BQ40" s="86"/>
      <c r="BR40" s="121"/>
      <c r="BS40" s="86"/>
      <c r="BT40" s="121"/>
      <c r="BU40" s="86"/>
      <c r="BV40" s="121"/>
      <c r="BW40" s="150"/>
      <c r="BX40" s="151"/>
      <c r="BY40" s="150"/>
      <c r="BZ40" s="151"/>
      <c r="CA40" s="150"/>
      <c r="CB40" s="151"/>
      <c r="CC40" s="150"/>
      <c r="CD40" s="151"/>
      <c r="CE40" s="150"/>
      <c r="CF40" s="151"/>
      <c r="CG40" s="150"/>
      <c r="CH40" s="151"/>
      <c r="CI40" s="150"/>
      <c r="CJ40" s="151"/>
      <c r="CK40" s="150"/>
      <c r="CL40" s="151"/>
      <c r="CM40" s="150"/>
      <c r="CN40" s="151"/>
      <c r="CO40" s="150"/>
      <c r="CP40" s="151"/>
      <c r="CQ40" s="150"/>
      <c r="CR40" s="151"/>
      <c r="CS40" s="150"/>
      <c r="CT40" s="151"/>
      <c r="CU40" s="150"/>
      <c r="CV40" s="151"/>
      <c r="CW40" s="150"/>
      <c r="CX40" s="151"/>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row>
    <row r="41" spans="1:134" s="152" customFormat="1" ht="10.199999999999999">
      <c r="A41" s="86"/>
      <c r="B41" s="86"/>
      <c r="C41" s="86"/>
      <c r="D41" s="121"/>
      <c r="E41" s="86"/>
      <c r="F41" s="121"/>
      <c r="G41" s="86"/>
      <c r="H41" s="121"/>
      <c r="I41" s="86"/>
      <c r="J41" s="121"/>
      <c r="K41" s="86"/>
      <c r="L41" s="121"/>
      <c r="M41" s="86"/>
      <c r="N41" s="121"/>
      <c r="O41" s="86"/>
      <c r="P41" s="121"/>
      <c r="Q41" s="86"/>
      <c r="R41" s="121"/>
      <c r="S41" s="86"/>
      <c r="T41" s="121"/>
      <c r="U41" s="86"/>
      <c r="V41" s="121"/>
      <c r="W41" s="86"/>
      <c r="X41" s="121"/>
      <c r="Y41" s="86"/>
      <c r="Z41" s="121"/>
      <c r="AA41" s="86"/>
      <c r="AB41" s="121"/>
      <c r="AC41" s="86"/>
      <c r="AD41" s="121"/>
      <c r="AE41" s="86"/>
      <c r="AF41" s="121"/>
      <c r="AG41" s="86"/>
      <c r="AH41" s="121"/>
      <c r="AI41" s="86"/>
      <c r="AJ41" s="121"/>
      <c r="AK41" s="86"/>
      <c r="AL41" s="121"/>
      <c r="AM41" s="86"/>
      <c r="AN41" s="121"/>
      <c r="AO41" s="86"/>
      <c r="AP41" s="121"/>
      <c r="AQ41" s="86"/>
      <c r="AR41" s="121"/>
      <c r="AS41" s="86"/>
      <c r="AT41" s="121"/>
      <c r="AU41" s="86"/>
      <c r="AV41" s="121"/>
      <c r="AW41" s="86"/>
      <c r="AX41" s="121"/>
      <c r="AY41" s="86"/>
      <c r="AZ41" s="121"/>
      <c r="BA41" s="86"/>
      <c r="BB41" s="121"/>
      <c r="BC41" s="86"/>
      <c r="BD41" s="121"/>
      <c r="BE41" s="86"/>
      <c r="BF41" s="121"/>
      <c r="BG41" s="86"/>
      <c r="BH41" s="121"/>
      <c r="BI41" s="86"/>
      <c r="BJ41" s="86"/>
      <c r="BK41" s="86"/>
      <c r="BL41" s="121"/>
      <c r="BM41" s="86"/>
      <c r="BN41" s="121"/>
      <c r="BO41" s="86"/>
      <c r="BP41" s="121"/>
      <c r="BQ41" s="86"/>
      <c r="BR41" s="121"/>
      <c r="BS41" s="86"/>
      <c r="BT41" s="121"/>
      <c r="BU41" s="86"/>
      <c r="BV41" s="121"/>
      <c r="BW41" s="150"/>
      <c r="BX41" s="151"/>
      <c r="BY41" s="150"/>
      <c r="BZ41" s="151"/>
      <c r="CA41" s="150"/>
      <c r="CB41" s="151"/>
      <c r="CC41" s="150"/>
      <c r="CD41" s="151"/>
      <c r="CE41" s="150"/>
      <c r="CF41" s="151"/>
      <c r="CG41" s="150"/>
      <c r="CH41" s="151"/>
      <c r="CI41" s="150"/>
      <c r="CJ41" s="151"/>
      <c r="CK41" s="150"/>
      <c r="CL41" s="151"/>
      <c r="CM41" s="150"/>
      <c r="CN41" s="151"/>
      <c r="CO41" s="150"/>
      <c r="CP41" s="151"/>
      <c r="CQ41" s="150"/>
      <c r="CR41" s="151"/>
      <c r="CS41" s="150"/>
      <c r="CT41" s="151"/>
      <c r="CU41" s="150"/>
      <c r="CV41" s="151"/>
      <c r="CW41" s="150"/>
      <c r="CX41" s="151"/>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row>
    <row r="42" spans="1:134" s="152" customFormat="1" ht="10.199999999999999">
      <c r="A42" s="86"/>
      <c r="B42" s="86"/>
      <c r="C42" s="86"/>
      <c r="D42" s="121"/>
      <c r="E42" s="86"/>
      <c r="F42" s="121"/>
      <c r="G42" s="86"/>
      <c r="H42" s="121"/>
      <c r="I42" s="86"/>
      <c r="J42" s="121"/>
      <c r="K42" s="86"/>
      <c r="L42" s="121"/>
      <c r="M42" s="86"/>
      <c r="N42" s="121"/>
      <c r="O42" s="86"/>
      <c r="P42" s="121"/>
      <c r="Q42" s="86"/>
      <c r="R42" s="121"/>
      <c r="S42" s="86"/>
      <c r="T42" s="121"/>
      <c r="U42" s="86"/>
      <c r="V42" s="121"/>
      <c r="W42" s="86"/>
      <c r="X42" s="121"/>
      <c r="Y42" s="86"/>
      <c r="Z42" s="121"/>
      <c r="AA42" s="86"/>
      <c r="AB42" s="121"/>
      <c r="AC42" s="86"/>
      <c r="AD42" s="121"/>
      <c r="AE42" s="86"/>
      <c r="AF42" s="121"/>
      <c r="AG42" s="86"/>
      <c r="AH42" s="121"/>
      <c r="AI42" s="86"/>
      <c r="AJ42" s="121"/>
      <c r="AK42" s="86"/>
      <c r="AL42" s="121"/>
      <c r="AM42" s="86"/>
      <c r="AN42" s="121"/>
      <c r="AO42" s="86"/>
      <c r="AP42" s="121"/>
      <c r="AQ42" s="86"/>
      <c r="AR42" s="121"/>
      <c r="AS42" s="86"/>
      <c r="AT42" s="121"/>
      <c r="AU42" s="86"/>
      <c r="AV42" s="121"/>
      <c r="AW42" s="86"/>
      <c r="AX42" s="121"/>
      <c r="AY42" s="86"/>
      <c r="AZ42" s="121"/>
      <c r="BA42" s="86"/>
      <c r="BB42" s="121"/>
      <c r="BC42" s="86"/>
      <c r="BD42" s="121"/>
      <c r="BE42" s="86"/>
      <c r="BF42" s="121"/>
      <c r="BG42" s="86"/>
      <c r="BH42" s="121"/>
      <c r="BI42" s="86"/>
      <c r="BJ42" s="86"/>
      <c r="BK42" s="86"/>
      <c r="BL42" s="121"/>
      <c r="BM42" s="86"/>
      <c r="BN42" s="121"/>
      <c r="BO42" s="86"/>
      <c r="BP42" s="121"/>
      <c r="BQ42" s="86"/>
      <c r="BR42" s="121"/>
      <c r="BS42" s="86"/>
      <c r="BT42" s="121"/>
      <c r="BU42" s="86"/>
      <c r="BV42" s="121"/>
      <c r="BW42" s="150"/>
      <c r="BX42" s="151"/>
      <c r="BY42" s="150"/>
      <c r="BZ42" s="151"/>
      <c r="CA42" s="150"/>
      <c r="CB42" s="151"/>
      <c r="CC42" s="150"/>
      <c r="CD42" s="151"/>
      <c r="CE42" s="150"/>
      <c r="CF42" s="151"/>
      <c r="CG42" s="150"/>
      <c r="CH42" s="151"/>
      <c r="CI42" s="150"/>
      <c r="CJ42" s="151"/>
      <c r="CK42" s="150"/>
      <c r="CL42" s="151"/>
      <c r="CM42" s="150"/>
      <c r="CN42" s="151"/>
      <c r="CO42" s="150"/>
      <c r="CP42" s="151"/>
      <c r="CQ42" s="150"/>
      <c r="CR42" s="151"/>
      <c r="CS42" s="150"/>
      <c r="CT42" s="151"/>
      <c r="CU42" s="150"/>
      <c r="CV42" s="151"/>
      <c r="CW42" s="150"/>
      <c r="CX42" s="151"/>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row>
    <row r="43" spans="1:134" s="152" customFormat="1" ht="10.199999999999999">
      <c r="A43" s="86"/>
      <c r="B43" s="86"/>
      <c r="C43" s="86"/>
      <c r="D43" s="121"/>
      <c r="E43" s="86"/>
      <c r="F43" s="121"/>
      <c r="G43" s="86"/>
      <c r="H43" s="121"/>
      <c r="I43" s="86"/>
      <c r="J43" s="121"/>
      <c r="K43" s="86"/>
      <c r="L43" s="121"/>
      <c r="M43" s="86"/>
      <c r="N43" s="121"/>
      <c r="O43" s="86"/>
      <c r="P43" s="121"/>
      <c r="Q43" s="86"/>
      <c r="R43" s="121"/>
      <c r="S43" s="86"/>
      <c r="T43" s="121"/>
      <c r="U43" s="86"/>
      <c r="V43" s="121"/>
      <c r="W43" s="86"/>
      <c r="X43" s="121"/>
      <c r="Y43" s="86"/>
      <c r="Z43" s="121"/>
      <c r="AA43" s="86"/>
      <c r="AB43" s="121"/>
      <c r="AC43" s="86"/>
      <c r="AD43" s="121"/>
      <c r="AE43" s="86"/>
      <c r="AF43" s="121"/>
      <c r="AG43" s="86"/>
      <c r="AH43" s="121"/>
      <c r="AI43" s="86"/>
      <c r="AJ43" s="121"/>
      <c r="AK43" s="86"/>
      <c r="AL43" s="121"/>
      <c r="AM43" s="86"/>
      <c r="AN43" s="121"/>
      <c r="AO43" s="86"/>
      <c r="AP43" s="121"/>
      <c r="AQ43" s="86"/>
      <c r="AR43" s="121"/>
      <c r="AS43" s="86"/>
      <c r="AT43" s="121"/>
      <c r="AU43" s="86"/>
      <c r="AV43" s="121"/>
      <c r="AW43" s="86"/>
      <c r="AX43" s="121"/>
      <c r="AY43" s="86"/>
      <c r="AZ43" s="121"/>
      <c r="BA43" s="86"/>
      <c r="BB43" s="121"/>
      <c r="BC43" s="86"/>
      <c r="BD43" s="121"/>
      <c r="BE43" s="86"/>
      <c r="BF43" s="121"/>
      <c r="BG43" s="86"/>
      <c r="BH43" s="121"/>
      <c r="BI43" s="86"/>
      <c r="BJ43" s="86"/>
      <c r="BK43" s="86"/>
      <c r="BL43" s="121"/>
      <c r="BM43" s="86"/>
      <c r="BN43" s="121"/>
      <c r="BO43" s="86"/>
      <c r="BP43" s="121"/>
      <c r="BQ43" s="86"/>
      <c r="BR43" s="121"/>
      <c r="BS43" s="86"/>
      <c r="BT43" s="121"/>
      <c r="BU43" s="86"/>
      <c r="BV43" s="121"/>
      <c r="BW43" s="150"/>
      <c r="BX43" s="151"/>
      <c r="BY43" s="150"/>
      <c r="BZ43" s="151"/>
      <c r="CA43" s="150"/>
      <c r="CB43" s="151"/>
      <c r="CC43" s="150"/>
      <c r="CD43" s="151"/>
      <c r="CE43" s="150"/>
      <c r="CF43" s="151"/>
      <c r="CG43" s="150"/>
      <c r="CH43" s="151"/>
      <c r="CI43" s="150"/>
      <c r="CJ43" s="151"/>
      <c r="CK43" s="150"/>
      <c r="CL43" s="151"/>
      <c r="CM43" s="150"/>
      <c r="CN43" s="151"/>
      <c r="CO43" s="150"/>
      <c r="CP43" s="151"/>
      <c r="CQ43" s="150"/>
      <c r="CR43" s="151"/>
      <c r="CS43" s="150"/>
      <c r="CT43" s="151"/>
      <c r="CU43" s="150"/>
      <c r="CV43" s="151"/>
      <c r="CW43" s="150"/>
      <c r="CX43" s="151"/>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row>
    <row r="44" spans="1:134" s="152" customFormat="1" ht="10.199999999999999">
      <c r="A44" s="86"/>
      <c r="B44" s="86"/>
      <c r="C44" s="86"/>
      <c r="D44" s="121"/>
      <c r="E44" s="86"/>
      <c r="F44" s="121"/>
      <c r="G44" s="86"/>
      <c r="H44" s="121"/>
      <c r="I44" s="86"/>
      <c r="J44" s="121"/>
      <c r="K44" s="86"/>
      <c r="L44" s="121"/>
      <c r="M44" s="86"/>
      <c r="N44" s="121"/>
      <c r="O44" s="86"/>
      <c r="P44" s="121"/>
      <c r="Q44" s="86"/>
      <c r="R44" s="121"/>
      <c r="S44" s="86"/>
      <c r="T44" s="121"/>
      <c r="U44" s="86"/>
      <c r="V44" s="121"/>
      <c r="W44" s="86"/>
      <c r="X44" s="121"/>
      <c r="Y44" s="86"/>
      <c r="Z44" s="121"/>
      <c r="AA44" s="86"/>
      <c r="AB44" s="121"/>
      <c r="AC44" s="86"/>
      <c r="AD44" s="121"/>
      <c r="AE44" s="86"/>
      <c r="AF44" s="121"/>
      <c r="AG44" s="86"/>
      <c r="AH44" s="121"/>
      <c r="AI44" s="86"/>
      <c r="AJ44" s="121"/>
      <c r="AK44" s="86"/>
      <c r="AL44" s="121"/>
      <c r="AM44" s="86"/>
      <c r="AN44" s="121"/>
      <c r="AO44" s="86"/>
      <c r="AP44" s="121"/>
      <c r="AQ44" s="86"/>
      <c r="AR44" s="121"/>
      <c r="AS44" s="86"/>
      <c r="AT44" s="121"/>
      <c r="AU44" s="86"/>
      <c r="AV44" s="121"/>
      <c r="AW44" s="86"/>
      <c r="AX44" s="121"/>
      <c r="AY44" s="86"/>
      <c r="AZ44" s="121"/>
      <c r="BA44" s="86"/>
      <c r="BB44" s="121"/>
      <c r="BC44" s="86"/>
      <c r="BD44" s="121"/>
      <c r="BE44" s="86"/>
      <c r="BF44" s="121"/>
      <c r="BG44" s="86"/>
      <c r="BH44" s="121"/>
      <c r="BI44" s="86"/>
      <c r="BJ44" s="86"/>
      <c r="BK44" s="86"/>
      <c r="BL44" s="121"/>
      <c r="BM44" s="86"/>
      <c r="BN44" s="121"/>
      <c r="BO44" s="86"/>
      <c r="BP44" s="121"/>
      <c r="BQ44" s="86"/>
      <c r="BR44" s="121"/>
      <c r="BS44" s="86"/>
      <c r="BT44" s="121"/>
      <c r="BU44" s="86"/>
      <c r="BV44" s="121"/>
      <c r="BW44" s="150"/>
      <c r="BX44" s="151"/>
      <c r="BY44" s="150"/>
      <c r="BZ44" s="151"/>
      <c r="CA44" s="150"/>
      <c r="CB44" s="151"/>
      <c r="CC44" s="150"/>
      <c r="CD44" s="151"/>
      <c r="CE44" s="150"/>
      <c r="CF44" s="151"/>
      <c r="CG44" s="150"/>
      <c r="CH44" s="151"/>
      <c r="CI44" s="150"/>
      <c r="CJ44" s="151"/>
      <c r="CK44" s="150"/>
      <c r="CL44" s="151"/>
      <c r="CM44" s="150"/>
      <c r="CN44" s="151"/>
      <c r="CO44" s="150"/>
      <c r="CP44" s="151"/>
      <c r="CQ44" s="150"/>
      <c r="CR44" s="151"/>
      <c r="CS44" s="150"/>
      <c r="CT44" s="151"/>
      <c r="CU44" s="150"/>
      <c r="CV44" s="151"/>
      <c r="CW44" s="150"/>
      <c r="CX44" s="151"/>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row>
    <row r="45" spans="1:134" s="152" customFormat="1" ht="10.199999999999999">
      <c r="A45" s="86"/>
      <c r="B45" s="86"/>
      <c r="C45" s="86"/>
      <c r="D45" s="121"/>
      <c r="E45" s="86"/>
      <c r="F45" s="121"/>
      <c r="G45" s="86"/>
      <c r="H45" s="121"/>
      <c r="I45" s="86"/>
      <c r="J45" s="121"/>
      <c r="K45" s="86"/>
      <c r="L45" s="121"/>
      <c r="M45" s="86"/>
      <c r="N45" s="121"/>
      <c r="O45" s="86"/>
      <c r="P45" s="121"/>
      <c r="Q45" s="86"/>
      <c r="R45" s="121"/>
      <c r="S45" s="86"/>
      <c r="T45" s="121"/>
      <c r="U45" s="86"/>
      <c r="V45" s="121"/>
      <c r="W45" s="86"/>
      <c r="X45" s="121"/>
      <c r="Y45" s="86"/>
      <c r="Z45" s="121"/>
      <c r="AA45" s="86"/>
      <c r="AB45" s="121"/>
      <c r="AC45" s="86"/>
      <c r="AD45" s="121"/>
      <c r="AE45" s="86"/>
      <c r="AF45" s="121"/>
      <c r="AG45" s="86"/>
      <c r="AH45" s="121"/>
      <c r="AI45" s="86"/>
      <c r="AJ45" s="121"/>
      <c r="AK45" s="86"/>
      <c r="AL45" s="121"/>
      <c r="AM45" s="86"/>
      <c r="AN45" s="121"/>
      <c r="AO45" s="86"/>
      <c r="AP45" s="121"/>
      <c r="AQ45" s="86"/>
      <c r="AR45" s="121"/>
      <c r="AS45" s="86"/>
      <c r="AT45" s="121"/>
      <c r="AU45" s="86"/>
      <c r="AV45" s="121"/>
      <c r="AW45" s="86"/>
      <c r="AX45" s="121"/>
      <c r="AY45" s="86"/>
      <c r="AZ45" s="121"/>
      <c r="BA45" s="86"/>
      <c r="BB45" s="121"/>
      <c r="BC45" s="86"/>
      <c r="BD45" s="121"/>
      <c r="BE45" s="86"/>
      <c r="BF45" s="121"/>
      <c r="BG45" s="86"/>
      <c r="BH45" s="121"/>
      <c r="BI45" s="86"/>
      <c r="BJ45" s="86"/>
      <c r="BK45" s="86"/>
      <c r="BL45" s="121"/>
      <c r="BM45" s="86"/>
      <c r="BN45" s="121"/>
      <c r="BO45" s="86"/>
      <c r="BP45" s="121"/>
      <c r="BQ45" s="86"/>
      <c r="BR45" s="121"/>
      <c r="BS45" s="86"/>
      <c r="BT45" s="121"/>
      <c r="BU45" s="86"/>
      <c r="BV45" s="121"/>
      <c r="BW45" s="150"/>
      <c r="BX45" s="151"/>
      <c r="BY45" s="150"/>
      <c r="BZ45" s="151"/>
      <c r="CA45" s="150"/>
      <c r="CB45" s="151"/>
      <c r="CC45" s="150"/>
      <c r="CD45" s="151"/>
      <c r="CE45" s="150"/>
      <c r="CF45" s="151"/>
      <c r="CG45" s="150"/>
      <c r="CH45" s="151"/>
      <c r="CI45" s="150"/>
      <c r="CJ45" s="151"/>
      <c r="CK45" s="150"/>
      <c r="CL45" s="151"/>
      <c r="CM45" s="150"/>
      <c r="CN45" s="151"/>
      <c r="CO45" s="150"/>
      <c r="CP45" s="151"/>
      <c r="CQ45" s="150"/>
      <c r="CR45" s="151"/>
      <c r="CS45" s="150"/>
      <c r="CT45" s="151"/>
      <c r="CU45" s="150"/>
      <c r="CV45" s="151"/>
      <c r="CW45" s="150"/>
      <c r="CX45" s="151"/>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row>
    <row r="46" spans="1:134" s="152" customFormat="1" ht="10.199999999999999">
      <c r="A46" s="86"/>
      <c r="B46" s="86"/>
      <c r="C46" s="86"/>
      <c r="D46" s="121"/>
      <c r="E46" s="86"/>
      <c r="F46" s="121"/>
      <c r="G46" s="86"/>
      <c r="H46" s="121"/>
      <c r="I46" s="86"/>
      <c r="J46" s="121"/>
      <c r="K46" s="86"/>
      <c r="L46" s="121"/>
      <c r="M46" s="86"/>
      <c r="N46" s="121"/>
      <c r="O46" s="86"/>
      <c r="P46" s="121"/>
      <c r="Q46" s="86"/>
      <c r="R46" s="121"/>
      <c r="S46" s="86"/>
      <c r="T46" s="121"/>
      <c r="U46" s="86"/>
      <c r="V46" s="121"/>
      <c r="W46" s="86"/>
      <c r="X46" s="121"/>
      <c r="Y46" s="86"/>
      <c r="Z46" s="121"/>
      <c r="AA46" s="86"/>
      <c r="AB46" s="121"/>
      <c r="AC46" s="86"/>
      <c r="AD46" s="121"/>
      <c r="AE46" s="86"/>
      <c r="AF46" s="121"/>
      <c r="AG46" s="86"/>
      <c r="AH46" s="121"/>
      <c r="AI46" s="86"/>
      <c r="AJ46" s="121"/>
      <c r="AK46" s="86"/>
      <c r="AL46" s="121"/>
      <c r="AM46" s="86"/>
      <c r="AN46" s="121"/>
      <c r="AO46" s="86"/>
      <c r="AP46" s="121"/>
      <c r="AQ46" s="86"/>
      <c r="AR46" s="121"/>
      <c r="AS46" s="86"/>
      <c r="AT46" s="121"/>
      <c r="AU46" s="86"/>
      <c r="AV46" s="121"/>
      <c r="AW46" s="86"/>
      <c r="AX46" s="121"/>
      <c r="AY46" s="86"/>
      <c r="AZ46" s="121"/>
      <c r="BA46" s="86"/>
      <c r="BB46" s="121"/>
      <c r="BC46" s="86"/>
      <c r="BD46" s="121"/>
      <c r="BE46" s="86"/>
      <c r="BF46" s="121"/>
      <c r="BG46" s="86"/>
      <c r="BH46" s="121"/>
      <c r="BI46" s="86"/>
      <c r="BJ46" s="86"/>
      <c r="BK46" s="86"/>
      <c r="BL46" s="121"/>
      <c r="BM46" s="86"/>
      <c r="BN46" s="121"/>
      <c r="BO46" s="86"/>
      <c r="BP46" s="121"/>
      <c r="BQ46" s="86"/>
      <c r="BR46" s="121"/>
      <c r="BS46" s="86"/>
      <c r="BT46" s="121"/>
      <c r="BU46" s="86"/>
      <c r="BV46" s="121"/>
      <c r="BW46" s="150"/>
      <c r="BX46" s="151"/>
      <c r="BY46" s="150"/>
      <c r="BZ46" s="151"/>
      <c r="CA46" s="150"/>
      <c r="CB46" s="151"/>
      <c r="CC46" s="150"/>
      <c r="CD46" s="151"/>
      <c r="CE46" s="150"/>
      <c r="CF46" s="151"/>
      <c r="CG46" s="150"/>
      <c r="CH46" s="151"/>
      <c r="CI46" s="150"/>
      <c r="CJ46" s="151"/>
      <c r="CK46" s="150"/>
      <c r="CL46" s="151"/>
      <c r="CM46" s="150"/>
      <c r="CN46" s="151"/>
      <c r="CO46" s="150"/>
      <c r="CP46" s="151"/>
      <c r="CQ46" s="150"/>
      <c r="CR46" s="151"/>
      <c r="CS46" s="150"/>
      <c r="CT46" s="151"/>
      <c r="CU46" s="150"/>
      <c r="CV46" s="151"/>
      <c r="CW46" s="150"/>
      <c r="CX46" s="151"/>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row>
    <row r="47" spans="1:134" s="152" customFormat="1" ht="10.199999999999999">
      <c r="A47" s="86"/>
      <c r="B47" s="86"/>
      <c r="C47" s="86"/>
      <c r="D47" s="121"/>
      <c r="E47" s="86"/>
      <c r="F47" s="121"/>
      <c r="G47" s="86"/>
      <c r="H47" s="121"/>
      <c r="I47" s="86"/>
      <c r="J47" s="121"/>
      <c r="K47" s="86"/>
      <c r="L47" s="121"/>
      <c r="M47" s="86"/>
      <c r="N47" s="121"/>
      <c r="O47" s="86"/>
      <c r="P47" s="121"/>
      <c r="Q47" s="86"/>
      <c r="R47" s="121"/>
      <c r="S47" s="86"/>
      <c r="T47" s="121"/>
      <c r="U47" s="86"/>
      <c r="V47" s="121"/>
      <c r="W47" s="86"/>
      <c r="X47" s="121"/>
      <c r="Y47" s="86"/>
      <c r="Z47" s="121"/>
      <c r="AA47" s="86"/>
      <c r="AB47" s="121"/>
      <c r="AC47" s="86"/>
      <c r="AD47" s="121"/>
      <c r="AE47" s="86"/>
      <c r="AF47" s="121"/>
      <c r="AG47" s="86"/>
      <c r="AH47" s="121"/>
      <c r="AI47" s="86"/>
      <c r="AJ47" s="121"/>
      <c r="AK47" s="86"/>
      <c r="AL47" s="121"/>
      <c r="AM47" s="86"/>
      <c r="AN47" s="121"/>
      <c r="AO47" s="86"/>
      <c r="AP47" s="121"/>
      <c r="AQ47" s="86"/>
      <c r="AR47" s="121"/>
      <c r="AS47" s="86"/>
      <c r="AT47" s="121"/>
      <c r="AU47" s="86"/>
      <c r="AV47" s="121"/>
      <c r="AW47" s="86"/>
      <c r="AX47" s="121"/>
      <c r="AY47" s="86"/>
      <c r="AZ47" s="121"/>
      <c r="BA47" s="86"/>
      <c r="BB47" s="121"/>
      <c r="BC47" s="86"/>
      <c r="BD47" s="121"/>
      <c r="BE47" s="86"/>
      <c r="BF47" s="121"/>
      <c r="BG47" s="86"/>
      <c r="BH47" s="121"/>
      <c r="BI47" s="86"/>
      <c r="BJ47" s="86"/>
      <c r="BK47" s="86"/>
      <c r="BL47" s="121"/>
      <c r="BM47" s="86"/>
      <c r="BN47" s="121"/>
      <c r="BO47" s="86"/>
      <c r="BP47" s="121"/>
      <c r="BQ47" s="86"/>
      <c r="BR47" s="121"/>
      <c r="BS47" s="86"/>
      <c r="BT47" s="121"/>
      <c r="BU47" s="86"/>
      <c r="BV47" s="121"/>
      <c r="BW47" s="150"/>
      <c r="BX47" s="151"/>
      <c r="BY47" s="150"/>
      <c r="BZ47" s="151"/>
      <c r="CA47" s="150"/>
      <c r="CB47" s="151"/>
      <c r="CC47" s="150"/>
      <c r="CD47" s="151"/>
      <c r="CE47" s="150"/>
      <c r="CF47" s="151"/>
      <c r="CG47" s="150"/>
      <c r="CH47" s="151"/>
      <c r="CI47" s="150"/>
      <c r="CJ47" s="151"/>
      <c r="CK47" s="150"/>
      <c r="CL47" s="151"/>
      <c r="CM47" s="150"/>
      <c r="CN47" s="151"/>
      <c r="CO47" s="150"/>
      <c r="CP47" s="151"/>
      <c r="CQ47" s="150"/>
      <c r="CR47" s="151"/>
      <c r="CS47" s="150"/>
      <c r="CT47" s="151"/>
      <c r="CU47" s="150"/>
      <c r="CV47" s="151"/>
      <c r="CW47" s="150"/>
      <c r="CX47" s="151"/>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row>
    <row r="48" spans="1:134" s="152" customFormat="1" ht="10.199999999999999">
      <c r="A48" s="86"/>
      <c r="B48" s="86"/>
      <c r="C48" s="86"/>
      <c r="D48" s="121"/>
      <c r="E48" s="86"/>
      <c r="F48" s="121"/>
      <c r="G48" s="86"/>
      <c r="H48" s="121"/>
      <c r="I48" s="86"/>
      <c r="J48" s="121"/>
      <c r="K48" s="86"/>
      <c r="L48" s="121"/>
      <c r="M48" s="86"/>
      <c r="N48" s="121"/>
      <c r="O48" s="86"/>
      <c r="P48" s="121"/>
      <c r="Q48" s="86"/>
      <c r="R48" s="121"/>
      <c r="S48" s="86"/>
      <c r="T48" s="121"/>
      <c r="U48" s="86"/>
      <c r="V48" s="121"/>
      <c r="W48" s="86"/>
      <c r="X48" s="121"/>
      <c r="Y48" s="86"/>
      <c r="Z48" s="121"/>
      <c r="AA48" s="86"/>
      <c r="AB48" s="121"/>
      <c r="AC48" s="86"/>
      <c r="AD48" s="121"/>
      <c r="AE48" s="86"/>
      <c r="AF48" s="121"/>
      <c r="AG48" s="86"/>
      <c r="AH48" s="121"/>
      <c r="AI48" s="86"/>
      <c r="AJ48" s="121"/>
      <c r="AK48" s="86"/>
      <c r="AL48" s="121"/>
      <c r="AM48" s="86"/>
      <c r="AN48" s="121"/>
      <c r="AO48" s="86"/>
      <c r="AP48" s="121"/>
      <c r="AQ48" s="86"/>
      <c r="AR48" s="121"/>
      <c r="AS48" s="86"/>
      <c r="AT48" s="121"/>
      <c r="AU48" s="86"/>
      <c r="AV48" s="121"/>
      <c r="AW48" s="86"/>
      <c r="AX48" s="121"/>
      <c r="AY48" s="86"/>
      <c r="AZ48" s="121"/>
      <c r="BA48" s="86"/>
      <c r="BB48" s="121"/>
      <c r="BC48" s="86"/>
      <c r="BD48" s="121"/>
      <c r="BE48" s="86"/>
      <c r="BF48" s="121"/>
      <c r="BG48" s="86"/>
      <c r="BH48" s="121"/>
      <c r="BI48" s="86"/>
      <c r="BJ48" s="86"/>
      <c r="BK48" s="86"/>
      <c r="BL48" s="121"/>
      <c r="BM48" s="86"/>
      <c r="BN48" s="121"/>
      <c r="BO48" s="86"/>
      <c r="BP48" s="121"/>
      <c r="BQ48" s="86"/>
      <c r="BR48" s="121"/>
      <c r="BS48" s="86"/>
      <c r="BT48" s="121"/>
      <c r="BU48" s="86"/>
      <c r="BV48" s="121"/>
      <c r="BW48" s="150"/>
      <c r="BX48" s="151"/>
      <c r="BY48" s="150"/>
      <c r="BZ48" s="151"/>
      <c r="CA48" s="150"/>
      <c r="CB48" s="151"/>
      <c r="CC48" s="150"/>
      <c r="CD48" s="151"/>
      <c r="CE48" s="150"/>
      <c r="CF48" s="151"/>
      <c r="CG48" s="150"/>
      <c r="CH48" s="151"/>
      <c r="CI48" s="150"/>
      <c r="CJ48" s="151"/>
      <c r="CK48" s="150"/>
      <c r="CL48" s="151"/>
      <c r="CM48" s="150"/>
      <c r="CN48" s="151"/>
      <c r="CO48" s="150"/>
      <c r="CP48" s="151"/>
      <c r="CQ48" s="150"/>
      <c r="CR48" s="151"/>
      <c r="CS48" s="150"/>
      <c r="CT48" s="151"/>
      <c r="CU48" s="150"/>
      <c r="CV48" s="151"/>
      <c r="CW48" s="150"/>
      <c r="CX48" s="151"/>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row>
    <row r="49" spans="1:134" s="152" customFormat="1" ht="10.199999999999999">
      <c r="A49" s="86"/>
      <c r="B49" s="86"/>
      <c r="C49" s="86"/>
      <c r="D49" s="121"/>
      <c r="E49" s="86"/>
      <c r="F49" s="121"/>
      <c r="G49" s="86"/>
      <c r="H49" s="121"/>
      <c r="I49" s="86"/>
      <c r="J49" s="121"/>
      <c r="K49" s="86"/>
      <c r="L49" s="121"/>
      <c r="M49" s="86"/>
      <c r="N49" s="121"/>
      <c r="O49" s="86"/>
      <c r="P49" s="121"/>
      <c r="Q49" s="86"/>
      <c r="R49" s="121"/>
      <c r="S49" s="86"/>
      <c r="T49" s="121"/>
      <c r="U49" s="86"/>
      <c r="V49" s="121"/>
      <c r="W49" s="86"/>
      <c r="X49" s="121"/>
      <c r="Y49" s="86"/>
      <c r="Z49" s="121"/>
      <c r="AA49" s="86"/>
      <c r="AB49" s="121"/>
      <c r="AC49" s="86"/>
      <c r="AD49" s="121"/>
      <c r="AE49" s="86"/>
      <c r="AF49" s="121"/>
      <c r="AG49" s="86"/>
      <c r="AH49" s="121"/>
      <c r="AI49" s="86"/>
      <c r="AJ49" s="121"/>
      <c r="AK49" s="86"/>
      <c r="AL49" s="121"/>
      <c r="AM49" s="86"/>
      <c r="AN49" s="121"/>
      <c r="AO49" s="86"/>
      <c r="AP49" s="121"/>
      <c r="AQ49" s="86"/>
      <c r="AR49" s="121"/>
      <c r="AS49" s="86"/>
      <c r="AT49" s="121"/>
      <c r="AU49" s="86"/>
      <c r="AV49" s="121"/>
      <c r="AW49" s="86"/>
      <c r="AX49" s="121"/>
      <c r="AY49" s="86"/>
      <c r="AZ49" s="121"/>
      <c r="BA49" s="86"/>
      <c r="BB49" s="121"/>
      <c r="BC49" s="86"/>
      <c r="BD49" s="121"/>
      <c r="BE49" s="86"/>
      <c r="BF49" s="121"/>
      <c r="BG49" s="86"/>
      <c r="BH49" s="121"/>
      <c r="BI49" s="86"/>
      <c r="BJ49" s="86"/>
      <c r="BK49" s="86"/>
      <c r="BL49" s="121"/>
      <c r="BM49" s="86"/>
      <c r="BN49" s="121"/>
      <c r="BO49" s="86"/>
      <c r="BP49" s="121"/>
      <c r="BQ49" s="86"/>
      <c r="BR49" s="121"/>
      <c r="BS49" s="86"/>
      <c r="BT49" s="121"/>
      <c r="BU49" s="86"/>
      <c r="BV49" s="121"/>
      <c r="BW49" s="150"/>
      <c r="BX49" s="151"/>
      <c r="BY49" s="150"/>
      <c r="BZ49" s="151"/>
      <c r="CA49" s="150"/>
      <c r="CB49" s="151"/>
      <c r="CC49" s="150"/>
      <c r="CD49" s="151"/>
      <c r="CE49" s="150"/>
      <c r="CF49" s="151"/>
      <c r="CG49" s="150"/>
      <c r="CH49" s="151"/>
      <c r="CI49" s="150"/>
      <c r="CJ49" s="151"/>
      <c r="CK49" s="150"/>
      <c r="CL49" s="151"/>
      <c r="CM49" s="150"/>
      <c r="CN49" s="151"/>
      <c r="CO49" s="150"/>
      <c r="CP49" s="151"/>
      <c r="CQ49" s="150"/>
      <c r="CR49" s="151"/>
      <c r="CS49" s="150"/>
      <c r="CT49" s="151"/>
      <c r="CU49" s="150"/>
      <c r="CV49" s="151"/>
      <c r="CW49" s="150"/>
      <c r="CX49" s="151"/>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row>
    <row r="50" spans="1:134" s="152" customFormat="1" ht="10.199999999999999">
      <c r="A50" s="86"/>
      <c r="B50" s="86"/>
      <c r="C50" s="86"/>
      <c r="D50" s="121"/>
      <c r="E50" s="86"/>
      <c r="F50" s="121"/>
      <c r="G50" s="86"/>
      <c r="H50" s="121"/>
      <c r="I50" s="86"/>
      <c r="J50" s="121"/>
      <c r="K50" s="86"/>
      <c r="L50" s="121"/>
      <c r="M50" s="86"/>
      <c r="N50" s="121"/>
      <c r="O50" s="86"/>
      <c r="P50" s="121"/>
      <c r="Q50" s="86"/>
      <c r="R50" s="121"/>
      <c r="S50" s="86"/>
      <c r="T50" s="121"/>
      <c r="U50" s="86"/>
      <c r="V50" s="121"/>
      <c r="W50" s="86"/>
      <c r="X50" s="121"/>
      <c r="Y50" s="86"/>
      <c r="Z50" s="121"/>
      <c r="AA50" s="86"/>
      <c r="AB50" s="121"/>
      <c r="AC50" s="86"/>
      <c r="AD50" s="121"/>
      <c r="AE50" s="86"/>
      <c r="AF50" s="121"/>
      <c r="AG50" s="86"/>
      <c r="AH50" s="121"/>
      <c r="AI50" s="86"/>
      <c r="AJ50" s="121"/>
      <c r="AK50" s="86"/>
      <c r="AL50" s="121"/>
      <c r="AM50" s="86"/>
      <c r="AN50" s="121"/>
      <c r="AO50" s="86"/>
      <c r="AP50" s="121"/>
      <c r="AQ50" s="86"/>
      <c r="AR50" s="121"/>
      <c r="AS50" s="86"/>
      <c r="AT50" s="121"/>
      <c r="AU50" s="86"/>
      <c r="AV50" s="121"/>
      <c r="AW50" s="86"/>
      <c r="AX50" s="121"/>
      <c r="AY50" s="86"/>
      <c r="AZ50" s="121"/>
      <c r="BA50" s="86"/>
      <c r="BB50" s="121"/>
      <c r="BC50" s="86"/>
      <c r="BD50" s="121"/>
      <c r="BE50" s="86"/>
      <c r="BF50" s="121"/>
      <c r="BG50" s="86"/>
      <c r="BH50" s="121"/>
      <c r="BI50" s="86"/>
      <c r="BJ50" s="86"/>
      <c r="BK50" s="86"/>
      <c r="BL50" s="121"/>
      <c r="BM50" s="86"/>
      <c r="BN50" s="121"/>
      <c r="BO50" s="86"/>
      <c r="BP50" s="121"/>
      <c r="BQ50" s="86"/>
      <c r="BR50" s="121"/>
      <c r="BS50" s="86"/>
      <c r="BT50" s="121"/>
      <c r="BU50" s="86"/>
      <c r="BV50" s="121"/>
      <c r="BW50" s="150"/>
      <c r="BX50" s="151"/>
      <c r="BY50" s="150"/>
      <c r="BZ50" s="151"/>
      <c r="CA50" s="150"/>
      <c r="CB50" s="151"/>
      <c r="CC50" s="150"/>
      <c r="CD50" s="151"/>
      <c r="CE50" s="150"/>
      <c r="CF50" s="151"/>
      <c r="CG50" s="150"/>
      <c r="CH50" s="151"/>
      <c r="CI50" s="150"/>
      <c r="CJ50" s="151"/>
      <c r="CK50" s="150"/>
      <c r="CL50" s="151"/>
      <c r="CM50" s="150"/>
      <c r="CN50" s="151"/>
      <c r="CO50" s="150"/>
      <c r="CP50" s="151"/>
      <c r="CQ50" s="150"/>
      <c r="CR50" s="151"/>
      <c r="CS50" s="150"/>
      <c r="CT50" s="151"/>
      <c r="CU50" s="150"/>
      <c r="CV50" s="151"/>
      <c r="CW50" s="150"/>
      <c r="CX50" s="151"/>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row>
    <row r="51" spans="1:134" s="152" customFormat="1" ht="10.199999999999999">
      <c r="A51" s="86"/>
      <c r="B51" s="86"/>
      <c r="C51" s="86"/>
      <c r="D51" s="121"/>
      <c r="E51" s="86"/>
      <c r="F51" s="121"/>
      <c r="G51" s="86"/>
      <c r="H51" s="121"/>
      <c r="I51" s="86"/>
      <c r="J51" s="121"/>
      <c r="K51" s="86"/>
      <c r="L51" s="121"/>
      <c r="M51" s="86"/>
      <c r="N51" s="121"/>
      <c r="O51" s="86"/>
      <c r="P51" s="121"/>
      <c r="Q51" s="86"/>
      <c r="R51" s="121"/>
      <c r="S51" s="86"/>
      <c r="T51" s="121"/>
      <c r="U51" s="86"/>
      <c r="V51" s="121"/>
      <c r="W51" s="86"/>
      <c r="X51" s="121"/>
      <c r="Y51" s="86"/>
      <c r="Z51" s="121"/>
      <c r="AA51" s="86"/>
      <c r="AB51" s="121"/>
      <c r="AC51" s="86"/>
      <c r="AD51" s="121"/>
      <c r="AE51" s="86"/>
      <c r="AF51" s="121"/>
      <c r="AG51" s="86"/>
      <c r="AH51" s="121"/>
      <c r="AI51" s="86"/>
      <c r="AJ51" s="121"/>
      <c r="AK51" s="86"/>
      <c r="AL51" s="121"/>
      <c r="AM51" s="86"/>
      <c r="AN51" s="121"/>
      <c r="AO51" s="86"/>
      <c r="AP51" s="121"/>
      <c r="AQ51" s="86"/>
      <c r="AR51" s="121"/>
      <c r="AS51" s="86"/>
      <c r="AT51" s="121"/>
      <c r="AU51" s="86"/>
      <c r="AV51" s="121"/>
      <c r="AW51" s="86"/>
      <c r="AX51" s="121"/>
      <c r="AY51" s="86"/>
      <c r="AZ51" s="121"/>
      <c r="BA51" s="86"/>
      <c r="BB51" s="121"/>
      <c r="BC51" s="86"/>
      <c r="BD51" s="121"/>
      <c r="BE51" s="86"/>
      <c r="BF51" s="121"/>
      <c r="BG51" s="86"/>
      <c r="BH51" s="121"/>
      <c r="BI51" s="86"/>
      <c r="BJ51" s="86"/>
      <c r="BK51" s="86"/>
      <c r="BL51" s="121"/>
      <c r="BM51" s="86"/>
      <c r="BN51" s="121"/>
      <c r="BO51" s="86"/>
      <c r="BP51" s="121"/>
      <c r="BQ51" s="86"/>
      <c r="BR51" s="121"/>
      <c r="BS51" s="86"/>
      <c r="BT51" s="121"/>
      <c r="BU51" s="86"/>
      <c r="BV51" s="121"/>
      <c r="BW51" s="150"/>
      <c r="BX51" s="151"/>
      <c r="BY51" s="150"/>
      <c r="BZ51" s="151"/>
      <c r="CA51" s="150"/>
      <c r="CB51" s="151"/>
      <c r="CC51" s="150"/>
      <c r="CD51" s="151"/>
      <c r="CE51" s="150"/>
      <c r="CF51" s="151"/>
      <c r="CG51" s="150"/>
      <c r="CH51" s="151"/>
      <c r="CI51" s="150"/>
      <c r="CJ51" s="151"/>
      <c r="CK51" s="150"/>
      <c r="CL51" s="151"/>
      <c r="CM51" s="150"/>
      <c r="CN51" s="151"/>
      <c r="CO51" s="150"/>
      <c r="CP51" s="151"/>
      <c r="CQ51" s="150"/>
      <c r="CR51" s="151"/>
      <c r="CS51" s="150"/>
      <c r="CT51" s="151"/>
      <c r="CU51" s="150"/>
      <c r="CV51" s="151"/>
      <c r="CW51" s="150"/>
      <c r="CX51" s="151"/>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row>
    <row r="52" spans="1:134" s="152" customFormat="1" ht="10.199999999999999">
      <c r="A52" s="86"/>
      <c r="B52" s="86"/>
      <c r="C52" s="86"/>
      <c r="D52" s="121"/>
      <c r="E52" s="86"/>
      <c r="F52" s="121"/>
      <c r="G52" s="86"/>
      <c r="H52" s="121"/>
      <c r="I52" s="86"/>
      <c r="J52" s="121"/>
      <c r="K52" s="86"/>
      <c r="L52" s="121"/>
      <c r="M52" s="86"/>
      <c r="N52" s="121"/>
      <c r="O52" s="86"/>
      <c r="P52" s="121"/>
      <c r="Q52" s="86"/>
      <c r="R52" s="121"/>
      <c r="S52" s="86"/>
      <c r="T52" s="121"/>
      <c r="U52" s="86"/>
      <c r="V52" s="121"/>
      <c r="W52" s="86"/>
      <c r="X52" s="121"/>
      <c r="Y52" s="86"/>
      <c r="Z52" s="121"/>
      <c r="AA52" s="86"/>
      <c r="AB52" s="121"/>
      <c r="AC52" s="86"/>
      <c r="AD52" s="121"/>
      <c r="AE52" s="86"/>
      <c r="AF52" s="121"/>
      <c r="AG52" s="86"/>
      <c r="AH52" s="121"/>
      <c r="AI52" s="86"/>
      <c r="AJ52" s="121"/>
      <c r="AK52" s="86"/>
      <c r="AL52" s="121"/>
      <c r="AM52" s="86"/>
      <c r="AN52" s="121"/>
      <c r="AO52" s="86"/>
      <c r="AP52" s="121"/>
      <c r="AQ52" s="86"/>
      <c r="AR52" s="121"/>
      <c r="AS52" s="86"/>
      <c r="AT52" s="121"/>
      <c r="AU52" s="86"/>
      <c r="AV52" s="121"/>
      <c r="AW52" s="86"/>
      <c r="AX52" s="121"/>
      <c r="AY52" s="86"/>
      <c r="AZ52" s="121"/>
      <c r="BA52" s="86"/>
      <c r="BB52" s="121"/>
      <c r="BC52" s="86"/>
      <c r="BD52" s="121"/>
      <c r="BE52" s="86"/>
      <c r="BF52" s="121"/>
      <c r="BG52" s="86"/>
      <c r="BH52" s="121"/>
      <c r="BI52" s="86"/>
      <c r="BJ52" s="86"/>
      <c r="BK52" s="86"/>
      <c r="BL52" s="121"/>
      <c r="BM52" s="86"/>
      <c r="BN52" s="121"/>
      <c r="BO52" s="86"/>
      <c r="BP52" s="121"/>
      <c r="BQ52" s="86"/>
      <c r="BR52" s="121"/>
      <c r="BS52" s="86"/>
      <c r="BT52" s="121"/>
      <c r="BU52" s="86"/>
      <c r="BV52" s="121"/>
      <c r="BW52" s="150"/>
      <c r="BX52" s="151"/>
      <c r="BY52" s="150"/>
      <c r="BZ52" s="151"/>
      <c r="CA52" s="150"/>
      <c r="CB52" s="151"/>
      <c r="CC52" s="150"/>
      <c r="CD52" s="151"/>
      <c r="CE52" s="150"/>
      <c r="CF52" s="151"/>
      <c r="CG52" s="150"/>
      <c r="CH52" s="151"/>
      <c r="CI52" s="150"/>
      <c r="CJ52" s="151"/>
      <c r="CK52" s="150"/>
      <c r="CL52" s="151"/>
      <c r="CM52" s="150"/>
      <c r="CN52" s="151"/>
      <c r="CO52" s="150"/>
      <c r="CP52" s="151"/>
      <c r="CQ52" s="150"/>
      <c r="CR52" s="151"/>
      <c r="CS52" s="150"/>
      <c r="CT52" s="151"/>
      <c r="CU52" s="150"/>
      <c r="CV52" s="151"/>
      <c r="CW52" s="150"/>
      <c r="CX52" s="151"/>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row>
    <row r="53" spans="1:134" s="152" customFormat="1" ht="10.199999999999999">
      <c r="A53" s="86"/>
      <c r="B53" s="86"/>
      <c r="C53" s="86"/>
      <c r="D53" s="121"/>
      <c r="E53" s="86"/>
      <c r="F53" s="121"/>
      <c r="G53" s="86"/>
      <c r="H53" s="121"/>
      <c r="I53" s="86"/>
      <c r="J53" s="121"/>
      <c r="K53" s="86"/>
      <c r="L53" s="121"/>
      <c r="M53" s="86"/>
      <c r="N53" s="121"/>
      <c r="O53" s="86"/>
      <c r="P53" s="121"/>
      <c r="Q53" s="86"/>
      <c r="R53" s="121"/>
      <c r="S53" s="86"/>
      <c r="T53" s="121"/>
      <c r="U53" s="86"/>
      <c r="V53" s="121"/>
      <c r="W53" s="86"/>
      <c r="X53" s="121"/>
      <c r="Y53" s="86"/>
      <c r="Z53" s="121"/>
      <c r="AA53" s="86"/>
      <c r="AB53" s="121"/>
      <c r="AC53" s="86"/>
      <c r="AD53" s="121"/>
      <c r="AE53" s="86"/>
      <c r="AF53" s="121"/>
      <c r="AG53" s="86"/>
      <c r="AH53" s="121"/>
      <c r="AI53" s="86"/>
      <c r="AJ53" s="121"/>
      <c r="AK53" s="86"/>
      <c r="AL53" s="121"/>
      <c r="AM53" s="86"/>
      <c r="AN53" s="121"/>
      <c r="AO53" s="86"/>
      <c r="AP53" s="121"/>
      <c r="AQ53" s="86"/>
      <c r="AR53" s="121"/>
      <c r="AS53" s="86"/>
      <c r="AT53" s="121"/>
      <c r="AU53" s="86"/>
      <c r="AV53" s="121"/>
      <c r="AW53" s="86"/>
      <c r="AX53" s="121"/>
      <c r="AY53" s="86"/>
      <c r="AZ53" s="121"/>
      <c r="BA53" s="86"/>
      <c r="BB53" s="121"/>
      <c r="BC53" s="86"/>
      <c r="BD53" s="121"/>
      <c r="BE53" s="86"/>
      <c r="BF53" s="121"/>
      <c r="BG53" s="86"/>
      <c r="BH53" s="121"/>
      <c r="BI53" s="86"/>
      <c r="BJ53" s="86"/>
      <c r="BK53" s="86"/>
      <c r="BL53" s="121"/>
      <c r="BM53" s="86"/>
      <c r="BN53" s="121"/>
      <c r="BO53" s="86"/>
      <c r="BP53" s="121"/>
      <c r="BQ53" s="86"/>
      <c r="BR53" s="121"/>
      <c r="BS53" s="86"/>
      <c r="BT53" s="121"/>
      <c r="BU53" s="86"/>
      <c r="BV53" s="121"/>
      <c r="BW53" s="150"/>
      <c r="BX53" s="151"/>
      <c r="BY53" s="150"/>
      <c r="BZ53" s="151"/>
      <c r="CA53" s="150"/>
      <c r="CB53" s="151"/>
      <c r="CC53" s="150"/>
      <c r="CD53" s="151"/>
      <c r="CE53" s="150"/>
      <c r="CF53" s="151"/>
      <c r="CG53" s="150"/>
      <c r="CH53" s="151"/>
      <c r="CI53" s="150"/>
      <c r="CJ53" s="151"/>
      <c r="CK53" s="150"/>
      <c r="CL53" s="151"/>
      <c r="CM53" s="150"/>
      <c r="CN53" s="151"/>
      <c r="CO53" s="150"/>
      <c r="CP53" s="151"/>
      <c r="CQ53" s="150"/>
      <c r="CR53" s="151"/>
      <c r="CS53" s="150"/>
      <c r="CT53" s="151"/>
      <c r="CU53" s="150"/>
      <c r="CV53" s="151"/>
      <c r="CW53" s="150"/>
      <c r="CX53" s="151"/>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row>
    <row r="54" spans="1:134" s="152" customFormat="1" ht="10.199999999999999">
      <c r="A54" s="86"/>
      <c r="B54" s="86"/>
      <c r="C54" s="86"/>
      <c r="D54" s="121"/>
      <c r="E54" s="86"/>
      <c r="F54" s="121"/>
      <c r="G54" s="86"/>
      <c r="H54" s="121"/>
      <c r="I54" s="86"/>
      <c r="J54" s="121"/>
      <c r="K54" s="86"/>
      <c r="L54" s="121"/>
      <c r="M54" s="86"/>
      <c r="N54" s="121"/>
      <c r="O54" s="86"/>
      <c r="P54" s="121"/>
      <c r="Q54" s="86"/>
      <c r="R54" s="121"/>
      <c r="S54" s="86"/>
      <c r="T54" s="121"/>
      <c r="U54" s="86"/>
      <c r="V54" s="121"/>
      <c r="W54" s="86"/>
      <c r="X54" s="121"/>
      <c r="Y54" s="86"/>
      <c r="Z54" s="121"/>
      <c r="AA54" s="86"/>
      <c r="AB54" s="121"/>
      <c r="AC54" s="86"/>
      <c r="AD54" s="121"/>
      <c r="AE54" s="86"/>
      <c r="AF54" s="121"/>
      <c r="AG54" s="86"/>
      <c r="AH54" s="121"/>
      <c r="AI54" s="86"/>
      <c r="AJ54" s="121"/>
      <c r="AK54" s="86"/>
      <c r="AL54" s="121"/>
      <c r="AM54" s="86"/>
      <c r="AN54" s="121"/>
      <c r="AO54" s="86"/>
      <c r="AP54" s="121"/>
      <c r="AQ54" s="86"/>
      <c r="AR54" s="121"/>
      <c r="AS54" s="86"/>
      <c r="AT54" s="121"/>
      <c r="AU54" s="86"/>
      <c r="AV54" s="121"/>
      <c r="AW54" s="86"/>
      <c r="AX54" s="121"/>
      <c r="AY54" s="86"/>
      <c r="AZ54" s="121"/>
      <c r="BA54" s="86"/>
      <c r="BB54" s="121"/>
      <c r="BC54" s="86"/>
      <c r="BD54" s="121"/>
      <c r="BE54" s="86"/>
      <c r="BF54" s="121"/>
      <c r="BG54" s="86"/>
      <c r="BH54" s="121"/>
      <c r="BI54" s="86"/>
      <c r="BJ54" s="86"/>
      <c r="BK54" s="86"/>
      <c r="BL54" s="121"/>
      <c r="BM54" s="86"/>
      <c r="BN54" s="121"/>
      <c r="BO54" s="86"/>
      <c r="BP54" s="121"/>
      <c r="BQ54" s="86"/>
      <c r="BR54" s="121"/>
      <c r="BS54" s="86"/>
      <c r="BT54" s="121"/>
      <c r="BU54" s="86"/>
      <c r="BV54" s="121"/>
      <c r="BW54" s="150"/>
      <c r="BX54" s="151"/>
      <c r="BY54" s="150"/>
      <c r="BZ54" s="151"/>
      <c r="CA54" s="150"/>
      <c r="CB54" s="151"/>
      <c r="CC54" s="150"/>
      <c r="CD54" s="151"/>
      <c r="CE54" s="150"/>
      <c r="CF54" s="151"/>
      <c r="CG54" s="150"/>
      <c r="CH54" s="151"/>
      <c r="CI54" s="150"/>
      <c r="CJ54" s="151"/>
      <c r="CK54" s="150"/>
      <c r="CL54" s="151"/>
      <c r="CM54" s="150"/>
      <c r="CN54" s="151"/>
      <c r="CO54" s="150"/>
      <c r="CP54" s="151"/>
      <c r="CQ54" s="150"/>
      <c r="CR54" s="151"/>
      <c r="CS54" s="150"/>
      <c r="CT54" s="151"/>
      <c r="CU54" s="150"/>
      <c r="CV54" s="151"/>
      <c r="CW54" s="150"/>
      <c r="CX54" s="151"/>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row>
    <row r="55" spans="1:134" s="152" customFormat="1" ht="10.199999999999999">
      <c r="A55" s="86"/>
      <c r="B55" s="86"/>
      <c r="C55" s="86"/>
      <c r="D55" s="121"/>
      <c r="E55" s="86"/>
      <c r="F55" s="121"/>
      <c r="G55" s="86"/>
      <c r="H55" s="121"/>
      <c r="I55" s="86"/>
      <c r="J55" s="121"/>
      <c r="K55" s="86"/>
      <c r="L55" s="121"/>
      <c r="M55" s="86"/>
      <c r="N55" s="121"/>
      <c r="O55" s="86"/>
      <c r="P55" s="121"/>
      <c r="Q55" s="86"/>
      <c r="R55" s="121"/>
      <c r="S55" s="86"/>
      <c r="T55" s="121"/>
      <c r="U55" s="86"/>
      <c r="V55" s="121"/>
      <c r="W55" s="86"/>
      <c r="X55" s="121"/>
      <c r="Y55" s="86"/>
      <c r="Z55" s="121"/>
      <c r="AA55" s="86"/>
      <c r="AB55" s="121"/>
      <c r="AC55" s="86"/>
      <c r="AD55" s="121"/>
      <c r="AE55" s="86"/>
      <c r="AF55" s="121"/>
      <c r="AG55" s="86"/>
      <c r="AH55" s="121"/>
      <c r="AI55" s="86"/>
      <c r="AJ55" s="121"/>
      <c r="AK55" s="86"/>
      <c r="AL55" s="121"/>
      <c r="AM55" s="86"/>
      <c r="AN55" s="121"/>
      <c r="AO55" s="86"/>
      <c r="AP55" s="121"/>
      <c r="AQ55" s="86"/>
      <c r="AR55" s="121"/>
      <c r="AS55" s="86"/>
      <c r="AT55" s="121"/>
      <c r="AU55" s="86"/>
      <c r="AV55" s="121"/>
      <c r="AW55" s="86"/>
      <c r="AX55" s="121"/>
      <c r="AY55" s="86"/>
      <c r="AZ55" s="121"/>
      <c r="BA55" s="86"/>
      <c r="BB55" s="121"/>
      <c r="BC55" s="86"/>
      <c r="BD55" s="121"/>
      <c r="BE55" s="86"/>
      <c r="BF55" s="121"/>
      <c r="BG55" s="86"/>
      <c r="BH55" s="121"/>
      <c r="BI55" s="86"/>
      <c r="BJ55" s="86"/>
      <c r="BK55" s="86"/>
      <c r="BL55" s="121"/>
      <c r="BM55" s="86"/>
      <c r="BN55" s="121"/>
      <c r="BO55" s="86"/>
      <c r="BP55" s="121"/>
      <c r="BQ55" s="86"/>
      <c r="BR55" s="121"/>
      <c r="BS55" s="86"/>
      <c r="BT55" s="121"/>
      <c r="BU55" s="86"/>
      <c r="BV55" s="121"/>
      <c r="BW55" s="150"/>
      <c r="BX55" s="151"/>
      <c r="BY55" s="150"/>
      <c r="BZ55" s="151"/>
      <c r="CA55" s="150"/>
      <c r="CB55" s="151"/>
      <c r="CC55" s="150"/>
      <c r="CD55" s="151"/>
      <c r="CE55" s="150"/>
      <c r="CF55" s="151"/>
      <c r="CG55" s="150"/>
      <c r="CH55" s="151"/>
      <c r="CI55" s="150"/>
      <c r="CJ55" s="151"/>
      <c r="CK55" s="150"/>
      <c r="CL55" s="151"/>
      <c r="CM55" s="150"/>
      <c r="CN55" s="151"/>
      <c r="CO55" s="150"/>
      <c r="CP55" s="151"/>
      <c r="CQ55" s="150"/>
      <c r="CR55" s="151"/>
      <c r="CS55" s="150"/>
      <c r="CT55" s="151"/>
      <c r="CU55" s="150"/>
      <c r="CV55" s="151"/>
      <c r="CW55" s="150"/>
      <c r="CX55" s="151"/>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row>
    <row r="56" spans="1:134" s="152" customFormat="1" ht="10.199999999999999">
      <c r="A56" s="86"/>
      <c r="B56" s="86"/>
      <c r="C56" s="86"/>
      <c r="D56" s="121"/>
      <c r="E56" s="86"/>
      <c r="F56" s="121"/>
      <c r="G56" s="86"/>
      <c r="H56" s="121"/>
      <c r="I56" s="86"/>
      <c r="J56" s="121"/>
      <c r="K56" s="86"/>
      <c r="L56" s="121"/>
      <c r="M56" s="86"/>
      <c r="N56" s="121"/>
      <c r="O56" s="86"/>
      <c r="P56" s="121"/>
      <c r="Q56" s="86"/>
      <c r="R56" s="121"/>
      <c r="S56" s="86"/>
      <c r="T56" s="121"/>
      <c r="U56" s="86"/>
      <c r="V56" s="121"/>
      <c r="W56" s="86"/>
      <c r="X56" s="121"/>
      <c r="Y56" s="86"/>
      <c r="Z56" s="121"/>
      <c r="AA56" s="86"/>
      <c r="AB56" s="121"/>
      <c r="AC56" s="86"/>
      <c r="AD56" s="121"/>
      <c r="AE56" s="86"/>
      <c r="AF56" s="121"/>
      <c r="AG56" s="86"/>
      <c r="AH56" s="121"/>
      <c r="AI56" s="86"/>
      <c r="AJ56" s="121"/>
      <c r="AK56" s="86"/>
      <c r="AL56" s="121"/>
      <c r="AM56" s="86"/>
      <c r="AN56" s="121"/>
      <c r="AO56" s="86"/>
      <c r="AP56" s="121"/>
      <c r="AQ56" s="86"/>
      <c r="AR56" s="121"/>
      <c r="AS56" s="86"/>
      <c r="AT56" s="121"/>
      <c r="AU56" s="86"/>
      <c r="AV56" s="121"/>
      <c r="AW56" s="86"/>
      <c r="AX56" s="121"/>
      <c r="AY56" s="86"/>
      <c r="AZ56" s="121"/>
      <c r="BA56" s="86"/>
      <c r="BB56" s="121"/>
      <c r="BC56" s="86"/>
      <c r="BD56" s="121"/>
      <c r="BE56" s="86"/>
      <c r="BF56" s="121"/>
      <c r="BG56" s="86"/>
      <c r="BH56" s="121"/>
      <c r="BI56" s="86"/>
      <c r="BJ56" s="86"/>
      <c r="BK56" s="86"/>
      <c r="BL56" s="121"/>
      <c r="BM56" s="86"/>
      <c r="BN56" s="121"/>
      <c r="BO56" s="86"/>
      <c r="BP56" s="121"/>
      <c r="BQ56" s="86"/>
      <c r="BR56" s="121"/>
      <c r="BS56" s="86"/>
      <c r="BT56" s="121"/>
      <c r="BU56" s="86"/>
      <c r="BV56" s="121"/>
      <c r="BW56" s="150"/>
      <c r="BX56" s="151"/>
      <c r="BY56" s="150"/>
      <c r="BZ56" s="151"/>
      <c r="CA56" s="150"/>
      <c r="CB56" s="151"/>
      <c r="CC56" s="150"/>
      <c r="CD56" s="151"/>
      <c r="CE56" s="150"/>
      <c r="CF56" s="151"/>
      <c r="CG56" s="150"/>
      <c r="CH56" s="151"/>
      <c r="CI56" s="150"/>
      <c r="CJ56" s="151"/>
      <c r="CK56" s="150"/>
      <c r="CL56" s="151"/>
      <c r="CM56" s="150"/>
      <c r="CN56" s="151"/>
      <c r="CO56" s="150"/>
      <c r="CP56" s="151"/>
      <c r="CQ56" s="150"/>
      <c r="CR56" s="151"/>
      <c r="CS56" s="150"/>
      <c r="CT56" s="151"/>
      <c r="CU56" s="150"/>
      <c r="CV56" s="151"/>
      <c r="CW56" s="150"/>
      <c r="CX56" s="151"/>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row>
    <row r="57" spans="1:134" s="152" customFormat="1" ht="10.199999999999999">
      <c r="A57" s="86"/>
      <c r="B57" s="86"/>
      <c r="C57" s="86"/>
      <c r="D57" s="121"/>
      <c r="E57" s="86"/>
      <c r="F57" s="121"/>
      <c r="G57" s="86"/>
      <c r="H57" s="121"/>
      <c r="I57" s="86"/>
      <c r="J57" s="121"/>
      <c r="K57" s="86"/>
      <c r="L57" s="121"/>
      <c r="M57" s="86"/>
      <c r="N57" s="121"/>
      <c r="O57" s="86"/>
      <c r="P57" s="121"/>
      <c r="Q57" s="86"/>
      <c r="R57" s="121"/>
      <c r="S57" s="86"/>
      <c r="T57" s="121"/>
      <c r="U57" s="86"/>
      <c r="V57" s="121"/>
      <c r="W57" s="86"/>
      <c r="X57" s="121"/>
      <c r="Y57" s="86"/>
      <c r="Z57" s="121"/>
      <c r="AA57" s="86"/>
      <c r="AB57" s="121"/>
      <c r="AC57" s="86"/>
      <c r="AD57" s="121"/>
      <c r="AE57" s="86"/>
      <c r="AF57" s="121"/>
      <c r="AG57" s="86"/>
      <c r="AH57" s="121"/>
      <c r="AI57" s="86"/>
      <c r="AJ57" s="121"/>
      <c r="AK57" s="86"/>
      <c r="AL57" s="121"/>
      <c r="AM57" s="86"/>
      <c r="AN57" s="121"/>
      <c r="AO57" s="86"/>
      <c r="AP57" s="121"/>
      <c r="AQ57" s="86"/>
      <c r="AR57" s="121"/>
      <c r="AS57" s="86"/>
      <c r="AT57" s="121"/>
      <c r="AU57" s="86"/>
      <c r="AV57" s="121"/>
      <c r="AW57" s="86"/>
      <c r="AX57" s="121"/>
      <c r="AY57" s="86"/>
      <c r="AZ57" s="121"/>
      <c r="BA57" s="86"/>
      <c r="BB57" s="121"/>
      <c r="BC57" s="86"/>
      <c r="BD57" s="121"/>
      <c r="BE57" s="86"/>
      <c r="BF57" s="121"/>
      <c r="BG57" s="86"/>
      <c r="BH57" s="121"/>
      <c r="BI57" s="86"/>
      <c r="BJ57" s="86"/>
      <c r="BK57" s="86"/>
      <c r="BL57" s="121"/>
      <c r="BM57" s="86"/>
      <c r="BN57" s="121"/>
      <c r="BO57" s="86"/>
      <c r="BP57" s="121"/>
      <c r="BQ57" s="86"/>
      <c r="BR57" s="121"/>
      <c r="BS57" s="86"/>
      <c r="BT57" s="121"/>
      <c r="BU57" s="86"/>
      <c r="BV57" s="121"/>
      <c r="BW57" s="150"/>
      <c r="BX57" s="151"/>
      <c r="BY57" s="150"/>
      <c r="BZ57" s="151"/>
      <c r="CA57" s="150"/>
      <c r="CB57" s="151"/>
      <c r="CC57" s="150"/>
      <c r="CD57" s="151"/>
      <c r="CE57" s="150"/>
      <c r="CF57" s="151"/>
      <c r="CG57" s="150"/>
      <c r="CH57" s="151"/>
      <c r="CI57" s="150"/>
      <c r="CJ57" s="151"/>
      <c r="CK57" s="150"/>
      <c r="CL57" s="151"/>
      <c r="CM57" s="150"/>
      <c r="CN57" s="151"/>
      <c r="CO57" s="150"/>
      <c r="CP57" s="151"/>
      <c r="CQ57" s="150"/>
      <c r="CR57" s="151"/>
      <c r="CS57" s="150"/>
      <c r="CT57" s="151"/>
      <c r="CU57" s="150"/>
      <c r="CV57" s="151"/>
      <c r="CW57" s="150"/>
      <c r="CX57" s="151"/>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row>
    <row r="58" spans="1:134" s="152" customFormat="1" ht="10.199999999999999">
      <c r="A58" s="86"/>
      <c r="B58" s="86"/>
      <c r="C58" s="86"/>
      <c r="D58" s="121"/>
      <c r="E58" s="86"/>
      <c r="F58" s="121"/>
      <c r="G58" s="86"/>
      <c r="H58" s="121"/>
      <c r="I58" s="86"/>
      <c r="J58" s="121"/>
      <c r="K58" s="86"/>
      <c r="L58" s="121"/>
      <c r="M58" s="86"/>
      <c r="N58" s="121"/>
      <c r="O58" s="86"/>
      <c r="P58" s="121"/>
      <c r="Q58" s="86"/>
      <c r="R58" s="121"/>
      <c r="S58" s="86"/>
      <c r="T58" s="121"/>
      <c r="U58" s="86"/>
      <c r="V58" s="121"/>
      <c r="W58" s="86"/>
      <c r="X58" s="121"/>
      <c r="Y58" s="86"/>
      <c r="Z58" s="121"/>
      <c r="AA58" s="86"/>
      <c r="AB58" s="121"/>
      <c r="AC58" s="86"/>
      <c r="AD58" s="121"/>
      <c r="AE58" s="86"/>
      <c r="AF58" s="121"/>
      <c r="AG58" s="86"/>
      <c r="AH58" s="121"/>
      <c r="AI58" s="86"/>
      <c r="AJ58" s="121"/>
      <c r="AK58" s="86"/>
      <c r="AL58" s="121"/>
      <c r="AM58" s="86"/>
      <c r="AN58" s="121"/>
      <c r="AO58" s="86"/>
      <c r="AP58" s="121"/>
      <c r="AQ58" s="86"/>
      <c r="AR58" s="121"/>
      <c r="AS58" s="86"/>
      <c r="AT58" s="121"/>
      <c r="AU58" s="86"/>
      <c r="AV58" s="121"/>
      <c r="AW58" s="86"/>
      <c r="AX58" s="121"/>
      <c r="AY58" s="86"/>
      <c r="AZ58" s="121"/>
      <c r="BA58" s="86"/>
      <c r="BB58" s="121"/>
      <c r="BC58" s="86"/>
      <c r="BD58" s="121"/>
      <c r="BE58" s="86"/>
      <c r="BF58" s="121"/>
      <c r="BG58" s="86"/>
      <c r="BH58" s="121"/>
      <c r="BI58" s="86"/>
      <c r="BJ58" s="86"/>
      <c r="BK58" s="86"/>
      <c r="BL58" s="121"/>
      <c r="BM58" s="86"/>
      <c r="BN58" s="121"/>
      <c r="BO58" s="86"/>
      <c r="BP58" s="121"/>
      <c r="BQ58" s="86"/>
      <c r="BR58" s="121"/>
      <c r="BS58" s="86"/>
      <c r="BT58" s="121"/>
      <c r="BU58" s="86"/>
      <c r="BV58" s="121"/>
      <c r="BW58" s="150"/>
      <c r="BX58" s="151"/>
      <c r="BY58" s="150"/>
      <c r="BZ58" s="151"/>
      <c r="CA58" s="150"/>
      <c r="CB58" s="151"/>
      <c r="CC58" s="150"/>
      <c r="CD58" s="151"/>
      <c r="CE58" s="150"/>
      <c r="CF58" s="151"/>
      <c r="CG58" s="150"/>
      <c r="CH58" s="151"/>
      <c r="CI58" s="150"/>
      <c r="CJ58" s="151"/>
      <c r="CK58" s="150"/>
      <c r="CL58" s="151"/>
      <c r="CM58" s="150"/>
      <c r="CN58" s="151"/>
      <c r="CO58" s="150"/>
      <c r="CP58" s="151"/>
      <c r="CQ58" s="150"/>
      <c r="CR58" s="151"/>
      <c r="CS58" s="150"/>
      <c r="CT58" s="151"/>
      <c r="CU58" s="150"/>
      <c r="CV58" s="151"/>
      <c r="CW58" s="150"/>
      <c r="CX58" s="151"/>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row>
    <row r="59" spans="1:134" s="152" customFormat="1" ht="10.199999999999999">
      <c r="A59" s="86"/>
      <c r="B59" s="86"/>
      <c r="C59" s="86"/>
      <c r="D59" s="121"/>
      <c r="E59" s="86"/>
      <c r="F59" s="121"/>
      <c r="G59" s="86"/>
      <c r="H59" s="121"/>
      <c r="I59" s="86"/>
      <c r="J59" s="121"/>
      <c r="K59" s="86"/>
      <c r="L59" s="121"/>
      <c r="M59" s="86"/>
      <c r="N59" s="121"/>
      <c r="O59" s="86"/>
      <c r="P59" s="121"/>
      <c r="Q59" s="86"/>
      <c r="R59" s="121"/>
      <c r="S59" s="86"/>
      <c r="T59" s="121"/>
      <c r="U59" s="86"/>
      <c r="V59" s="121"/>
      <c r="W59" s="86"/>
      <c r="X59" s="121"/>
      <c r="Y59" s="86"/>
      <c r="Z59" s="121"/>
      <c r="AA59" s="86"/>
      <c r="AB59" s="121"/>
      <c r="AC59" s="86"/>
      <c r="AD59" s="121"/>
      <c r="AE59" s="86"/>
      <c r="AF59" s="121"/>
      <c r="AG59" s="86"/>
      <c r="AH59" s="121"/>
      <c r="AI59" s="86"/>
      <c r="AJ59" s="121"/>
      <c r="AK59" s="86"/>
      <c r="AL59" s="121"/>
      <c r="AM59" s="86"/>
      <c r="AN59" s="121"/>
      <c r="AO59" s="86"/>
      <c r="AP59" s="121"/>
      <c r="AQ59" s="86"/>
      <c r="AR59" s="121"/>
      <c r="AS59" s="86"/>
      <c r="AT59" s="121"/>
      <c r="AU59" s="86"/>
      <c r="AV59" s="121"/>
      <c r="AW59" s="86"/>
      <c r="AX59" s="121"/>
      <c r="AY59" s="86"/>
      <c r="AZ59" s="121"/>
      <c r="BA59" s="86"/>
      <c r="BB59" s="121"/>
      <c r="BC59" s="86"/>
      <c r="BD59" s="121"/>
      <c r="BE59" s="86"/>
      <c r="BF59" s="121"/>
      <c r="BG59" s="86"/>
      <c r="BH59" s="121"/>
      <c r="BI59" s="86"/>
      <c r="BJ59" s="86"/>
      <c r="BK59" s="86"/>
      <c r="BL59" s="121"/>
      <c r="BM59" s="86"/>
      <c r="BN59" s="121"/>
      <c r="BO59" s="86"/>
      <c r="BP59" s="121"/>
      <c r="BQ59" s="86"/>
      <c r="BR59" s="121"/>
      <c r="BS59" s="86"/>
      <c r="BT59" s="121"/>
      <c r="BU59" s="86"/>
      <c r="BV59" s="121"/>
      <c r="BW59" s="150"/>
      <c r="BX59" s="151"/>
      <c r="BY59" s="150"/>
      <c r="BZ59" s="151"/>
      <c r="CA59" s="150"/>
      <c r="CB59" s="151"/>
      <c r="CC59" s="150"/>
      <c r="CD59" s="151"/>
      <c r="CE59" s="150"/>
      <c r="CF59" s="151"/>
      <c r="CG59" s="150"/>
      <c r="CH59" s="151"/>
      <c r="CI59" s="150"/>
      <c r="CJ59" s="151"/>
      <c r="CK59" s="150"/>
      <c r="CL59" s="151"/>
      <c r="CM59" s="150"/>
      <c r="CN59" s="151"/>
      <c r="CO59" s="150"/>
      <c r="CP59" s="151"/>
      <c r="CQ59" s="150"/>
      <c r="CR59" s="151"/>
      <c r="CS59" s="150"/>
      <c r="CT59" s="151"/>
      <c r="CU59" s="150"/>
      <c r="CV59" s="151"/>
      <c r="CW59" s="150"/>
      <c r="CX59" s="151"/>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row>
    <row r="60" spans="1:134" s="152" customFormat="1" ht="10.199999999999999">
      <c r="A60" s="86"/>
      <c r="B60" s="86"/>
      <c r="C60" s="86"/>
      <c r="D60" s="121"/>
      <c r="E60" s="86"/>
      <c r="F60" s="121"/>
      <c r="G60" s="86"/>
      <c r="H60" s="121"/>
      <c r="I60" s="86"/>
      <c r="J60" s="121"/>
      <c r="K60" s="86"/>
      <c r="L60" s="121"/>
      <c r="M60" s="86"/>
      <c r="N60" s="121"/>
      <c r="O60" s="86"/>
      <c r="P60" s="121"/>
      <c r="Q60" s="86"/>
      <c r="R60" s="121"/>
      <c r="S60" s="86"/>
      <c r="T60" s="121"/>
      <c r="U60" s="86"/>
      <c r="V60" s="121"/>
      <c r="W60" s="86"/>
      <c r="X60" s="121"/>
      <c r="Y60" s="86"/>
      <c r="Z60" s="121"/>
      <c r="AA60" s="86"/>
      <c r="AB60" s="121"/>
      <c r="AC60" s="86"/>
      <c r="AD60" s="121"/>
      <c r="AE60" s="86"/>
      <c r="AF60" s="121"/>
      <c r="AG60" s="86"/>
      <c r="AH60" s="121"/>
      <c r="AI60" s="86"/>
      <c r="AJ60" s="121"/>
      <c r="AK60" s="86"/>
      <c r="AL60" s="121"/>
      <c r="AM60" s="86"/>
      <c r="AN60" s="121"/>
      <c r="AO60" s="86"/>
      <c r="AP60" s="121"/>
      <c r="AQ60" s="86"/>
      <c r="AR60" s="121"/>
      <c r="AS60" s="86"/>
      <c r="AT60" s="121"/>
      <c r="AU60" s="86"/>
      <c r="AV60" s="121"/>
      <c r="AW60" s="86"/>
      <c r="AX60" s="121"/>
      <c r="AY60" s="86"/>
      <c r="AZ60" s="121"/>
      <c r="BA60" s="86"/>
      <c r="BB60" s="121"/>
      <c r="BC60" s="86"/>
      <c r="BD60" s="121"/>
      <c r="BE60" s="86"/>
      <c r="BF60" s="121"/>
      <c r="BG60" s="86"/>
      <c r="BH60" s="121"/>
      <c r="BI60" s="86"/>
      <c r="BJ60" s="86"/>
      <c r="BK60" s="86"/>
      <c r="BL60" s="121"/>
      <c r="BM60" s="86"/>
      <c r="BN60" s="121"/>
      <c r="BO60" s="86"/>
      <c r="BP60" s="121"/>
      <c r="BQ60" s="86"/>
      <c r="BR60" s="121"/>
      <c r="BS60" s="86"/>
      <c r="BT60" s="121"/>
      <c r="BU60" s="86"/>
      <c r="BV60" s="121"/>
      <c r="BW60" s="150"/>
      <c r="BX60" s="151"/>
      <c r="BY60" s="150"/>
      <c r="BZ60" s="151"/>
      <c r="CA60" s="150"/>
      <c r="CB60" s="151"/>
      <c r="CC60" s="150"/>
      <c r="CD60" s="151"/>
      <c r="CE60" s="150"/>
      <c r="CF60" s="151"/>
      <c r="CG60" s="150"/>
      <c r="CH60" s="151"/>
      <c r="CI60" s="150"/>
      <c r="CJ60" s="151"/>
      <c r="CK60" s="150"/>
      <c r="CL60" s="151"/>
      <c r="CM60" s="150"/>
      <c r="CN60" s="151"/>
      <c r="CO60" s="150"/>
      <c r="CP60" s="151"/>
      <c r="CQ60" s="150"/>
      <c r="CR60" s="151"/>
      <c r="CS60" s="150"/>
      <c r="CT60" s="151"/>
      <c r="CU60" s="150"/>
      <c r="CV60" s="151"/>
      <c r="CW60" s="150"/>
      <c r="CX60" s="151"/>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row>
    <row r="61" spans="1:134" s="152" customFormat="1" ht="10.199999999999999">
      <c r="A61" s="86"/>
      <c r="B61" s="86"/>
      <c r="C61" s="86"/>
      <c r="D61" s="121"/>
      <c r="E61" s="86"/>
      <c r="F61" s="121"/>
      <c r="G61" s="86"/>
      <c r="H61" s="121"/>
      <c r="I61" s="86"/>
      <c r="J61" s="121"/>
      <c r="K61" s="86"/>
      <c r="L61" s="121"/>
      <c r="M61" s="86"/>
      <c r="N61" s="121"/>
      <c r="O61" s="86"/>
      <c r="P61" s="121"/>
      <c r="Q61" s="86"/>
      <c r="R61" s="121"/>
      <c r="S61" s="86"/>
      <c r="T61" s="121"/>
      <c r="U61" s="86"/>
      <c r="V61" s="121"/>
      <c r="W61" s="86"/>
      <c r="X61" s="121"/>
      <c r="Y61" s="86"/>
      <c r="Z61" s="121"/>
      <c r="AA61" s="86"/>
      <c r="AB61" s="121"/>
      <c r="AC61" s="86"/>
      <c r="AD61" s="121"/>
      <c r="AE61" s="86"/>
      <c r="AF61" s="121"/>
      <c r="AG61" s="86"/>
      <c r="AH61" s="121"/>
      <c r="AI61" s="86"/>
      <c r="AJ61" s="121"/>
      <c r="AK61" s="86"/>
      <c r="AL61" s="121"/>
      <c r="AM61" s="86"/>
      <c r="AN61" s="121"/>
      <c r="AO61" s="86"/>
      <c r="AP61" s="121"/>
      <c r="AQ61" s="86"/>
      <c r="AR61" s="121"/>
      <c r="AS61" s="86"/>
      <c r="AT61" s="121"/>
      <c r="AU61" s="86"/>
      <c r="AV61" s="121"/>
      <c r="AW61" s="86"/>
      <c r="AX61" s="121"/>
      <c r="AY61" s="86"/>
      <c r="AZ61" s="121"/>
      <c r="BA61" s="86"/>
      <c r="BB61" s="121"/>
      <c r="BC61" s="86"/>
      <c r="BD61" s="121"/>
      <c r="BE61" s="86"/>
      <c r="BF61" s="121"/>
      <c r="BG61" s="86"/>
      <c r="BH61" s="121"/>
      <c r="BI61" s="86"/>
      <c r="BJ61" s="86"/>
      <c r="BK61" s="86"/>
      <c r="BL61" s="121"/>
      <c r="BM61" s="86"/>
      <c r="BN61" s="121"/>
      <c r="BO61" s="86"/>
      <c r="BP61" s="121"/>
      <c r="BQ61" s="86"/>
      <c r="BR61" s="121"/>
      <c r="BS61" s="86"/>
      <c r="BT61" s="121"/>
      <c r="BU61" s="86"/>
      <c r="BV61" s="121"/>
      <c r="BW61" s="150"/>
      <c r="BX61" s="151"/>
      <c r="BY61" s="150"/>
      <c r="BZ61" s="151"/>
      <c r="CA61" s="150"/>
      <c r="CB61" s="151"/>
      <c r="CC61" s="150"/>
      <c r="CD61" s="151"/>
      <c r="CE61" s="150"/>
      <c r="CF61" s="151"/>
      <c r="CG61" s="150"/>
      <c r="CH61" s="151"/>
      <c r="CI61" s="150"/>
      <c r="CJ61" s="151"/>
      <c r="CK61" s="150"/>
      <c r="CL61" s="151"/>
      <c r="CM61" s="150"/>
      <c r="CN61" s="151"/>
      <c r="CO61" s="150"/>
      <c r="CP61" s="151"/>
      <c r="CQ61" s="150"/>
      <c r="CR61" s="151"/>
      <c r="CS61" s="150"/>
      <c r="CT61" s="151"/>
      <c r="CU61" s="150"/>
      <c r="CV61" s="151"/>
      <c r="CW61" s="150"/>
      <c r="CX61" s="151"/>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row>
    <row r="62" spans="1:134" s="152" customFormat="1" ht="10.199999999999999">
      <c r="A62" s="86"/>
      <c r="B62" s="86"/>
      <c r="C62" s="86"/>
      <c r="D62" s="121"/>
      <c r="E62" s="86"/>
      <c r="F62" s="121"/>
      <c r="G62" s="86"/>
      <c r="H62" s="121"/>
      <c r="I62" s="86"/>
      <c r="J62" s="121"/>
      <c r="K62" s="86"/>
      <c r="L62" s="121"/>
      <c r="M62" s="86"/>
      <c r="N62" s="121"/>
      <c r="O62" s="86"/>
      <c r="P62" s="121"/>
      <c r="Q62" s="86"/>
      <c r="R62" s="121"/>
      <c r="S62" s="86"/>
      <c r="T62" s="121"/>
      <c r="U62" s="86"/>
      <c r="V62" s="121"/>
      <c r="W62" s="86"/>
      <c r="X62" s="121"/>
      <c r="Y62" s="86"/>
      <c r="Z62" s="121"/>
      <c r="AA62" s="86"/>
      <c r="AB62" s="121"/>
      <c r="AC62" s="86"/>
      <c r="AD62" s="121"/>
      <c r="AE62" s="86"/>
      <c r="AF62" s="121"/>
      <c r="AG62" s="86"/>
      <c r="AH62" s="121"/>
      <c r="AI62" s="86"/>
      <c r="AJ62" s="121"/>
      <c r="AK62" s="86"/>
      <c r="AL62" s="121"/>
      <c r="AM62" s="86"/>
      <c r="AN62" s="121"/>
      <c r="AO62" s="86"/>
      <c r="AP62" s="121"/>
      <c r="AQ62" s="86"/>
      <c r="AR62" s="121"/>
      <c r="AS62" s="86"/>
      <c r="AT62" s="121"/>
      <c r="AU62" s="86"/>
      <c r="AV62" s="121"/>
      <c r="AW62" s="86"/>
      <c r="AX62" s="121"/>
      <c r="AY62" s="86"/>
      <c r="AZ62" s="121"/>
      <c r="BA62" s="86"/>
      <c r="BB62" s="121"/>
      <c r="BC62" s="86"/>
      <c r="BD62" s="121"/>
      <c r="BE62" s="86"/>
      <c r="BF62" s="121"/>
      <c r="BG62" s="86"/>
      <c r="BH62" s="121"/>
      <c r="BI62" s="86"/>
      <c r="BJ62" s="86"/>
      <c r="BK62" s="86"/>
      <c r="BL62" s="121"/>
      <c r="BM62" s="86"/>
      <c r="BN62" s="121"/>
      <c r="BO62" s="86"/>
      <c r="BP62" s="121"/>
      <c r="BQ62" s="86"/>
      <c r="BR62" s="121"/>
      <c r="BS62" s="86"/>
      <c r="BT62" s="121"/>
      <c r="BU62" s="86"/>
      <c r="BV62" s="121"/>
      <c r="BW62" s="150"/>
      <c r="BX62" s="151"/>
      <c r="BY62" s="150"/>
      <c r="BZ62" s="151"/>
      <c r="CA62" s="150"/>
      <c r="CB62" s="151"/>
      <c r="CC62" s="150"/>
      <c r="CD62" s="151"/>
      <c r="CE62" s="150"/>
      <c r="CF62" s="151"/>
      <c r="CG62" s="150"/>
      <c r="CH62" s="151"/>
      <c r="CI62" s="150"/>
      <c r="CJ62" s="151"/>
      <c r="CK62" s="150"/>
      <c r="CL62" s="151"/>
      <c r="CM62" s="150"/>
      <c r="CN62" s="151"/>
      <c r="CO62" s="150"/>
      <c r="CP62" s="151"/>
      <c r="CQ62" s="150"/>
      <c r="CR62" s="151"/>
      <c r="CS62" s="150"/>
      <c r="CT62" s="151"/>
      <c r="CU62" s="150"/>
      <c r="CV62" s="151"/>
      <c r="CW62" s="150"/>
      <c r="CX62" s="151"/>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row>
    <row r="63" spans="1:134" s="152" customFormat="1" ht="10.199999999999999">
      <c r="A63" s="86"/>
      <c r="B63" s="86"/>
      <c r="C63" s="86"/>
      <c r="D63" s="121"/>
      <c r="E63" s="86"/>
      <c r="F63" s="121"/>
      <c r="G63" s="86"/>
      <c r="H63" s="121"/>
      <c r="I63" s="86"/>
      <c r="J63" s="121"/>
      <c r="K63" s="86"/>
      <c r="L63" s="121"/>
      <c r="M63" s="86"/>
      <c r="N63" s="121"/>
      <c r="O63" s="86"/>
      <c r="P63" s="121"/>
      <c r="Q63" s="86"/>
      <c r="R63" s="121"/>
      <c r="S63" s="86"/>
      <c r="T63" s="121"/>
      <c r="U63" s="86"/>
      <c r="V63" s="121"/>
      <c r="W63" s="86"/>
      <c r="X63" s="121"/>
      <c r="Y63" s="86"/>
      <c r="Z63" s="121"/>
      <c r="AA63" s="86"/>
      <c r="AB63" s="121"/>
      <c r="AC63" s="86"/>
      <c r="AD63" s="121"/>
      <c r="AE63" s="86"/>
      <c r="AF63" s="121"/>
      <c r="AG63" s="86"/>
      <c r="AH63" s="121"/>
      <c r="AI63" s="86"/>
      <c r="AJ63" s="121"/>
      <c r="AK63" s="86"/>
      <c r="AL63" s="121"/>
      <c r="AM63" s="86"/>
      <c r="AN63" s="121"/>
      <c r="AO63" s="86"/>
      <c r="AP63" s="121"/>
      <c r="AQ63" s="86"/>
      <c r="AR63" s="121"/>
      <c r="AS63" s="86"/>
      <c r="AT63" s="121"/>
      <c r="AU63" s="86"/>
      <c r="AV63" s="121"/>
      <c r="AW63" s="86"/>
      <c r="AX63" s="121"/>
      <c r="AY63" s="86"/>
      <c r="AZ63" s="121"/>
      <c r="BA63" s="86"/>
      <c r="BB63" s="121"/>
      <c r="BC63" s="86"/>
      <c r="BD63" s="121"/>
      <c r="BE63" s="86"/>
      <c r="BF63" s="121"/>
      <c r="BG63" s="86"/>
      <c r="BH63" s="121"/>
      <c r="BI63" s="86"/>
      <c r="BJ63" s="86"/>
      <c r="BK63" s="86"/>
      <c r="BL63" s="121"/>
      <c r="BM63" s="86"/>
      <c r="BN63" s="121"/>
      <c r="BO63" s="86"/>
      <c r="BP63" s="121"/>
      <c r="BQ63" s="86"/>
      <c r="BR63" s="121"/>
      <c r="BS63" s="86"/>
      <c r="BT63" s="121"/>
      <c r="BU63" s="86"/>
      <c r="BV63" s="121"/>
      <c r="BW63" s="150"/>
      <c r="BX63" s="151"/>
      <c r="BY63" s="150"/>
      <c r="BZ63" s="151"/>
      <c r="CA63" s="150"/>
      <c r="CB63" s="151"/>
      <c r="CC63" s="150"/>
      <c r="CD63" s="151"/>
      <c r="CE63" s="150"/>
      <c r="CF63" s="151"/>
      <c r="CG63" s="150"/>
      <c r="CH63" s="151"/>
      <c r="CI63" s="150"/>
      <c r="CJ63" s="151"/>
      <c r="CK63" s="150"/>
      <c r="CL63" s="151"/>
      <c r="CM63" s="150"/>
      <c r="CN63" s="151"/>
      <c r="CO63" s="150"/>
      <c r="CP63" s="151"/>
      <c r="CQ63" s="150"/>
      <c r="CR63" s="151"/>
      <c r="CS63" s="150"/>
      <c r="CT63" s="151"/>
      <c r="CU63" s="150"/>
      <c r="CV63" s="151"/>
      <c r="CW63" s="150"/>
      <c r="CX63" s="151"/>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row>
    <row r="64" spans="1:134" s="152" customFormat="1" ht="10.199999999999999">
      <c r="A64" s="86"/>
      <c r="B64" s="86"/>
      <c r="C64" s="86"/>
      <c r="D64" s="121"/>
      <c r="E64" s="86"/>
      <c r="F64" s="121"/>
      <c r="G64" s="86"/>
      <c r="H64" s="121"/>
      <c r="I64" s="86"/>
      <c r="J64" s="121"/>
      <c r="K64" s="86"/>
      <c r="L64" s="121"/>
      <c r="M64" s="86"/>
      <c r="N64" s="121"/>
      <c r="O64" s="86"/>
      <c r="P64" s="121"/>
      <c r="Q64" s="86"/>
      <c r="R64" s="121"/>
      <c r="S64" s="86"/>
      <c r="T64" s="121"/>
      <c r="U64" s="86"/>
      <c r="V64" s="121"/>
      <c r="W64" s="86"/>
      <c r="X64" s="121"/>
      <c r="Y64" s="86"/>
      <c r="Z64" s="121"/>
      <c r="AA64" s="86"/>
      <c r="AB64" s="121"/>
      <c r="AC64" s="86"/>
      <c r="AD64" s="121"/>
      <c r="AE64" s="86"/>
      <c r="AF64" s="121"/>
      <c r="AG64" s="86"/>
      <c r="AH64" s="121"/>
      <c r="AI64" s="86"/>
      <c r="AJ64" s="121"/>
      <c r="AK64" s="86"/>
      <c r="AL64" s="121"/>
      <c r="AM64" s="86"/>
      <c r="AN64" s="121"/>
      <c r="AO64" s="86"/>
      <c r="AP64" s="121"/>
      <c r="AQ64" s="86"/>
      <c r="AR64" s="121"/>
      <c r="AS64" s="86"/>
      <c r="AT64" s="121"/>
      <c r="AU64" s="86"/>
      <c r="AV64" s="121"/>
      <c r="AW64" s="86"/>
      <c r="AX64" s="121"/>
      <c r="AY64" s="86"/>
      <c r="AZ64" s="121"/>
      <c r="BA64" s="86"/>
      <c r="BB64" s="121"/>
      <c r="BC64" s="86"/>
      <c r="BD64" s="121"/>
      <c r="BE64" s="86"/>
      <c r="BF64" s="121"/>
      <c r="BG64" s="86"/>
      <c r="BH64" s="121"/>
      <c r="BI64" s="86"/>
      <c r="BJ64" s="86"/>
      <c r="BK64" s="86"/>
      <c r="BL64" s="121"/>
      <c r="BM64" s="86"/>
      <c r="BN64" s="121"/>
      <c r="BO64" s="86"/>
      <c r="BP64" s="121"/>
      <c r="BQ64" s="86"/>
      <c r="BR64" s="121"/>
      <c r="BS64" s="86"/>
      <c r="BT64" s="121"/>
      <c r="BU64" s="86"/>
      <c r="BV64" s="121"/>
      <c r="BW64" s="150"/>
      <c r="BX64" s="151"/>
      <c r="BY64" s="150"/>
      <c r="BZ64" s="151"/>
      <c r="CA64" s="150"/>
      <c r="CB64" s="151"/>
      <c r="CC64" s="150"/>
      <c r="CD64" s="151"/>
      <c r="CE64" s="150"/>
      <c r="CF64" s="151"/>
      <c r="CG64" s="150"/>
      <c r="CH64" s="151"/>
      <c r="CI64" s="150"/>
      <c r="CJ64" s="151"/>
      <c r="CK64" s="150"/>
      <c r="CL64" s="151"/>
      <c r="CM64" s="150"/>
      <c r="CN64" s="151"/>
      <c r="CO64" s="150"/>
      <c r="CP64" s="151"/>
      <c r="CQ64" s="150"/>
      <c r="CR64" s="151"/>
      <c r="CS64" s="150"/>
      <c r="CT64" s="151"/>
      <c r="CU64" s="150"/>
      <c r="CV64" s="151"/>
      <c r="CW64" s="150"/>
      <c r="CX64" s="151"/>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row>
    <row r="65" spans="1:134" s="152" customFormat="1" ht="10.199999999999999">
      <c r="A65" s="86"/>
      <c r="B65" s="86"/>
      <c r="C65" s="86"/>
      <c r="D65" s="121"/>
      <c r="E65" s="86"/>
      <c r="F65" s="121"/>
      <c r="G65" s="86"/>
      <c r="H65" s="121"/>
      <c r="I65" s="86"/>
      <c r="J65" s="121"/>
      <c r="K65" s="86"/>
      <c r="L65" s="121"/>
      <c r="M65" s="86"/>
      <c r="N65" s="121"/>
      <c r="O65" s="86"/>
      <c r="P65" s="121"/>
      <c r="Q65" s="86"/>
      <c r="R65" s="121"/>
      <c r="S65" s="86"/>
      <c r="T65" s="121"/>
      <c r="U65" s="86"/>
      <c r="V65" s="121"/>
      <c r="W65" s="86"/>
      <c r="X65" s="121"/>
      <c r="Y65" s="86"/>
      <c r="Z65" s="121"/>
      <c r="AA65" s="86"/>
      <c r="AB65" s="121"/>
      <c r="AC65" s="86"/>
      <c r="AD65" s="121"/>
      <c r="AE65" s="86"/>
      <c r="AF65" s="121"/>
      <c r="AG65" s="86"/>
      <c r="AH65" s="121"/>
      <c r="AI65" s="86"/>
      <c r="AJ65" s="121"/>
      <c r="AK65" s="86"/>
      <c r="AL65" s="121"/>
      <c r="AM65" s="86"/>
      <c r="AN65" s="121"/>
      <c r="AO65" s="86"/>
      <c r="AP65" s="121"/>
      <c r="AQ65" s="86"/>
      <c r="AR65" s="121"/>
      <c r="AS65" s="86"/>
      <c r="AT65" s="121"/>
      <c r="AU65" s="86"/>
      <c r="AV65" s="121"/>
      <c r="AW65" s="86"/>
      <c r="AX65" s="121"/>
      <c r="AY65" s="86"/>
      <c r="AZ65" s="121"/>
      <c r="BA65" s="86"/>
      <c r="BB65" s="121"/>
      <c r="BC65" s="86"/>
      <c r="BD65" s="121"/>
      <c r="BE65" s="86"/>
      <c r="BF65" s="121"/>
      <c r="BG65" s="86"/>
      <c r="BH65" s="121"/>
      <c r="BI65" s="86"/>
      <c r="BJ65" s="86"/>
      <c r="BK65" s="86"/>
      <c r="BL65" s="121"/>
      <c r="BM65" s="86"/>
      <c r="BN65" s="121"/>
      <c r="BO65" s="86"/>
      <c r="BP65" s="121"/>
      <c r="BQ65" s="86"/>
      <c r="BR65" s="121"/>
      <c r="BS65" s="86"/>
      <c r="BT65" s="121"/>
      <c r="BU65" s="86"/>
      <c r="BV65" s="121"/>
      <c r="BW65" s="150"/>
      <c r="BX65" s="151"/>
      <c r="BY65" s="150"/>
      <c r="BZ65" s="151"/>
      <c r="CA65" s="150"/>
      <c r="CB65" s="151"/>
      <c r="CC65" s="150"/>
      <c r="CD65" s="151"/>
      <c r="CE65" s="150"/>
      <c r="CF65" s="151"/>
      <c r="CG65" s="150"/>
      <c r="CH65" s="151"/>
      <c r="CI65" s="150"/>
      <c r="CJ65" s="151"/>
      <c r="CK65" s="150"/>
      <c r="CL65" s="151"/>
      <c r="CM65" s="150"/>
      <c r="CN65" s="151"/>
      <c r="CO65" s="150"/>
      <c r="CP65" s="151"/>
      <c r="CQ65" s="150"/>
      <c r="CR65" s="151"/>
      <c r="CS65" s="150"/>
      <c r="CT65" s="151"/>
      <c r="CU65" s="150"/>
      <c r="CV65" s="151"/>
      <c r="CW65" s="150"/>
      <c r="CX65" s="151"/>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row>
    <row r="66" spans="1:134" s="152" customFormat="1" ht="10.199999999999999">
      <c r="A66" s="86"/>
      <c r="B66" s="86"/>
      <c r="C66" s="86"/>
      <c r="D66" s="121"/>
      <c r="E66" s="86"/>
      <c r="F66" s="121"/>
      <c r="G66" s="86"/>
      <c r="H66" s="121"/>
      <c r="I66" s="86"/>
      <c r="J66" s="121"/>
      <c r="K66" s="86"/>
      <c r="L66" s="121"/>
      <c r="M66" s="86"/>
      <c r="N66" s="121"/>
      <c r="O66" s="86"/>
      <c r="P66" s="121"/>
      <c r="Q66" s="86"/>
      <c r="R66" s="121"/>
      <c r="S66" s="86"/>
      <c r="T66" s="121"/>
      <c r="U66" s="86"/>
      <c r="V66" s="121"/>
      <c r="W66" s="86"/>
      <c r="X66" s="121"/>
      <c r="Y66" s="86"/>
      <c r="Z66" s="121"/>
      <c r="AA66" s="86"/>
      <c r="AB66" s="121"/>
      <c r="AC66" s="86"/>
      <c r="AD66" s="121"/>
      <c r="AE66" s="86"/>
      <c r="AF66" s="121"/>
      <c r="AG66" s="86"/>
      <c r="AH66" s="121"/>
      <c r="AI66" s="86"/>
      <c r="AJ66" s="121"/>
      <c r="AK66" s="86"/>
      <c r="AL66" s="121"/>
      <c r="AM66" s="86"/>
      <c r="AN66" s="121"/>
      <c r="AO66" s="86"/>
      <c r="AP66" s="121"/>
      <c r="AQ66" s="86"/>
      <c r="AR66" s="121"/>
      <c r="AS66" s="86"/>
      <c r="AT66" s="121"/>
      <c r="AU66" s="86"/>
      <c r="AV66" s="121"/>
      <c r="AW66" s="86"/>
      <c r="AX66" s="121"/>
      <c r="AY66" s="86"/>
      <c r="AZ66" s="121"/>
      <c r="BA66" s="86"/>
      <c r="BB66" s="121"/>
      <c r="BC66" s="86"/>
      <c r="BD66" s="121"/>
      <c r="BE66" s="86"/>
      <c r="BF66" s="121"/>
      <c r="BG66" s="86"/>
      <c r="BH66" s="121"/>
      <c r="BI66" s="86"/>
      <c r="BJ66" s="86"/>
      <c r="BK66" s="86"/>
      <c r="BL66" s="121"/>
      <c r="BM66" s="86"/>
      <c r="BN66" s="121"/>
      <c r="BO66" s="86"/>
      <c r="BP66" s="121"/>
      <c r="BQ66" s="86"/>
      <c r="BR66" s="121"/>
      <c r="BS66" s="86"/>
      <c r="BT66" s="121"/>
      <c r="BU66" s="86"/>
      <c r="BV66" s="121"/>
      <c r="BW66" s="150"/>
      <c r="BX66" s="151"/>
      <c r="BY66" s="150"/>
      <c r="BZ66" s="151"/>
      <c r="CA66" s="150"/>
      <c r="CB66" s="151"/>
      <c r="CC66" s="150"/>
      <c r="CD66" s="151"/>
      <c r="CE66" s="150"/>
      <c r="CF66" s="151"/>
      <c r="CG66" s="150"/>
      <c r="CH66" s="151"/>
      <c r="CI66" s="150"/>
      <c r="CJ66" s="151"/>
      <c r="CK66" s="150"/>
      <c r="CL66" s="151"/>
      <c r="CM66" s="150"/>
      <c r="CN66" s="151"/>
      <c r="CO66" s="150"/>
      <c r="CP66" s="151"/>
      <c r="CQ66" s="150"/>
      <c r="CR66" s="151"/>
      <c r="CS66" s="150"/>
      <c r="CT66" s="151"/>
      <c r="CU66" s="150"/>
      <c r="CV66" s="151"/>
      <c r="CW66" s="150"/>
      <c r="CX66" s="151"/>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row>
    <row r="67" spans="1:134" s="152" customFormat="1" ht="10.199999999999999">
      <c r="A67" s="86"/>
      <c r="B67" s="86"/>
      <c r="C67" s="86"/>
      <c r="D67" s="121"/>
      <c r="E67" s="86"/>
      <c r="F67" s="121"/>
      <c r="G67" s="86"/>
      <c r="H67" s="121"/>
      <c r="I67" s="86"/>
      <c r="J67" s="121"/>
      <c r="K67" s="86"/>
      <c r="L67" s="121"/>
      <c r="M67" s="86"/>
      <c r="N67" s="121"/>
      <c r="O67" s="86"/>
      <c r="P67" s="121"/>
      <c r="Q67" s="86"/>
      <c r="R67" s="121"/>
      <c r="S67" s="86"/>
      <c r="T67" s="121"/>
      <c r="U67" s="86"/>
      <c r="V67" s="121"/>
      <c r="W67" s="86"/>
      <c r="X67" s="121"/>
      <c r="Y67" s="86"/>
      <c r="Z67" s="121"/>
      <c r="AA67" s="86"/>
      <c r="AB67" s="121"/>
      <c r="AC67" s="86"/>
      <c r="AD67" s="121"/>
      <c r="AE67" s="86"/>
      <c r="AF67" s="121"/>
      <c r="AG67" s="86"/>
      <c r="AH67" s="121"/>
      <c r="AI67" s="86"/>
      <c r="AJ67" s="121"/>
      <c r="AK67" s="86"/>
      <c r="AL67" s="121"/>
      <c r="AM67" s="86"/>
      <c r="AN67" s="121"/>
      <c r="AO67" s="86"/>
      <c r="AP67" s="121"/>
      <c r="AQ67" s="86"/>
      <c r="AR67" s="121"/>
      <c r="AS67" s="86"/>
      <c r="AT67" s="121"/>
      <c r="AU67" s="86"/>
      <c r="AV67" s="121"/>
      <c r="AW67" s="86"/>
      <c r="AX67" s="121"/>
      <c r="AY67" s="86"/>
      <c r="AZ67" s="121"/>
      <c r="BA67" s="86"/>
      <c r="BB67" s="121"/>
      <c r="BC67" s="86"/>
      <c r="BD67" s="121"/>
      <c r="BE67" s="86"/>
      <c r="BF67" s="121"/>
      <c r="BG67" s="86"/>
      <c r="BH67" s="121"/>
      <c r="BI67" s="86"/>
      <c r="BJ67" s="86"/>
      <c r="BK67" s="86"/>
      <c r="BL67" s="121"/>
      <c r="BM67" s="86"/>
      <c r="BN67" s="121"/>
      <c r="BO67" s="86"/>
      <c r="BP67" s="121"/>
      <c r="BQ67" s="86"/>
      <c r="BR67" s="121"/>
      <c r="BS67" s="86"/>
      <c r="BT67" s="121"/>
      <c r="BU67" s="86"/>
      <c r="BV67" s="121"/>
      <c r="BW67" s="150"/>
      <c r="BX67" s="151"/>
      <c r="BY67" s="150"/>
      <c r="BZ67" s="151"/>
      <c r="CA67" s="150"/>
      <c r="CB67" s="151"/>
      <c r="CC67" s="150"/>
      <c r="CD67" s="151"/>
      <c r="CE67" s="150"/>
      <c r="CF67" s="151"/>
      <c r="CG67" s="150"/>
      <c r="CH67" s="151"/>
      <c r="CI67" s="150"/>
      <c r="CJ67" s="151"/>
      <c r="CK67" s="150"/>
      <c r="CL67" s="151"/>
      <c r="CM67" s="150"/>
      <c r="CN67" s="151"/>
      <c r="CO67" s="150"/>
      <c r="CP67" s="151"/>
      <c r="CQ67" s="150"/>
      <c r="CR67" s="151"/>
      <c r="CS67" s="150"/>
      <c r="CT67" s="151"/>
      <c r="CU67" s="150"/>
      <c r="CV67" s="151"/>
      <c r="CW67" s="150"/>
      <c r="CX67" s="151"/>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row>
    <row r="68" spans="1:134" s="152" customFormat="1" ht="10.199999999999999">
      <c r="A68" s="86"/>
      <c r="B68" s="86"/>
      <c r="C68" s="86"/>
      <c r="D68" s="121"/>
      <c r="E68" s="86"/>
      <c r="F68" s="121"/>
      <c r="G68" s="86"/>
      <c r="H68" s="121"/>
      <c r="I68" s="86"/>
      <c r="J68" s="121"/>
      <c r="K68" s="86"/>
      <c r="L68" s="121"/>
      <c r="M68" s="86"/>
      <c r="N68" s="121"/>
      <c r="O68" s="86"/>
      <c r="P68" s="121"/>
      <c r="Q68" s="86"/>
      <c r="R68" s="121"/>
      <c r="S68" s="86"/>
      <c r="T68" s="121"/>
      <c r="U68" s="86"/>
      <c r="V68" s="121"/>
      <c r="W68" s="86"/>
      <c r="X68" s="121"/>
      <c r="Y68" s="86"/>
      <c r="Z68" s="121"/>
      <c r="AA68" s="86"/>
      <c r="AB68" s="121"/>
      <c r="AC68" s="86"/>
      <c r="AD68" s="121"/>
      <c r="AE68" s="86"/>
      <c r="AF68" s="121"/>
      <c r="AG68" s="86"/>
      <c r="AH68" s="121"/>
      <c r="AI68" s="86"/>
      <c r="AJ68" s="121"/>
      <c r="AK68" s="86"/>
      <c r="AL68" s="121"/>
      <c r="AM68" s="86"/>
      <c r="AN68" s="121"/>
      <c r="AO68" s="86"/>
      <c r="AP68" s="121"/>
      <c r="AQ68" s="86"/>
      <c r="AR68" s="121"/>
      <c r="AS68" s="86"/>
      <c r="AT68" s="121"/>
      <c r="AU68" s="86"/>
      <c r="AV68" s="121"/>
      <c r="AW68" s="86"/>
      <c r="AX68" s="121"/>
      <c r="AY68" s="86"/>
      <c r="AZ68" s="121"/>
      <c r="BA68" s="86"/>
      <c r="BB68" s="121"/>
      <c r="BC68" s="86"/>
      <c r="BD68" s="121"/>
      <c r="BE68" s="86"/>
      <c r="BF68" s="121"/>
      <c r="BG68" s="86"/>
      <c r="BH68" s="121"/>
      <c r="BI68" s="86"/>
      <c r="BJ68" s="86"/>
      <c r="BK68" s="86"/>
      <c r="BL68" s="121"/>
      <c r="BM68" s="86"/>
      <c r="BN68" s="121"/>
      <c r="BO68" s="86"/>
      <c r="BP68" s="121"/>
      <c r="BQ68" s="86"/>
      <c r="BR68" s="121"/>
      <c r="BS68" s="86"/>
      <c r="BT68" s="121"/>
      <c r="BU68" s="86"/>
      <c r="BV68" s="121"/>
      <c r="BW68" s="150"/>
      <c r="BX68" s="151"/>
      <c r="BY68" s="150"/>
      <c r="BZ68" s="151"/>
      <c r="CA68" s="150"/>
      <c r="CB68" s="151"/>
      <c r="CC68" s="150"/>
      <c r="CD68" s="151"/>
      <c r="CE68" s="150"/>
      <c r="CF68" s="151"/>
      <c r="CG68" s="150"/>
      <c r="CH68" s="151"/>
      <c r="CI68" s="150"/>
      <c r="CJ68" s="151"/>
      <c r="CK68" s="150"/>
      <c r="CL68" s="151"/>
      <c r="CM68" s="150"/>
      <c r="CN68" s="151"/>
      <c r="CO68" s="150"/>
      <c r="CP68" s="151"/>
      <c r="CQ68" s="150"/>
      <c r="CR68" s="151"/>
      <c r="CS68" s="150"/>
      <c r="CT68" s="151"/>
      <c r="CU68" s="150"/>
      <c r="CV68" s="151"/>
      <c r="CW68" s="150"/>
      <c r="CX68" s="151"/>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c r="ED68" s="150"/>
    </row>
    <row r="69" spans="1:134" s="152" customFormat="1" ht="10.199999999999999">
      <c r="A69" s="86"/>
      <c r="B69" s="86"/>
      <c r="C69" s="86"/>
      <c r="D69" s="121"/>
      <c r="E69" s="86"/>
      <c r="F69" s="121"/>
      <c r="G69" s="86"/>
      <c r="H69" s="121"/>
      <c r="I69" s="86"/>
      <c r="J69" s="121"/>
      <c r="K69" s="86"/>
      <c r="L69" s="121"/>
      <c r="M69" s="86"/>
      <c r="N69" s="121"/>
      <c r="O69" s="86"/>
      <c r="P69" s="121"/>
      <c r="Q69" s="86"/>
      <c r="R69" s="121"/>
      <c r="S69" s="86"/>
      <c r="T69" s="121"/>
      <c r="U69" s="86"/>
      <c r="V69" s="121"/>
      <c r="W69" s="86"/>
      <c r="X69" s="121"/>
      <c r="Y69" s="86"/>
      <c r="Z69" s="121"/>
      <c r="AA69" s="86"/>
      <c r="AB69" s="121"/>
      <c r="AC69" s="86"/>
      <c r="AD69" s="121"/>
      <c r="AE69" s="86"/>
      <c r="AF69" s="121"/>
      <c r="AG69" s="86"/>
      <c r="AH69" s="121"/>
      <c r="AI69" s="86"/>
      <c r="AJ69" s="121"/>
      <c r="AK69" s="86"/>
      <c r="AL69" s="121"/>
      <c r="AM69" s="86"/>
      <c r="AN69" s="121"/>
      <c r="AO69" s="86"/>
      <c r="AP69" s="121"/>
      <c r="AQ69" s="86"/>
      <c r="AR69" s="121"/>
      <c r="AS69" s="86"/>
      <c r="AT69" s="121"/>
      <c r="AU69" s="86"/>
      <c r="AV69" s="121"/>
      <c r="AW69" s="86"/>
      <c r="AX69" s="121"/>
      <c r="AY69" s="86"/>
      <c r="AZ69" s="121"/>
      <c r="BA69" s="86"/>
      <c r="BB69" s="121"/>
      <c r="BC69" s="86"/>
      <c r="BD69" s="121"/>
      <c r="BE69" s="86"/>
      <c r="BF69" s="121"/>
      <c r="BG69" s="86"/>
      <c r="BH69" s="121"/>
      <c r="BI69" s="86"/>
      <c r="BJ69" s="86"/>
      <c r="BK69" s="86"/>
      <c r="BL69" s="121"/>
      <c r="BM69" s="86"/>
      <c r="BN69" s="121"/>
      <c r="BO69" s="86"/>
      <c r="BP69" s="121"/>
      <c r="BQ69" s="86"/>
      <c r="BR69" s="121"/>
      <c r="BS69" s="86"/>
      <c r="BT69" s="121"/>
      <c r="BU69" s="86"/>
      <c r="BV69" s="121"/>
      <c r="BW69" s="150"/>
      <c r="BX69" s="151"/>
      <c r="BY69" s="150"/>
      <c r="BZ69" s="151"/>
      <c r="CA69" s="150"/>
      <c r="CB69" s="151"/>
      <c r="CC69" s="150"/>
      <c r="CD69" s="151"/>
      <c r="CE69" s="150"/>
      <c r="CF69" s="151"/>
      <c r="CG69" s="150"/>
      <c r="CH69" s="151"/>
      <c r="CI69" s="150"/>
      <c r="CJ69" s="151"/>
      <c r="CK69" s="150"/>
      <c r="CL69" s="151"/>
      <c r="CM69" s="150"/>
      <c r="CN69" s="151"/>
      <c r="CO69" s="150"/>
      <c r="CP69" s="151"/>
      <c r="CQ69" s="150"/>
      <c r="CR69" s="151"/>
      <c r="CS69" s="150"/>
      <c r="CT69" s="151"/>
      <c r="CU69" s="150"/>
      <c r="CV69" s="151"/>
      <c r="CW69" s="150"/>
      <c r="CX69" s="151"/>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c r="ED69" s="150"/>
    </row>
    <row r="70" spans="1:134" s="152" customFormat="1" ht="10.199999999999999">
      <c r="A70" s="86"/>
      <c r="B70" s="86"/>
      <c r="C70" s="86"/>
      <c r="D70" s="121"/>
      <c r="E70" s="86"/>
      <c r="F70" s="121"/>
      <c r="G70" s="86"/>
      <c r="H70" s="121"/>
      <c r="I70" s="86"/>
      <c r="J70" s="121"/>
      <c r="K70" s="86"/>
      <c r="L70" s="121"/>
      <c r="M70" s="86"/>
      <c r="N70" s="121"/>
      <c r="O70" s="86"/>
      <c r="P70" s="121"/>
      <c r="Q70" s="86"/>
      <c r="R70" s="121"/>
      <c r="S70" s="86"/>
      <c r="T70" s="121"/>
      <c r="U70" s="86"/>
      <c r="V70" s="121"/>
      <c r="W70" s="86"/>
      <c r="X70" s="121"/>
      <c r="Y70" s="86"/>
      <c r="Z70" s="121"/>
      <c r="AA70" s="86"/>
      <c r="AB70" s="121"/>
      <c r="AC70" s="86"/>
      <c r="AD70" s="121"/>
      <c r="AE70" s="86"/>
      <c r="AF70" s="121"/>
      <c r="AG70" s="86"/>
      <c r="AH70" s="121"/>
      <c r="AI70" s="86"/>
      <c r="AJ70" s="121"/>
      <c r="AK70" s="86"/>
      <c r="AL70" s="121"/>
      <c r="AM70" s="86"/>
      <c r="AN70" s="121"/>
      <c r="AO70" s="86"/>
      <c r="AP70" s="121"/>
      <c r="AQ70" s="86"/>
      <c r="AR70" s="121"/>
      <c r="AS70" s="86"/>
      <c r="AT70" s="121"/>
      <c r="AU70" s="86"/>
      <c r="AV70" s="121"/>
      <c r="AW70" s="86"/>
      <c r="AX70" s="121"/>
      <c r="AY70" s="86"/>
      <c r="AZ70" s="121"/>
      <c r="BA70" s="86"/>
      <c r="BB70" s="121"/>
      <c r="BC70" s="86"/>
      <c r="BD70" s="121"/>
      <c r="BE70" s="86"/>
      <c r="BF70" s="121"/>
      <c r="BG70" s="86"/>
      <c r="BH70" s="121"/>
      <c r="BI70" s="86"/>
      <c r="BJ70" s="86"/>
      <c r="BK70" s="86"/>
      <c r="BL70" s="121"/>
      <c r="BM70" s="86"/>
      <c r="BN70" s="121"/>
      <c r="BO70" s="86"/>
      <c r="BP70" s="121"/>
      <c r="BQ70" s="86"/>
      <c r="BR70" s="121"/>
      <c r="BS70" s="86"/>
      <c r="BT70" s="121"/>
      <c r="BU70" s="86"/>
      <c r="BV70" s="121"/>
      <c r="BW70" s="150"/>
      <c r="BX70" s="151"/>
      <c r="BY70" s="150"/>
      <c r="BZ70" s="151"/>
      <c r="CA70" s="150"/>
      <c r="CB70" s="151"/>
      <c r="CC70" s="150"/>
      <c r="CD70" s="151"/>
      <c r="CE70" s="150"/>
      <c r="CF70" s="151"/>
      <c r="CG70" s="150"/>
      <c r="CH70" s="151"/>
      <c r="CI70" s="150"/>
      <c r="CJ70" s="151"/>
      <c r="CK70" s="150"/>
      <c r="CL70" s="151"/>
      <c r="CM70" s="150"/>
      <c r="CN70" s="151"/>
      <c r="CO70" s="150"/>
      <c r="CP70" s="151"/>
      <c r="CQ70" s="150"/>
      <c r="CR70" s="151"/>
      <c r="CS70" s="150"/>
      <c r="CT70" s="151"/>
      <c r="CU70" s="150"/>
      <c r="CV70" s="151"/>
      <c r="CW70" s="150"/>
      <c r="CX70" s="151"/>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row>
    <row r="71" spans="1:134" s="152" customFormat="1" ht="10.199999999999999">
      <c r="A71" s="86"/>
      <c r="B71" s="86"/>
      <c r="C71" s="86"/>
      <c r="D71" s="121"/>
      <c r="E71" s="86"/>
      <c r="F71" s="121"/>
      <c r="G71" s="86"/>
      <c r="H71" s="121"/>
      <c r="I71" s="86"/>
      <c r="J71" s="121"/>
      <c r="K71" s="86"/>
      <c r="L71" s="121"/>
      <c r="M71" s="86"/>
      <c r="N71" s="121"/>
      <c r="O71" s="86"/>
      <c r="P71" s="121"/>
      <c r="Q71" s="86"/>
      <c r="R71" s="121"/>
      <c r="S71" s="86"/>
      <c r="T71" s="121"/>
      <c r="U71" s="86"/>
      <c r="V71" s="121"/>
      <c r="W71" s="86"/>
      <c r="X71" s="121"/>
      <c r="Y71" s="86"/>
      <c r="Z71" s="121"/>
      <c r="AA71" s="86"/>
      <c r="AB71" s="121"/>
      <c r="AC71" s="86"/>
      <c r="AD71" s="121"/>
      <c r="AE71" s="86"/>
      <c r="AF71" s="121"/>
      <c r="AG71" s="86"/>
      <c r="AH71" s="121"/>
      <c r="AI71" s="86"/>
      <c r="AJ71" s="121"/>
      <c r="AK71" s="86"/>
      <c r="AL71" s="121"/>
      <c r="AM71" s="86"/>
      <c r="AN71" s="121"/>
      <c r="AO71" s="86"/>
      <c r="AP71" s="121"/>
      <c r="AQ71" s="86"/>
      <c r="AR71" s="121"/>
      <c r="AS71" s="86"/>
      <c r="AT71" s="121"/>
      <c r="AU71" s="86"/>
      <c r="AV71" s="121"/>
      <c r="AW71" s="86"/>
      <c r="AX71" s="121"/>
      <c r="AY71" s="86"/>
      <c r="AZ71" s="121"/>
      <c r="BA71" s="86"/>
      <c r="BB71" s="121"/>
      <c r="BC71" s="86"/>
      <c r="BD71" s="121"/>
      <c r="BE71" s="86"/>
      <c r="BF71" s="121"/>
      <c r="BG71" s="86"/>
      <c r="BH71" s="121"/>
      <c r="BI71" s="86"/>
      <c r="BJ71" s="86"/>
      <c r="BK71" s="86"/>
      <c r="BL71" s="121"/>
      <c r="BM71" s="86"/>
      <c r="BN71" s="121"/>
      <c r="BO71" s="86"/>
      <c r="BP71" s="121"/>
      <c r="BQ71" s="86"/>
      <c r="BR71" s="121"/>
      <c r="BS71" s="86"/>
      <c r="BT71" s="121"/>
      <c r="BU71" s="86"/>
      <c r="BV71" s="121"/>
      <c r="BW71" s="150"/>
      <c r="BX71" s="151"/>
      <c r="BY71" s="150"/>
      <c r="BZ71" s="151"/>
      <c r="CA71" s="150"/>
      <c r="CB71" s="151"/>
      <c r="CC71" s="150"/>
      <c r="CD71" s="151"/>
      <c r="CE71" s="150"/>
      <c r="CF71" s="151"/>
      <c r="CG71" s="150"/>
      <c r="CH71" s="151"/>
      <c r="CI71" s="150"/>
      <c r="CJ71" s="151"/>
      <c r="CK71" s="150"/>
      <c r="CL71" s="151"/>
      <c r="CM71" s="150"/>
      <c r="CN71" s="151"/>
      <c r="CO71" s="150"/>
      <c r="CP71" s="151"/>
      <c r="CQ71" s="150"/>
      <c r="CR71" s="151"/>
      <c r="CS71" s="150"/>
      <c r="CT71" s="151"/>
      <c r="CU71" s="150"/>
      <c r="CV71" s="151"/>
      <c r="CW71" s="150"/>
      <c r="CX71" s="151"/>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c r="ED71" s="150"/>
    </row>
    <row r="72" spans="1:134" s="152" customFormat="1" ht="10.199999999999999">
      <c r="A72" s="86"/>
      <c r="B72" s="86"/>
      <c r="C72" s="86"/>
      <c r="D72" s="121"/>
      <c r="E72" s="86"/>
      <c r="F72" s="121"/>
      <c r="G72" s="86"/>
      <c r="H72" s="121"/>
      <c r="I72" s="86"/>
      <c r="J72" s="121"/>
      <c r="K72" s="86"/>
      <c r="L72" s="121"/>
      <c r="M72" s="86"/>
      <c r="N72" s="121"/>
      <c r="O72" s="86"/>
      <c r="P72" s="121"/>
      <c r="Q72" s="86"/>
      <c r="R72" s="121"/>
      <c r="S72" s="86"/>
      <c r="T72" s="121"/>
      <c r="U72" s="86"/>
      <c r="V72" s="121"/>
      <c r="W72" s="86"/>
      <c r="X72" s="121"/>
      <c r="Y72" s="86"/>
      <c r="Z72" s="121"/>
      <c r="AA72" s="86"/>
      <c r="AB72" s="121"/>
      <c r="AC72" s="86"/>
      <c r="AD72" s="121"/>
      <c r="AE72" s="86"/>
      <c r="AF72" s="121"/>
      <c r="AG72" s="86"/>
      <c r="AH72" s="121"/>
      <c r="AI72" s="86"/>
      <c r="AJ72" s="121"/>
      <c r="AK72" s="86"/>
      <c r="AL72" s="121"/>
      <c r="AM72" s="86"/>
      <c r="AN72" s="121"/>
      <c r="AO72" s="86"/>
      <c r="AP72" s="121"/>
      <c r="AQ72" s="86"/>
      <c r="AR72" s="121"/>
      <c r="AS72" s="86"/>
      <c r="AT72" s="121"/>
      <c r="AU72" s="86"/>
      <c r="AV72" s="121"/>
      <c r="AW72" s="86"/>
      <c r="AX72" s="121"/>
      <c r="AY72" s="86"/>
      <c r="AZ72" s="121"/>
      <c r="BA72" s="86"/>
      <c r="BB72" s="121"/>
      <c r="BC72" s="86"/>
      <c r="BD72" s="121"/>
      <c r="BE72" s="86"/>
      <c r="BF72" s="121"/>
      <c r="BG72" s="86"/>
      <c r="BH72" s="121"/>
      <c r="BI72" s="86"/>
      <c r="BJ72" s="86"/>
      <c r="BK72" s="86"/>
      <c r="BL72" s="121"/>
      <c r="BM72" s="86"/>
      <c r="BN72" s="121"/>
      <c r="BO72" s="86"/>
      <c r="BP72" s="121"/>
      <c r="BQ72" s="86"/>
      <c r="BR72" s="121"/>
      <c r="BS72" s="86"/>
      <c r="BT72" s="121"/>
      <c r="BU72" s="86"/>
      <c r="BV72" s="121"/>
      <c r="BW72" s="150"/>
      <c r="BX72" s="151"/>
      <c r="BY72" s="150"/>
      <c r="BZ72" s="151"/>
      <c r="CA72" s="150"/>
      <c r="CB72" s="151"/>
      <c r="CC72" s="150"/>
      <c r="CD72" s="151"/>
      <c r="CE72" s="150"/>
      <c r="CF72" s="151"/>
      <c r="CG72" s="150"/>
      <c r="CH72" s="151"/>
      <c r="CI72" s="150"/>
      <c r="CJ72" s="151"/>
      <c r="CK72" s="150"/>
      <c r="CL72" s="151"/>
      <c r="CM72" s="150"/>
      <c r="CN72" s="151"/>
      <c r="CO72" s="150"/>
      <c r="CP72" s="151"/>
      <c r="CQ72" s="150"/>
      <c r="CR72" s="151"/>
      <c r="CS72" s="150"/>
      <c r="CT72" s="151"/>
      <c r="CU72" s="150"/>
      <c r="CV72" s="151"/>
      <c r="CW72" s="150"/>
      <c r="CX72" s="151"/>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c r="ED72" s="150"/>
    </row>
    <row r="73" spans="1:134" s="152" customFormat="1" ht="10.199999999999999">
      <c r="A73" s="86"/>
      <c r="B73" s="86"/>
      <c r="C73" s="86"/>
      <c r="D73" s="121"/>
      <c r="E73" s="86"/>
      <c r="F73" s="121"/>
      <c r="G73" s="86"/>
      <c r="H73" s="121"/>
      <c r="I73" s="86"/>
      <c r="J73" s="121"/>
      <c r="K73" s="86"/>
      <c r="L73" s="121"/>
      <c r="M73" s="86"/>
      <c r="N73" s="121"/>
      <c r="O73" s="86"/>
      <c r="P73" s="121"/>
      <c r="Q73" s="86"/>
      <c r="R73" s="121"/>
      <c r="S73" s="86"/>
      <c r="T73" s="121"/>
      <c r="U73" s="86"/>
      <c r="V73" s="121"/>
      <c r="W73" s="86"/>
      <c r="X73" s="121"/>
      <c r="Y73" s="86"/>
      <c r="Z73" s="121"/>
      <c r="AA73" s="86"/>
      <c r="AB73" s="121"/>
      <c r="AC73" s="86"/>
      <c r="AD73" s="121"/>
      <c r="AE73" s="86"/>
      <c r="AF73" s="121"/>
      <c r="AG73" s="86"/>
      <c r="AH73" s="121"/>
      <c r="AI73" s="86"/>
      <c r="AJ73" s="121"/>
      <c r="AK73" s="86"/>
      <c r="AL73" s="121"/>
      <c r="AM73" s="86"/>
      <c r="AN73" s="121"/>
      <c r="AO73" s="86"/>
      <c r="AP73" s="121"/>
      <c r="AQ73" s="86"/>
      <c r="AR73" s="121"/>
      <c r="AS73" s="86"/>
      <c r="AT73" s="121"/>
      <c r="AU73" s="86"/>
      <c r="AV73" s="121"/>
      <c r="AW73" s="86"/>
      <c r="AX73" s="121"/>
      <c r="AY73" s="86"/>
      <c r="AZ73" s="121"/>
      <c r="BA73" s="86"/>
      <c r="BB73" s="121"/>
      <c r="BC73" s="86"/>
      <c r="BD73" s="121"/>
      <c r="BE73" s="86"/>
      <c r="BF73" s="121"/>
      <c r="BG73" s="86"/>
      <c r="BH73" s="121"/>
      <c r="BI73" s="86"/>
      <c r="BJ73" s="86"/>
      <c r="BK73" s="86"/>
      <c r="BL73" s="121"/>
      <c r="BM73" s="86"/>
      <c r="BN73" s="121"/>
      <c r="BO73" s="86"/>
      <c r="BP73" s="121"/>
      <c r="BQ73" s="86"/>
      <c r="BR73" s="121"/>
      <c r="BS73" s="86"/>
      <c r="BT73" s="121"/>
      <c r="BU73" s="86"/>
      <c r="BV73" s="121"/>
      <c r="BW73" s="150"/>
      <c r="BX73" s="151"/>
      <c r="BY73" s="150"/>
      <c r="BZ73" s="151"/>
      <c r="CA73" s="150"/>
      <c r="CB73" s="151"/>
      <c r="CC73" s="150"/>
      <c r="CD73" s="151"/>
      <c r="CE73" s="150"/>
      <c r="CF73" s="151"/>
      <c r="CG73" s="150"/>
      <c r="CH73" s="151"/>
      <c r="CI73" s="150"/>
      <c r="CJ73" s="151"/>
      <c r="CK73" s="150"/>
      <c r="CL73" s="151"/>
      <c r="CM73" s="150"/>
      <c r="CN73" s="151"/>
      <c r="CO73" s="150"/>
      <c r="CP73" s="151"/>
      <c r="CQ73" s="150"/>
      <c r="CR73" s="151"/>
      <c r="CS73" s="150"/>
      <c r="CT73" s="151"/>
      <c r="CU73" s="150"/>
      <c r="CV73" s="151"/>
      <c r="CW73" s="150"/>
      <c r="CX73" s="151"/>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row>
    <row r="74" spans="1:134" s="152" customFormat="1" ht="10.199999999999999">
      <c r="A74" s="86"/>
      <c r="B74" s="86"/>
      <c r="C74" s="86"/>
      <c r="D74" s="121"/>
      <c r="E74" s="86"/>
      <c r="F74" s="121"/>
      <c r="G74" s="86"/>
      <c r="H74" s="121"/>
      <c r="I74" s="86"/>
      <c r="J74" s="121"/>
      <c r="K74" s="86"/>
      <c r="L74" s="121"/>
      <c r="M74" s="86"/>
      <c r="N74" s="121"/>
      <c r="O74" s="86"/>
      <c r="P74" s="121"/>
      <c r="Q74" s="86"/>
      <c r="R74" s="121"/>
      <c r="S74" s="86"/>
      <c r="T74" s="121"/>
      <c r="U74" s="86"/>
      <c r="V74" s="121"/>
      <c r="W74" s="86"/>
      <c r="X74" s="121"/>
      <c r="Y74" s="86"/>
      <c r="Z74" s="121"/>
      <c r="AA74" s="86"/>
      <c r="AB74" s="121"/>
      <c r="AC74" s="86"/>
      <c r="AD74" s="121"/>
      <c r="AE74" s="86"/>
      <c r="AF74" s="121"/>
      <c r="AG74" s="86"/>
      <c r="AH74" s="121"/>
      <c r="AI74" s="86"/>
      <c r="AJ74" s="121"/>
      <c r="AK74" s="86"/>
      <c r="AL74" s="121"/>
      <c r="AM74" s="86"/>
      <c r="AN74" s="121"/>
      <c r="AO74" s="86"/>
      <c r="AP74" s="121"/>
      <c r="AQ74" s="86"/>
      <c r="AR74" s="121"/>
      <c r="AS74" s="86"/>
      <c r="AT74" s="121"/>
      <c r="AU74" s="86"/>
      <c r="AV74" s="121"/>
      <c r="AW74" s="86"/>
      <c r="AX74" s="121"/>
      <c r="AY74" s="86"/>
      <c r="AZ74" s="121"/>
      <c r="BA74" s="86"/>
      <c r="BB74" s="121"/>
      <c r="BC74" s="86"/>
      <c r="BD74" s="121"/>
      <c r="BE74" s="86"/>
      <c r="BF74" s="121"/>
      <c r="BG74" s="86"/>
      <c r="BH74" s="121"/>
      <c r="BI74" s="86"/>
      <c r="BJ74" s="86"/>
      <c r="BK74" s="86"/>
      <c r="BL74" s="121"/>
      <c r="BM74" s="86"/>
      <c r="BN74" s="121"/>
      <c r="BO74" s="86"/>
      <c r="BP74" s="121"/>
      <c r="BQ74" s="86"/>
      <c r="BR74" s="121"/>
      <c r="BS74" s="86"/>
      <c r="BT74" s="121"/>
      <c r="BU74" s="86"/>
      <c r="BV74" s="121"/>
      <c r="BW74" s="150"/>
      <c r="BX74" s="151"/>
      <c r="BY74" s="150"/>
      <c r="BZ74" s="151"/>
      <c r="CA74" s="150"/>
      <c r="CB74" s="151"/>
      <c r="CC74" s="150"/>
      <c r="CD74" s="151"/>
      <c r="CE74" s="150"/>
      <c r="CF74" s="151"/>
      <c r="CG74" s="150"/>
      <c r="CH74" s="151"/>
      <c r="CI74" s="150"/>
      <c r="CJ74" s="151"/>
      <c r="CK74" s="150"/>
      <c r="CL74" s="151"/>
      <c r="CM74" s="150"/>
      <c r="CN74" s="151"/>
      <c r="CO74" s="150"/>
      <c r="CP74" s="151"/>
      <c r="CQ74" s="150"/>
      <c r="CR74" s="151"/>
      <c r="CS74" s="150"/>
      <c r="CT74" s="151"/>
      <c r="CU74" s="150"/>
      <c r="CV74" s="151"/>
      <c r="CW74" s="150"/>
      <c r="CX74" s="151"/>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c r="ED74" s="150"/>
    </row>
    <row r="75" spans="1:134" s="152" customFormat="1" ht="10.199999999999999">
      <c r="A75" s="86"/>
      <c r="B75" s="86"/>
      <c r="C75" s="86"/>
      <c r="D75" s="121"/>
      <c r="E75" s="86"/>
      <c r="F75" s="121"/>
      <c r="G75" s="86"/>
      <c r="H75" s="121"/>
      <c r="I75" s="86"/>
      <c r="J75" s="121"/>
      <c r="K75" s="86"/>
      <c r="L75" s="121"/>
      <c r="M75" s="86"/>
      <c r="N75" s="121"/>
      <c r="O75" s="86"/>
      <c r="P75" s="121"/>
      <c r="Q75" s="86"/>
      <c r="R75" s="121"/>
      <c r="S75" s="86"/>
      <c r="T75" s="121"/>
      <c r="U75" s="86"/>
      <c r="V75" s="121"/>
      <c r="W75" s="86"/>
      <c r="X75" s="121"/>
      <c r="Y75" s="86"/>
      <c r="Z75" s="121"/>
      <c r="AA75" s="86"/>
      <c r="AB75" s="121"/>
      <c r="AC75" s="86"/>
      <c r="AD75" s="121"/>
      <c r="AE75" s="86"/>
      <c r="AF75" s="121"/>
      <c r="AG75" s="86"/>
      <c r="AH75" s="121"/>
      <c r="AI75" s="86"/>
      <c r="AJ75" s="121"/>
      <c r="AK75" s="86"/>
      <c r="AL75" s="121"/>
      <c r="AM75" s="86"/>
      <c r="AN75" s="121"/>
      <c r="AO75" s="86"/>
      <c r="AP75" s="121"/>
      <c r="AQ75" s="86"/>
      <c r="AR75" s="121"/>
      <c r="AS75" s="86"/>
      <c r="AT75" s="121"/>
      <c r="AU75" s="86"/>
      <c r="AV75" s="121"/>
      <c r="AW75" s="86"/>
      <c r="AX75" s="121"/>
      <c r="AY75" s="86"/>
      <c r="AZ75" s="121"/>
      <c r="BA75" s="86"/>
      <c r="BB75" s="121"/>
      <c r="BC75" s="86"/>
      <c r="BD75" s="121"/>
      <c r="BE75" s="86"/>
      <c r="BF75" s="121"/>
      <c r="BG75" s="86"/>
      <c r="BH75" s="121"/>
      <c r="BI75" s="86"/>
      <c r="BJ75" s="86"/>
      <c r="BK75" s="86"/>
      <c r="BL75" s="121"/>
      <c r="BM75" s="86"/>
      <c r="BN75" s="121"/>
      <c r="BO75" s="86"/>
      <c r="BP75" s="121"/>
      <c r="BQ75" s="86"/>
      <c r="BR75" s="121"/>
      <c r="BS75" s="86"/>
      <c r="BT75" s="121"/>
      <c r="BU75" s="86"/>
      <c r="BV75" s="121"/>
      <c r="BW75" s="150"/>
      <c r="BX75" s="151"/>
      <c r="BY75" s="150"/>
      <c r="BZ75" s="151"/>
      <c r="CA75" s="150"/>
      <c r="CB75" s="151"/>
      <c r="CC75" s="150"/>
      <c r="CD75" s="151"/>
      <c r="CE75" s="150"/>
      <c r="CF75" s="151"/>
      <c r="CG75" s="150"/>
      <c r="CH75" s="151"/>
      <c r="CI75" s="150"/>
      <c r="CJ75" s="151"/>
      <c r="CK75" s="150"/>
      <c r="CL75" s="151"/>
      <c r="CM75" s="150"/>
      <c r="CN75" s="151"/>
      <c r="CO75" s="150"/>
      <c r="CP75" s="151"/>
      <c r="CQ75" s="150"/>
      <c r="CR75" s="151"/>
      <c r="CS75" s="150"/>
      <c r="CT75" s="151"/>
      <c r="CU75" s="150"/>
      <c r="CV75" s="151"/>
      <c r="CW75" s="150"/>
      <c r="CX75" s="151"/>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row>
    <row r="76" spans="1:134" s="152" customFormat="1" ht="10.199999999999999">
      <c r="A76" s="86"/>
      <c r="B76" s="86"/>
      <c r="C76" s="86"/>
      <c r="D76" s="121"/>
      <c r="E76" s="86"/>
      <c r="F76" s="121"/>
      <c r="G76" s="86"/>
      <c r="H76" s="121"/>
      <c r="I76" s="86"/>
      <c r="J76" s="121"/>
      <c r="K76" s="86"/>
      <c r="L76" s="121"/>
      <c r="M76" s="86"/>
      <c r="N76" s="121"/>
      <c r="O76" s="86"/>
      <c r="P76" s="121"/>
      <c r="Q76" s="86"/>
      <c r="R76" s="121"/>
      <c r="S76" s="86"/>
      <c r="T76" s="121"/>
      <c r="U76" s="86"/>
      <c r="V76" s="121"/>
      <c r="W76" s="86"/>
      <c r="X76" s="121"/>
      <c r="Y76" s="86"/>
      <c r="Z76" s="121"/>
      <c r="AA76" s="86"/>
      <c r="AB76" s="121"/>
      <c r="AC76" s="86"/>
      <c r="AD76" s="121"/>
      <c r="AE76" s="86"/>
      <c r="AF76" s="121"/>
      <c r="AG76" s="86"/>
      <c r="AH76" s="121"/>
      <c r="AI76" s="86"/>
      <c r="AJ76" s="121"/>
      <c r="AK76" s="86"/>
      <c r="AL76" s="121"/>
      <c r="AM76" s="86"/>
      <c r="AN76" s="121"/>
      <c r="AO76" s="86"/>
      <c r="AP76" s="121"/>
      <c r="AQ76" s="86"/>
      <c r="AR76" s="121"/>
      <c r="AS76" s="86"/>
      <c r="AT76" s="121"/>
      <c r="AU76" s="86"/>
      <c r="AV76" s="121"/>
      <c r="AW76" s="86"/>
      <c r="AX76" s="121"/>
      <c r="AY76" s="86"/>
      <c r="AZ76" s="121"/>
      <c r="BA76" s="86"/>
      <c r="BB76" s="121"/>
      <c r="BC76" s="86"/>
      <c r="BD76" s="121"/>
      <c r="BE76" s="86"/>
      <c r="BF76" s="121"/>
      <c r="BG76" s="86"/>
      <c r="BH76" s="121"/>
      <c r="BI76" s="86"/>
      <c r="BJ76" s="86"/>
      <c r="BK76" s="86"/>
      <c r="BL76" s="121"/>
      <c r="BM76" s="86"/>
      <c r="BN76" s="121"/>
      <c r="BO76" s="86"/>
      <c r="BP76" s="121"/>
      <c r="BQ76" s="86"/>
      <c r="BR76" s="121"/>
      <c r="BS76" s="86"/>
      <c r="BT76" s="121"/>
      <c r="BU76" s="86"/>
      <c r="BV76" s="121"/>
      <c r="BW76" s="150"/>
      <c r="BX76" s="151"/>
      <c r="BY76" s="150"/>
      <c r="BZ76" s="151"/>
      <c r="CA76" s="150"/>
      <c r="CB76" s="151"/>
      <c r="CC76" s="150"/>
      <c r="CD76" s="151"/>
      <c r="CE76" s="150"/>
      <c r="CF76" s="151"/>
      <c r="CG76" s="150"/>
      <c r="CH76" s="151"/>
      <c r="CI76" s="150"/>
      <c r="CJ76" s="151"/>
      <c r="CK76" s="150"/>
      <c r="CL76" s="151"/>
      <c r="CM76" s="150"/>
      <c r="CN76" s="151"/>
      <c r="CO76" s="150"/>
      <c r="CP76" s="151"/>
      <c r="CQ76" s="150"/>
      <c r="CR76" s="151"/>
      <c r="CS76" s="150"/>
      <c r="CT76" s="151"/>
      <c r="CU76" s="150"/>
      <c r="CV76" s="151"/>
      <c r="CW76" s="150"/>
      <c r="CX76" s="151"/>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row>
    <row r="77" spans="1:134" s="152" customFormat="1" ht="10.199999999999999">
      <c r="A77" s="86"/>
      <c r="B77" s="86"/>
      <c r="C77" s="86"/>
      <c r="D77" s="121"/>
      <c r="E77" s="86"/>
      <c r="F77" s="121"/>
      <c r="G77" s="86"/>
      <c r="H77" s="121"/>
      <c r="I77" s="86"/>
      <c r="J77" s="121"/>
      <c r="K77" s="86"/>
      <c r="L77" s="121"/>
      <c r="M77" s="86"/>
      <c r="N77" s="121"/>
      <c r="O77" s="86"/>
      <c r="P77" s="121"/>
      <c r="Q77" s="86"/>
      <c r="R77" s="121"/>
      <c r="S77" s="86"/>
      <c r="T77" s="121"/>
      <c r="U77" s="86"/>
      <c r="V77" s="121"/>
      <c r="W77" s="86"/>
      <c r="X77" s="121"/>
      <c r="Y77" s="86"/>
      <c r="Z77" s="121"/>
      <c r="AA77" s="86"/>
      <c r="AB77" s="121"/>
      <c r="AC77" s="86"/>
      <c r="AD77" s="121"/>
      <c r="AE77" s="86"/>
      <c r="AF77" s="121"/>
      <c r="AG77" s="86"/>
      <c r="AH77" s="121"/>
      <c r="AI77" s="86"/>
      <c r="AJ77" s="121"/>
      <c r="AK77" s="86"/>
      <c r="AL77" s="121"/>
      <c r="AM77" s="86"/>
      <c r="AN77" s="121"/>
      <c r="AO77" s="86"/>
      <c r="AP77" s="121"/>
      <c r="AQ77" s="86"/>
      <c r="AR77" s="121"/>
      <c r="AS77" s="86"/>
      <c r="AT77" s="121"/>
      <c r="AU77" s="86"/>
      <c r="AV77" s="121"/>
      <c r="AW77" s="86"/>
      <c r="AX77" s="121"/>
      <c r="AY77" s="86"/>
      <c r="AZ77" s="121"/>
      <c r="BA77" s="86"/>
      <c r="BB77" s="121"/>
      <c r="BC77" s="86"/>
      <c r="BD77" s="121"/>
      <c r="BE77" s="86"/>
      <c r="BF77" s="121"/>
      <c r="BG77" s="86"/>
      <c r="BH77" s="121"/>
      <c r="BI77" s="86"/>
      <c r="BJ77" s="86"/>
      <c r="BK77" s="86"/>
      <c r="BL77" s="121"/>
      <c r="BM77" s="86"/>
      <c r="BN77" s="121"/>
      <c r="BO77" s="86"/>
      <c r="BP77" s="121"/>
      <c r="BQ77" s="86"/>
      <c r="BR77" s="121"/>
      <c r="BS77" s="86"/>
      <c r="BT77" s="121"/>
      <c r="BU77" s="86"/>
      <c r="BV77" s="121"/>
      <c r="BW77" s="150"/>
      <c r="BX77" s="151"/>
      <c r="BY77" s="150"/>
      <c r="BZ77" s="151"/>
      <c r="CA77" s="150"/>
      <c r="CB77" s="151"/>
      <c r="CC77" s="150"/>
      <c r="CD77" s="151"/>
      <c r="CE77" s="150"/>
      <c r="CF77" s="151"/>
      <c r="CG77" s="150"/>
      <c r="CH77" s="151"/>
      <c r="CI77" s="150"/>
      <c r="CJ77" s="151"/>
      <c r="CK77" s="150"/>
      <c r="CL77" s="151"/>
      <c r="CM77" s="150"/>
      <c r="CN77" s="151"/>
      <c r="CO77" s="150"/>
      <c r="CP77" s="151"/>
      <c r="CQ77" s="150"/>
      <c r="CR77" s="151"/>
      <c r="CS77" s="150"/>
      <c r="CT77" s="151"/>
      <c r="CU77" s="150"/>
      <c r="CV77" s="151"/>
      <c r="CW77" s="150"/>
      <c r="CX77" s="151"/>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row>
    <row r="78" spans="1:134" s="152" customFormat="1" ht="10.199999999999999">
      <c r="A78" s="86"/>
      <c r="B78" s="86"/>
      <c r="C78" s="86"/>
      <c r="D78" s="121"/>
      <c r="E78" s="86"/>
      <c r="F78" s="121"/>
      <c r="G78" s="86"/>
      <c r="H78" s="121"/>
      <c r="I78" s="86"/>
      <c r="J78" s="121"/>
      <c r="K78" s="86"/>
      <c r="L78" s="121"/>
      <c r="M78" s="86"/>
      <c r="N78" s="121"/>
      <c r="O78" s="86"/>
      <c r="P78" s="121"/>
      <c r="Q78" s="86"/>
      <c r="R78" s="121"/>
      <c r="S78" s="86"/>
      <c r="T78" s="121"/>
      <c r="U78" s="86"/>
      <c r="V78" s="121"/>
      <c r="W78" s="86"/>
      <c r="X78" s="121"/>
      <c r="Y78" s="86"/>
      <c r="Z78" s="121"/>
      <c r="AA78" s="86"/>
      <c r="AB78" s="121"/>
      <c r="AC78" s="86"/>
      <c r="AD78" s="121"/>
      <c r="AE78" s="86"/>
      <c r="AF78" s="121"/>
      <c r="AG78" s="86"/>
      <c r="AH78" s="121"/>
      <c r="AI78" s="86"/>
      <c r="AJ78" s="121"/>
      <c r="AK78" s="86"/>
      <c r="AL78" s="121"/>
      <c r="AM78" s="86"/>
      <c r="AN78" s="121"/>
      <c r="AO78" s="86"/>
      <c r="AP78" s="121"/>
      <c r="AQ78" s="86"/>
      <c r="AR78" s="121"/>
      <c r="AS78" s="86"/>
      <c r="AT78" s="121"/>
      <c r="AU78" s="86"/>
      <c r="AV78" s="121"/>
      <c r="AW78" s="86"/>
      <c r="AX78" s="121"/>
      <c r="AY78" s="86"/>
      <c r="AZ78" s="121"/>
      <c r="BA78" s="86"/>
      <c r="BB78" s="121"/>
      <c r="BC78" s="86"/>
      <c r="BD78" s="121"/>
      <c r="BE78" s="86"/>
      <c r="BF78" s="121"/>
      <c r="BG78" s="86"/>
      <c r="BH78" s="121"/>
      <c r="BI78" s="86"/>
      <c r="BJ78" s="86"/>
      <c r="BK78" s="86"/>
      <c r="BL78" s="121"/>
      <c r="BM78" s="86"/>
      <c r="BN78" s="121"/>
      <c r="BO78" s="86"/>
      <c r="BP78" s="121"/>
      <c r="BQ78" s="86"/>
      <c r="BR78" s="121"/>
      <c r="BS78" s="86"/>
      <c r="BT78" s="121"/>
      <c r="BU78" s="86"/>
      <c r="BV78" s="121"/>
      <c r="BW78" s="150"/>
      <c r="BX78" s="151"/>
      <c r="BY78" s="150"/>
      <c r="BZ78" s="151"/>
      <c r="CA78" s="150"/>
      <c r="CB78" s="151"/>
      <c r="CC78" s="150"/>
      <c r="CD78" s="151"/>
      <c r="CE78" s="150"/>
      <c r="CF78" s="151"/>
      <c r="CG78" s="150"/>
      <c r="CH78" s="151"/>
      <c r="CI78" s="150"/>
      <c r="CJ78" s="151"/>
      <c r="CK78" s="150"/>
      <c r="CL78" s="151"/>
      <c r="CM78" s="150"/>
      <c r="CN78" s="151"/>
      <c r="CO78" s="150"/>
      <c r="CP78" s="151"/>
      <c r="CQ78" s="150"/>
      <c r="CR78" s="151"/>
      <c r="CS78" s="150"/>
      <c r="CT78" s="151"/>
      <c r="CU78" s="150"/>
      <c r="CV78" s="151"/>
      <c r="CW78" s="150"/>
      <c r="CX78" s="151"/>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row>
    <row r="79" spans="1:134" s="152" customFormat="1" ht="10.199999999999999">
      <c r="A79" s="86"/>
      <c r="B79" s="86"/>
      <c r="C79" s="86"/>
      <c r="D79" s="121"/>
      <c r="E79" s="86"/>
      <c r="F79" s="121"/>
      <c r="G79" s="86"/>
      <c r="H79" s="121"/>
      <c r="I79" s="86"/>
      <c r="J79" s="121"/>
      <c r="K79" s="86"/>
      <c r="L79" s="121"/>
      <c r="M79" s="86"/>
      <c r="N79" s="121"/>
      <c r="O79" s="86"/>
      <c r="P79" s="121"/>
      <c r="Q79" s="86"/>
      <c r="R79" s="121"/>
      <c r="S79" s="86"/>
      <c r="T79" s="121"/>
      <c r="U79" s="86"/>
      <c r="V79" s="121"/>
      <c r="W79" s="86"/>
      <c r="X79" s="121"/>
      <c r="Y79" s="86"/>
      <c r="Z79" s="121"/>
      <c r="AA79" s="86"/>
      <c r="AB79" s="121"/>
      <c r="AC79" s="86"/>
      <c r="AD79" s="121"/>
      <c r="AE79" s="86"/>
      <c r="AF79" s="121"/>
      <c r="AG79" s="86"/>
      <c r="AH79" s="121"/>
      <c r="AI79" s="86"/>
      <c r="AJ79" s="121"/>
      <c r="AK79" s="86"/>
      <c r="AL79" s="121"/>
      <c r="AM79" s="86"/>
      <c r="AN79" s="121"/>
      <c r="AO79" s="86"/>
      <c r="AP79" s="121"/>
      <c r="AQ79" s="86"/>
      <c r="AR79" s="121"/>
      <c r="AS79" s="86"/>
      <c r="AT79" s="121"/>
      <c r="AU79" s="86"/>
      <c r="AV79" s="121"/>
      <c r="AW79" s="86"/>
      <c r="AX79" s="121"/>
      <c r="AY79" s="86"/>
      <c r="AZ79" s="121"/>
      <c r="BA79" s="86"/>
      <c r="BB79" s="121"/>
      <c r="BC79" s="86"/>
      <c r="BD79" s="121"/>
      <c r="BE79" s="86"/>
      <c r="BF79" s="121"/>
      <c r="BG79" s="86"/>
      <c r="BH79" s="121"/>
      <c r="BI79" s="86"/>
      <c r="BJ79" s="86"/>
      <c r="BK79" s="86"/>
      <c r="BL79" s="121"/>
      <c r="BM79" s="86"/>
      <c r="BN79" s="121"/>
      <c r="BO79" s="86"/>
      <c r="BP79" s="121"/>
      <c r="BQ79" s="86"/>
      <c r="BR79" s="121"/>
      <c r="BS79" s="86"/>
      <c r="BT79" s="121"/>
      <c r="BU79" s="86"/>
      <c r="BV79" s="121"/>
      <c r="BW79" s="150"/>
      <c r="BX79" s="151"/>
      <c r="BY79" s="150"/>
      <c r="BZ79" s="151"/>
      <c r="CA79" s="150"/>
      <c r="CB79" s="151"/>
      <c r="CC79" s="150"/>
      <c r="CD79" s="151"/>
      <c r="CE79" s="150"/>
      <c r="CF79" s="151"/>
      <c r="CG79" s="150"/>
      <c r="CH79" s="151"/>
      <c r="CI79" s="150"/>
      <c r="CJ79" s="151"/>
      <c r="CK79" s="150"/>
      <c r="CL79" s="151"/>
      <c r="CM79" s="150"/>
      <c r="CN79" s="151"/>
      <c r="CO79" s="150"/>
      <c r="CP79" s="151"/>
      <c r="CQ79" s="150"/>
      <c r="CR79" s="151"/>
      <c r="CS79" s="150"/>
      <c r="CT79" s="151"/>
      <c r="CU79" s="150"/>
      <c r="CV79" s="151"/>
      <c r="CW79" s="150"/>
      <c r="CX79" s="151"/>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row>
  </sheetData>
  <mergeCells count="67">
    <mergeCell ref="W7:X7"/>
    <mergeCell ref="I6:J6"/>
    <mergeCell ref="C7:D7"/>
    <mergeCell ref="E7:F7"/>
    <mergeCell ref="G7:H7"/>
    <mergeCell ref="I7:J7"/>
    <mergeCell ref="K7:L7"/>
    <mergeCell ref="M7:N7"/>
    <mergeCell ref="O7:P7"/>
    <mergeCell ref="Q7:R7"/>
    <mergeCell ref="S7:T7"/>
    <mergeCell ref="U7:V7"/>
    <mergeCell ref="AU7:AV7"/>
    <mergeCell ref="Y7:Z7"/>
    <mergeCell ref="AA7:AB7"/>
    <mergeCell ref="AC7:AD7"/>
    <mergeCell ref="AE7:AF7"/>
    <mergeCell ref="AG7:AH7"/>
    <mergeCell ref="AI7:AJ7"/>
    <mergeCell ref="AK7:AL7"/>
    <mergeCell ref="AM7:AN7"/>
    <mergeCell ref="AO7:AP7"/>
    <mergeCell ref="AQ7:AR7"/>
    <mergeCell ref="AS7:AT7"/>
    <mergeCell ref="BS7:BT7"/>
    <mergeCell ref="AW7:AX7"/>
    <mergeCell ref="AY7:AZ7"/>
    <mergeCell ref="BA7:BB7"/>
    <mergeCell ref="BC7:BD7"/>
    <mergeCell ref="BE7:BF7"/>
    <mergeCell ref="BG7:BH7"/>
    <mergeCell ref="BI7:BJ7"/>
    <mergeCell ref="BK7:BL7"/>
    <mergeCell ref="BM7:BN7"/>
    <mergeCell ref="BO7:BP7"/>
    <mergeCell ref="BQ7:BR7"/>
    <mergeCell ref="CQ7:CR7"/>
    <mergeCell ref="BU7:BV7"/>
    <mergeCell ref="BW7:BX7"/>
    <mergeCell ref="BY7:BZ7"/>
    <mergeCell ref="CA7:CB7"/>
    <mergeCell ref="CC7:CD7"/>
    <mergeCell ref="CE7:CF7"/>
    <mergeCell ref="CG7:CH7"/>
    <mergeCell ref="CI7:CJ7"/>
    <mergeCell ref="CK7:CL7"/>
    <mergeCell ref="CM7:CN7"/>
    <mergeCell ref="CO7:CP7"/>
    <mergeCell ref="DO7:DP7"/>
    <mergeCell ref="CS7:CT7"/>
    <mergeCell ref="CU7:CV7"/>
    <mergeCell ref="CW7:CX7"/>
    <mergeCell ref="CY7:CZ7"/>
    <mergeCell ref="DA7:DB7"/>
    <mergeCell ref="DC7:DD7"/>
    <mergeCell ref="DE7:DF7"/>
    <mergeCell ref="DG7:DH7"/>
    <mergeCell ref="DI7:DJ7"/>
    <mergeCell ref="DK7:DL7"/>
    <mergeCell ref="DM7:DN7"/>
    <mergeCell ref="EC7:ED7"/>
    <mergeCell ref="DQ7:DR7"/>
    <mergeCell ref="DS7:DT7"/>
    <mergeCell ref="DU7:DV7"/>
    <mergeCell ref="DW7:DX7"/>
    <mergeCell ref="DY7:DZ7"/>
    <mergeCell ref="EA7:EB7"/>
  </mergeCells>
  <hyperlinks>
    <hyperlink ref="ED6" location="Índex!D9" display="Index" xr:uid="{18C6CDC5-C2B6-4DF9-901F-654D0EB51736}"/>
  </hyperlinks>
  <printOptions horizontalCentered="1" gridLinesSet="0"/>
  <pageMargins left="0" right="0" top="0.39370078740157483" bottom="0" header="0" footer="0"/>
  <pageSetup paperSize="9" scale="68" orientation="landscape" r:id="rId1"/>
  <headerFooter alignWithMargins="0">
    <oddHeader>&amp;R&amp;P/&amp;N</oddHeader>
  </headerFooter>
  <colBreaks count="7" manualBreakCount="7">
    <brk id="18" max="25" man="1"/>
    <brk id="34" max="25" man="1"/>
    <brk id="50" max="25" man="1"/>
    <brk id="66" max="25" man="1"/>
    <brk id="82" max="25" man="1"/>
    <brk id="112" max="25" man="1"/>
    <brk id="133" max="27"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91B0A-62F3-45C3-9847-1ABDDAA2C807}">
  <sheetPr>
    <tabColor rgb="FFFF0000"/>
  </sheetPr>
  <dimension ref="A1:ID68"/>
  <sheetViews>
    <sheetView showGridLines="0" zoomScaleNormal="100" workbookViewId="0">
      <pane xSplit="1" ySplit="8" topLeftCell="AB9" activePane="bottomRight" state="frozen"/>
      <selection activeCell="CO6" sqref="CO6"/>
      <selection pane="topRight" activeCell="CO6" sqref="CO6"/>
      <selection pane="bottomLeft" activeCell="CO6" sqref="CO6"/>
      <selection pane="bottomRight" activeCell="AG10" sqref="AG10"/>
    </sheetView>
  </sheetViews>
  <sheetFormatPr defaultColWidth="11" defaultRowHeight="13.2"/>
  <cols>
    <col min="1" max="1" width="46.90625" style="315" bestFit="1" customWidth="1"/>
    <col min="2" max="33" width="9.36328125" style="309" customWidth="1"/>
    <col min="34" max="16384" width="11" style="308"/>
  </cols>
  <sheetData>
    <row r="1" spans="1:238" s="44" customFormat="1" ht="15" customHeight="1">
      <c r="A1" s="37"/>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41"/>
      <c r="CU1" s="41"/>
      <c r="CV1" s="39"/>
      <c r="CW1" s="40"/>
      <c r="CX1" s="42"/>
      <c r="CY1" s="42"/>
      <c r="CZ1" s="42"/>
      <c r="DA1" s="42"/>
      <c r="DB1" s="42"/>
      <c r="DC1" s="40"/>
      <c r="DD1" s="42"/>
      <c r="DE1" s="40"/>
      <c r="DF1" s="42"/>
      <c r="DG1" s="42"/>
      <c r="DH1" s="42"/>
      <c r="DI1" s="43"/>
      <c r="DJ1" s="43"/>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41"/>
      <c r="EZ1" s="41"/>
      <c r="FA1" s="39"/>
      <c r="FB1" s="40"/>
      <c r="FC1" s="42"/>
      <c r="FD1" s="42"/>
      <c r="FE1" s="42"/>
      <c r="FF1" s="42"/>
      <c r="FG1" s="42"/>
      <c r="FH1" s="40"/>
      <c r="FI1" s="42"/>
      <c r="FJ1" s="40"/>
      <c r="FK1" s="42"/>
      <c r="FL1" s="42"/>
      <c r="FM1" s="42"/>
      <c r="FN1" s="43"/>
      <c r="FO1" s="43"/>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41"/>
      <c r="HE1" s="41"/>
      <c r="HF1" s="39"/>
      <c r="HG1" s="40"/>
      <c r="HH1" s="42"/>
      <c r="HI1" s="42"/>
      <c r="HJ1" s="42"/>
      <c r="HK1" s="42"/>
      <c r="HL1" s="42"/>
      <c r="HM1" s="40"/>
      <c r="HN1" s="42"/>
      <c r="HO1" s="40"/>
      <c r="HP1" s="42"/>
      <c r="HQ1" s="42"/>
      <c r="HR1" s="42"/>
      <c r="HS1" s="43"/>
      <c r="HT1" s="43"/>
      <c r="HU1" s="39"/>
      <c r="HV1" s="40"/>
      <c r="HW1" s="39"/>
      <c r="HX1" s="40"/>
      <c r="HY1" s="39"/>
      <c r="HZ1" s="40"/>
      <c r="IA1" s="39"/>
      <c r="IB1" s="40"/>
      <c r="IC1" s="39"/>
      <c r="ID1" s="40"/>
    </row>
    <row r="2" spans="1:238" s="44" customFormat="1" ht="15" customHeight="1">
      <c r="A2" s="3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41"/>
      <c r="CU2" s="41"/>
      <c r="CV2" s="39"/>
      <c r="CW2" s="40"/>
      <c r="CX2" s="42"/>
      <c r="CY2" s="42"/>
      <c r="CZ2" s="42"/>
      <c r="DA2" s="42"/>
      <c r="DB2" s="42"/>
      <c r="DC2" s="40"/>
      <c r="DD2" s="42"/>
      <c r="DE2" s="40"/>
      <c r="DF2" s="42"/>
      <c r="DG2" s="42"/>
      <c r="DH2" s="42"/>
      <c r="DI2" s="43"/>
      <c r="DJ2" s="43"/>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41"/>
      <c r="EZ2" s="41"/>
      <c r="FA2" s="39"/>
      <c r="FB2" s="40"/>
      <c r="FC2" s="42"/>
      <c r="FD2" s="42"/>
      <c r="FE2" s="42"/>
      <c r="FF2" s="42"/>
      <c r="FG2" s="42"/>
      <c r="FH2" s="40"/>
      <c r="FI2" s="42"/>
      <c r="FJ2" s="40"/>
      <c r="FK2" s="42"/>
      <c r="FL2" s="42"/>
      <c r="FM2" s="42"/>
      <c r="FN2" s="43"/>
      <c r="FO2" s="43"/>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41"/>
      <c r="HE2" s="41"/>
      <c r="HF2" s="39"/>
      <c r="HG2" s="40"/>
      <c r="HH2" s="42"/>
      <c r="HI2" s="42"/>
      <c r="HJ2" s="42"/>
      <c r="HK2" s="42"/>
      <c r="HL2" s="42"/>
      <c r="HM2" s="40"/>
      <c r="HN2" s="42"/>
      <c r="HO2" s="40"/>
      <c r="HP2" s="42"/>
      <c r="HQ2" s="42"/>
      <c r="HR2" s="42"/>
      <c r="HS2" s="43"/>
      <c r="HT2" s="43"/>
      <c r="HU2" s="39"/>
      <c r="HV2" s="40"/>
      <c r="HW2" s="39"/>
      <c r="HX2" s="40"/>
      <c r="HY2" s="39"/>
      <c r="HZ2" s="40"/>
      <c r="IA2" s="39"/>
      <c r="IB2" s="40"/>
      <c r="IC2" s="39"/>
      <c r="ID2" s="40"/>
    </row>
    <row r="3" spans="1:238" s="44" customFormat="1" ht="15" customHeight="1">
      <c r="A3" s="3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41"/>
      <c r="CU3" s="41"/>
      <c r="CV3" s="39"/>
      <c r="CW3" s="40"/>
      <c r="CX3" s="42"/>
      <c r="CY3" s="42"/>
      <c r="CZ3" s="42"/>
      <c r="DA3" s="42"/>
      <c r="DB3" s="42"/>
      <c r="DC3" s="40"/>
      <c r="DD3" s="42"/>
      <c r="DE3" s="40"/>
      <c r="DF3" s="42"/>
      <c r="DG3" s="42"/>
      <c r="DH3" s="42"/>
      <c r="DI3" s="43"/>
      <c r="DJ3" s="43"/>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41"/>
      <c r="EZ3" s="41"/>
      <c r="FA3" s="39"/>
      <c r="FB3" s="40"/>
      <c r="FC3" s="42"/>
      <c r="FD3" s="42"/>
      <c r="FE3" s="42"/>
      <c r="FF3" s="42"/>
      <c r="FG3" s="42"/>
      <c r="FH3" s="40"/>
      <c r="FI3" s="42"/>
      <c r="FJ3" s="40"/>
      <c r="FK3" s="42"/>
      <c r="FL3" s="42"/>
      <c r="FM3" s="42"/>
      <c r="FN3" s="43"/>
      <c r="FO3" s="43"/>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41"/>
      <c r="HE3" s="41"/>
      <c r="HF3" s="39"/>
      <c r="HG3" s="40"/>
      <c r="HH3" s="42"/>
      <c r="HI3" s="42"/>
      <c r="HJ3" s="42"/>
      <c r="HK3" s="42"/>
      <c r="HL3" s="42"/>
      <c r="HM3" s="40"/>
      <c r="HN3" s="42"/>
      <c r="HO3" s="40"/>
      <c r="HP3" s="42"/>
      <c r="HQ3" s="42"/>
      <c r="HR3" s="42"/>
      <c r="HS3" s="43"/>
      <c r="HT3" s="43"/>
      <c r="HU3" s="39"/>
      <c r="HV3" s="40"/>
      <c r="HW3" s="39"/>
      <c r="HX3" s="40"/>
      <c r="HY3" s="39"/>
      <c r="HZ3" s="40"/>
      <c r="IA3" s="39"/>
      <c r="IB3" s="40"/>
      <c r="IC3" s="39"/>
      <c r="ID3" s="40"/>
    </row>
    <row r="4" spans="1:238" s="44" customFormat="1" ht="15" customHeight="1">
      <c r="A4" s="45"/>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156"/>
      <c r="AI4" s="156"/>
      <c r="AJ4" s="156"/>
      <c r="AK4" s="156"/>
      <c r="AL4" s="156"/>
      <c r="AM4" s="156"/>
      <c r="AN4" s="156"/>
      <c r="AO4" s="156"/>
      <c r="AP4" s="156"/>
      <c r="AQ4" s="156"/>
      <c r="AR4" s="156"/>
      <c r="AS4" s="156"/>
      <c r="AT4" s="156"/>
      <c r="AU4" s="156"/>
      <c r="AV4" s="156"/>
      <c r="AW4" s="156"/>
      <c r="AX4" s="156"/>
      <c r="AY4" s="156"/>
      <c r="AZ4" s="156"/>
      <c r="BA4" s="156"/>
      <c r="BE4" s="157"/>
      <c r="BF4" s="157"/>
      <c r="BG4" s="157"/>
      <c r="BH4" s="157"/>
      <c r="BI4" s="157"/>
      <c r="BJ4" s="157"/>
      <c r="BK4" s="157"/>
      <c r="BL4" s="157"/>
    </row>
    <row r="5" spans="1:238" s="298" customFormat="1" ht="15" customHeight="1" thickBot="1">
      <c r="A5" s="292" t="s">
        <v>278</v>
      </c>
      <c r="B5" s="293"/>
      <c r="C5" s="293"/>
      <c r="D5" s="293"/>
      <c r="E5" s="293"/>
      <c r="F5" s="293"/>
      <c r="G5" s="293"/>
      <c r="H5" s="293"/>
      <c r="I5" s="293"/>
      <c r="J5" s="293"/>
      <c r="K5" s="293"/>
      <c r="L5" s="293"/>
      <c r="M5" s="293"/>
      <c r="N5" s="293"/>
      <c r="O5" s="293"/>
      <c r="P5" s="293"/>
      <c r="Q5" s="293"/>
      <c r="R5" s="293"/>
      <c r="S5" s="293"/>
      <c r="T5" s="294"/>
      <c r="U5" s="294"/>
      <c r="V5" s="294"/>
      <c r="W5" s="294"/>
      <c r="X5" s="294"/>
      <c r="Y5" s="294"/>
      <c r="Z5" s="294"/>
      <c r="AA5" s="294"/>
      <c r="AB5" s="294"/>
      <c r="AC5" s="294"/>
      <c r="AD5" s="294"/>
      <c r="AE5" s="294"/>
      <c r="AF5" s="294"/>
      <c r="AG5" s="293"/>
      <c r="AH5" s="295"/>
      <c r="AI5" s="295"/>
      <c r="AJ5" s="295"/>
      <c r="AK5" s="295"/>
      <c r="AL5" s="295"/>
      <c r="AM5" s="295"/>
      <c r="AN5" s="295"/>
      <c r="AO5" s="295"/>
      <c r="AP5" s="295"/>
      <c r="AQ5" s="296"/>
      <c r="AR5" s="296"/>
      <c r="AS5" s="296"/>
      <c r="AT5" s="296"/>
      <c r="AU5" s="296"/>
      <c r="AV5" s="297"/>
      <c r="AW5" s="297"/>
      <c r="AX5" s="297"/>
      <c r="AY5" s="297"/>
      <c r="AZ5" s="297"/>
      <c r="BB5" s="160"/>
      <c r="BF5" s="160"/>
      <c r="BH5" s="161"/>
      <c r="BK5" s="299"/>
      <c r="BL5" s="296"/>
      <c r="BM5" s="296"/>
      <c r="BN5" s="296"/>
      <c r="BO5" s="300"/>
      <c r="BP5" s="296"/>
      <c r="BQ5" s="296"/>
      <c r="BR5" s="296"/>
      <c r="BS5" s="296"/>
    </row>
    <row r="6" spans="1:238" s="298" customFormat="1" ht="15" customHeight="1" thickTop="1">
      <c r="A6" s="293"/>
      <c r="B6" s="51"/>
      <c r="C6" s="51"/>
      <c r="D6" s="51"/>
      <c r="E6" s="294"/>
      <c r="F6" s="294"/>
      <c r="G6" s="294"/>
      <c r="H6" s="294"/>
      <c r="I6" s="294"/>
      <c r="J6" s="294"/>
      <c r="K6" s="51"/>
      <c r="L6" s="294"/>
      <c r="M6" s="294"/>
      <c r="N6" s="294"/>
      <c r="O6" s="294"/>
      <c r="P6" s="294"/>
      <c r="Q6" s="294"/>
      <c r="R6" s="294"/>
      <c r="S6" s="294"/>
      <c r="T6" s="294"/>
      <c r="U6" s="294"/>
      <c r="V6" s="294"/>
      <c r="W6" s="294"/>
      <c r="X6" s="294"/>
      <c r="Y6" s="294"/>
      <c r="Z6" s="294"/>
      <c r="AA6" s="294"/>
      <c r="AB6" s="294"/>
      <c r="AC6" s="294"/>
      <c r="AD6" s="294"/>
      <c r="AE6" s="294"/>
      <c r="AF6" s="294"/>
      <c r="AG6" s="51" t="s">
        <v>61</v>
      </c>
    </row>
    <row r="7" spans="1:238" s="303" customFormat="1" ht="15" customHeight="1">
      <c r="A7" s="301"/>
      <c r="B7" s="302" t="s">
        <v>279</v>
      </c>
      <c r="C7" s="302" t="s">
        <v>280</v>
      </c>
      <c r="D7" s="302" t="s">
        <v>281</v>
      </c>
      <c r="E7" s="302" t="s">
        <v>282</v>
      </c>
      <c r="F7" s="302" t="s">
        <v>283</v>
      </c>
      <c r="G7" s="302" t="s">
        <v>284</v>
      </c>
      <c r="H7" s="302" t="s">
        <v>285</v>
      </c>
      <c r="I7" s="302" t="s">
        <v>286</v>
      </c>
      <c r="J7" s="302" t="s">
        <v>287</v>
      </c>
      <c r="K7" s="302" t="s">
        <v>288</v>
      </c>
      <c r="L7" s="302" t="s">
        <v>289</v>
      </c>
      <c r="M7" s="302" t="s">
        <v>290</v>
      </c>
      <c r="N7" s="302" t="s">
        <v>291</v>
      </c>
      <c r="O7" s="302" t="s">
        <v>292</v>
      </c>
      <c r="P7" s="302" t="s">
        <v>293</v>
      </c>
      <c r="Q7" s="302" t="s">
        <v>294</v>
      </c>
      <c r="R7" s="302" t="s">
        <v>295</v>
      </c>
      <c r="S7" s="302" t="s">
        <v>296</v>
      </c>
      <c r="T7" s="302" t="s">
        <v>297</v>
      </c>
      <c r="U7" s="302" t="s">
        <v>298</v>
      </c>
      <c r="V7" s="302" t="s">
        <v>299</v>
      </c>
      <c r="W7" s="302" t="s">
        <v>300</v>
      </c>
      <c r="X7" s="302" t="s">
        <v>301</v>
      </c>
      <c r="Y7" s="302" t="s">
        <v>302</v>
      </c>
      <c r="Z7" s="302" t="s">
        <v>303</v>
      </c>
      <c r="AA7" s="302" t="s">
        <v>304</v>
      </c>
      <c r="AB7" s="302" t="s">
        <v>305</v>
      </c>
      <c r="AC7" s="302" t="s">
        <v>306</v>
      </c>
      <c r="AD7" s="302" t="s">
        <v>307</v>
      </c>
      <c r="AE7" s="302" t="s">
        <v>308</v>
      </c>
      <c r="AF7" s="302" t="s">
        <v>309</v>
      </c>
      <c r="AG7" s="302" t="s">
        <v>310</v>
      </c>
    </row>
    <row r="8" spans="1:238" s="180" customFormat="1" ht="10.199999999999999" customHeight="1">
      <c r="A8" s="304"/>
      <c r="B8" s="305"/>
      <c r="C8" s="305"/>
      <c r="D8" s="305"/>
      <c r="E8" s="305"/>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row>
    <row r="9" spans="1:238" s="185" customFormat="1"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307"/>
    </row>
    <row r="10" spans="1:238" ht="15" customHeight="1">
      <c r="A10" s="189" t="s">
        <v>311</v>
      </c>
      <c r="B10" s="174">
        <v>-5896</v>
      </c>
      <c r="C10" s="174">
        <v>-6534</v>
      </c>
      <c r="D10" s="174">
        <v>-4955</v>
      </c>
      <c r="E10" s="174">
        <v>-5414</v>
      </c>
      <c r="F10" s="174">
        <v>-22799</v>
      </c>
      <c r="G10" s="174">
        <v>-4599</v>
      </c>
      <c r="H10" s="174">
        <v>-4369</v>
      </c>
      <c r="I10" s="174">
        <v>-4857</v>
      </c>
      <c r="J10" s="174">
        <v>-4495</v>
      </c>
      <c r="K10" s="174">
        <v>-18320</v>
      </c>
      <c r="L10" s="174">
        <v>-6292</v>
      </c>
      <c r="M10" s="174">
        <v>-4349</v>
      </c>
      <c r="N10" s="174">
        <v>-4522</v>
      </c>
      <c r="O10" s="174">
        <v>-4622</v>
      </c>
      <c r="P10" s="174">
        <v>-19785</v>
      </c>
      <c r="Q10" s="174">
        <v>-7359</v>
      </c>
      <c r="R10" s="174">
        <v>-8745</v>
      </c>
      <c r="S10" s="174">
        <v>-5626</v>
      </c>
      <c r="T10" s="174">
        <v>-4066</v>
      </c>
      <c r="U10" s="174">
        <v>-25796</v>
      </c>
      <c r="V10" s="174">
        <v>-4935</v>
      </c>
      <c r="W10" s="174">
        <v>-4299</v>
      </c>
      <c r="X10" s="174">
        <v>-4392</v>
      </c>
      <c r="Y10" s="174">
        <v>-5059</v>
      </c>
      <c r="Z10" s="174">
        <v>-18685</v>
      </c>
      <c r="AA10" s="174">
        <v>-7051</v>
      </c>
      <c r="AB10" s="174">
        <v>-8148</v>
      </c>
      <c r="AC10" s="174">
        <v>-8587</v>
      </c>
      <c r="AD10" s="174">
        <v>-10562</v>
      </c>
      <c r="AE10" s="174">
        <v>-34348</v>
      </c>
      <c r="AF10" s="174">
        <v>-9726</v>
      </c>
      <c r="AG10" s="169">
        <v>-10362</v>
      </c>
      <c r="AH10" s="140"/>
      <c r="AI10" s="140"/>
    </row>
    <row r="11" spans="1:238" ht="15" customHeight="1">
      <c r="A11" s="189" t="s">
        <v>312</v>
      </c>
      <c r="B11" s="174">
        <v>1541</v>
      </c>
      <c r="C11" s="174">
        <v>2081</v>
      </c>
      <c r="D11" s="174">
        <v>1838</v>
      </c>
      <c r="E11" s="174">
        <v>1593</v>
      </c>
      <c r="F11" s="174">
        <v>7053</v>
      </c>
      <c r="G11" s="174">
        <v>1447</v>
      </c>
      <c r="H11" s="174">
        <v>1652</v>
      </c>
      <c r="I11" s="174">
        <v>2529</v>
      </c>
      <c r="J11" s="174">
        <v>1546</v>
      </c>
      <c r="K11" s="174">
        <v>7174</v>
      </c>
      <c r="L11" s="174">
        <v>3008</v>
      </c>
      <c r="M11" s="174">
        <v>1609</v>
      </c>
      <c r="N11" s="174">
        <v>1816</v>
      </c>
      <c r="O11" s="174">
        <v>1542</v>
      </c>
      <c r="P11" s="174">
        <v>7975</v>
      </c>
      <c r="Q11" s="174">
        <v>1420</v>
      </c>
      <c r="R11" s="174">
        <v>1104</v>
      </c>
      <c r="S11" s="174">
        <v>1828</v>
      </c>
      <c r="T11" s="174">
        <v>1588</v>
      </c>
      <c r="U11" s="174">
        <v>5940</v>
      </c>
      <c r="V11" s="174">
        <v>1730</v>
      </c>
      <c r="W11" s="174">
        <v>1356</v>
      </c>
      <c r="X11" s="174">
        <v>1472</v>
      </c>
      <c r="Y11" s="174">
        <v>1062</v>
      </c>
      <c r="Z11" s="174">
        <v>5620</v>
      </c>
      <c r="AA11" s="174">
        <v>1769</v>
      </c>
      <c r="AB11" s="174">
        <v>1473</v>
      </c>
      <c r="AC11" s="174">
        <v>1498</v>
      </c>
      <c r="AD11" s="174">
        <v>1131</v>
      </c>
      <c r="AE11" s="174">
        <v>5871</v>
      </c>
      <c r="AF11" s="174">
        <v>930</v>
      </c>
      <c r="AG11" s="169">
        <v>1168</v>
      </c>
      <c r="AH11" s="140"/>
      <c r="AI11" s="140"/>
    </row>
    <row r="12" spans="1:238" ht="15" customHeight="1">
      <c r="A12" s="189" t="s">
        <v>313</v>
      </c>
      <c r="B12" s="174">
        <v>-570</v>
      </c>
      <c r="C12" s="174">
        <v>-577</v>
      </c>
      <c r="D12" s="174">
        <v>-789</v>
      </c>
      <c r="E12" s="174">
        <v>-852</v>
      </c>
      <c r="F12" s="174">
        <v>-2788</v>
      </c>
      <c r="G12" s="174">
        <v>-528</v>
      </c>
      <c r="H12" s="174">
        <v>-561</v>
      </c>
      <c r="I12" s="174">
        <v>-885</v>
      </c>
      <c r="J12" s="174">
        <v>-593</v>
      </c>
      <c r="K12" s="174">
        <v>-2567</v>
      </c>
      <c r="L12" s="174">
        <v>-364</v>
      </c>
      <c r="M12" s="174">
        <v>-612</v>
      </c>
      <c r="N12" s="174">
        <v>-535</v>
      </c>
      <c r="O12" s="174">
        <v>-771</v>
      </c>
      <c r="P12" s="174">
        <v>-2282</v>
      </c>
      <c r="Q12" s="174">
        <v>-595</v>
      </c>
      <c r="R12" s="174">
        <v>-777</v>
      </c>
      <c r="S12" s="174">
        <v>-1219</v>
      </c>
      <c r="T12" s="174">
        <v>-648</v>
      </c>
      <c r="U12" s="174">
        <v>-3239</v>
      </c>
      <c r="V12" s="174">
        <v>-659</v>
      </c>
      <c r="W12" s="174">
        <v>-324</v>
      </c>
      <c r="X12" s="174">
        <v>-380</v>
      </c>
      <c r="Y12" s="174">
        <v>-314</v>
      </c>
      <c r="Z12" s="174">
        <v>-1677</v>
      </c>
      <c r="AA12" s="174">
        <v>-207</v>
      </c>
      <c r="AB12" s="174">
        <v>-443</v>
      </c>
      <c r="AC12" s="174">
        <v>-411</v>
      </c>
      <c r="AD12" s="174">
        <v>-534</v>
      </c>
      <c r="AE12" s="174">
        <v>-1595</v>
      </c>
      <c r="AF12" s="174">
        <v>-440</v>
      </c>
      <c r="AG12" s="169">
        <v>-690</v>
      </c>
      <c r="AH12" s="140"/>
      <c r="AI12" s="140"/>
    </row>
    <row r="13" spans="1:238" s="185" customFormat="1" ht="15" customHeight="1">
      <c r="A13" s="186" t="s">
        <v>314</v>
      </c>
      <c r="B13" s="174">
        <v>-420</v>
      </c>
      <c r="C13" s="174">
        <v>-408</v>
      </c>
      <c r="D13" s="174">
        <v>-757</v>
      </c>
      <c r="E13" s="174">
        <v>-783</v>
      </c>
      <c r="F13" s="174">
        <v>-2368</v>
      </c>
      <c r="G13" s="174">
        <v>-255</v>
      </c>
      <c r="H13" s="174">
        <v>-213</v>
      </c>
      <c r="I13" s="174">
        <v>-330</v>
      </c>
      <c r="J13" s="174">
        <v>-244</v>
      </c>
      <c r="K13" s="174">
        <v>-1042</v>
      </c>
      <c r="L13" s="174">
        <v>44</v>
      </c>
      <c r="M13" s="174">
        <v>-135</v>
      </c>
      <c r="N13" s="174">
        <v>-95</v>
      </c>
      <c r="O13" s="174">
        <v>-130</v>
      </c>
      <c r="P13" s="174">
        <v>-316</v>
      </c>
      <c r="Q13" s="174">
        <v>-174</v>
      </c>
      <c r="R13" s="174">
        <v>-472</v>
      </c>
      <c r="S13" s="174">
        <v>-571</v>
      </c>
      <c r="T13" s="174">
        <v>-1442</v>
      </c>
      <c r="U13" s="174">
        <v>-2659</v>
      </c>
      <c r="V13" s="174">
        <v>-43</v>
      </c>
      <c r="W13" s="174">
        <v>-220</v>
      </c>
      <c r="X13" s="174">
        <v>-58</v>
      </c>
      <c r="Y13" s="174">
        <v>28</v>
      </c>
      <c r="Z13" s="174">
        <v>-293</v>
      </c>
      <c r="AA13" s="174">
        <v>653</v>
      </c>
      <c r="AB13" s="174">
        <v>1805</v>
      </c>
      <c r="AC13" s="174">
        <v>233</v>
      </c>
      <c r="AD13" s="174">
        <v>-65</v>
      </c>
      <c r="AE13" s="174">
        <v>2626</v>
      </c>
      <c r="AF13" s="174">
        <v>-281</v>
      </c>
      <c r="AG13" s="169">
        <v>-432</v>
      </c>
      <c r="AH13" s="140"/>
      <c r="AI13" s="140"/>
    </row>
    <row r="14" spans="1:238" s="309" customFormat="1" ht="5.0999999999999996" customHeight="1">
      <c r="A14" s="189"/>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40"/>
      <c r="AI14" s="140"/>
    </row>
    <row r="15" spans="1:238" s="179" customFormat="1" ht="15" customHeight="1">
      <c r="A15" s="310" t="s">
        <v>166</v>
      </c>
      <c r="B15" s="311">
        <v>-5345</v>
      </c>
      <c r="C15" s="311">
        <v>-5438</v>
      </c>
      <c r="D15" s="311">
        <v>-4663</v>
      </c>
      <c r="E15" s="311">
        <v>-5456</v>
      </c>
      <c r="F15" s="311">
        <v>-20902</v>
      </c>
      <c r="G15" s="311">
        <v>-3935</v>
      </c>
      <c r="H15" s="311">
        <v>-3491</v>
      </c>
      <c r="I15" s="311">
        <v>-3543</v>
      </c>
      <c r="J15" s="311">
        <v>-3786</v>
      </c>
      <c r="K15" s="311">
        <v>-14755</v>
      </c>
      <c r="L15" s="311">
        <v>-3604</v>
      </c>
      <c r="M15" s="311">
        <v>-3487</v>
      </c>
      <c r="N15" s="311">
        <v>-3336</v>
      </c>
      <c r="O15" s="311">
        <v>-3981</v>
      </c>
      <c r="P15" s="311">
        <v>-14408</v>
      </c>
      <c r="Q15" s="311">
        <v>-6708</v>
      </c>
      <c r="R15" s="311">
        <v>-8890</v>
      </c>
      <c r="S15" s="311">
        <v>-5588</v>
      </c>
      <c r="T15" s="311">
        <v>-4568</v>
      </c>
      <c r="U15" s="311">
        <v>-25754</v>
      </c>
      <c r="V15" s="311">
        <v>-3907</v>
      </c>
      <c r="W15" s="311">
        <v>-3487</v>
      </c>
      <c r="X15" s="311">
        <v>-3358</v>
      </c>
      <c r="Y15" s="311">
        <v>-4283</v>
      </c>
      <c r="Z15" s="311">
        <v>-15035</v>
      </c>
      <c r="AA15" s="311">
        <v>-4836</v>
      </c>
      <c r="AB15" s="311">
        <v>-5313</v>
      </c>
      <c r="AC15" s="311">
        <v>-7267</v>
      </c>
      <c r="AD15" s="311">
        <v>-10030</v>
      </c>
      <c r="AE15" s="311">
        <v>-27446</v>
      </c>
      <c r="AF15" s="311">
        <f>SUM(AF10:AF13)</f>
        <v>-9517</v>
      </c>
      <c r="AG15" s="311">
        <f>SUM(AG10:AG13)</f>
        <v>-10316</v>
      </c>
      <c r="AH15" s="312"/>
      <c r="AI15" s="313"/>
      <c r="AJ15" s="313"/>
      <c r="AK15" s="313"/>
      <c r="AL15" s="313"/>
      <c r="AM15" s="313"/>
      <c r="AN15" s="313"/>
      <c r="AO15" s="313"/>
      <c r="AP15" s="313"/>
      <c r="AQ15" s="313"/>
      <c r="AR15" s="313"/>
      <c r="AS15" s="313"/>
      <c r="AT15" s="313"/>
      <c r="AU15" s="313"/>
      <c r="AV15" s="313"/>
      <c r="AW15" s="313"/>
      <c r="AX15" s="313"/>
      <c r="AY15" s="313"/>
      <c r="AZ15" s="313"/>
      <c r="BA15" s="313"/>
      <c r="BB15" s="313"/>
      <c r="BC15" s="313"/>
      <c r="BD15" s="313"/>
      <c r="BE15" s="313"/>
      <c r="BF15" s="313"/>
      <c r="BG15" s="313"/>
      <c r="BH15" s="313"/>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313"/>
      <c r="CG15" s="313"/>
      <c r="CH15" s="313"/>
      <c r="CI15" s="313"/>
      <c r="CJ15" s="313"/>
      <c r="CK15" s="313"/>
      <c r="CL15" s="313"/>
      <c r="CM15" s="313"/>
      <c r="CN15" s="313"/>
      <c r="CO15" s="313"/>
      <c r="CP15" s="313"/>
      <c r="CQ15" s="313"/>
      <c r="CR15" s="313"/>
      <c r="CS15" s="313"/>
      <c r="CT15" s="313"/>
      <c r="CU15" s="313"/>
      <c r="CV15" s="313"/>
    </row>
    <row r="16" spans="1:238" s="309" customFormat="1" ht="5.0999999999999996" customHeight="1">
      <c r="A16" s="189"/>
      <c r="B16" s="174"/>
      <c r="C16" s="174"/>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40"/>
      <c r="AI16" s="140"/>
    </row>
    <row r="17" spans="1:100" s="192" customFormat="1" ht="15" customHeight="1">
      <c r="A17" s="186" t="s">
        <v>315</v>
      </c>
      <c r="B17" s="174">
        <v>0</v>
      </c>
      <c r="C17" s="174">
        <v>0</v>
      </c>
      <c r="D17" s="174">
        <v>0</v>
      </c>
      <c r="E17" s="174">
        <v>0</v>
      </c>
      <c r="F17" s="174">
        <v>0</v>
      </c>
      <c r="G17" s="174">
        <v>0</v>
      </c>
      <c r="H17" s="174">
        <v>0</v>
      </c>
      <c r="I17" s="174">
        <v>0</v>
      </c>
      <c r="J17" s="174">
        <v>0</v>
      </c>
      <c r="K17" s="174">
        <v>0</v>
      </c>
      <c r="L17" s="174">
        <v>0</v>
      </c>
      <c r="M17" s="174">
        <v>0</v>
      </c>
      <c r="N17" s="174">
        <v>0</v>
      </c>
      <c r="O17" s="174">
        <v>0</v>
      </c>
      <c r="P17" s="174">
        <v>0</v>
      </c>
      <c r="Q17" s="174">
        <v>0</v>
      </c>
      <c r="R17" s="174">
        <v>0</v>
      </c>
      <c r="S17" s="174">
        <v>0</v>
      </c>
      <c r="T17" s="174">
        <v>0</v>
      </c>
      <c r="U17" s="174">
        <v>0</v>
      </c>
      <c r="V17" s="174">
        <v>0</v>
      </c>
      <c r="W17" s="174">
        <v>0</v>
      </c>
      <c r="X17" s="174">
        <v>0</v>
      </c>
      <c r="Y17" s="174">
        <v>0</v>
      </c>
      <c r="Z17" s="174">
        <v>0</v>
      </c>
      <c r="AA17" s="174">
        <v>0</v>
      </c>
      <c r="AB17" s="174">
        <v>0</v>
      </c>
      <c r="AC17" s="174">
        <v>0</v>
      </c>
      <c r="AD17" s="174">
        <v>-4851</v>
      </c>
      <c r="AE17" s="174">
        <v>-4851</v>
      </c>
      <c r="AF17" s="174">
        <v>0</v>
      </c>
      <c r="AG17" s="169">
        <v>0</v>
      </c>
    </row>
    <row r="18" spans="1:100" s="309" customFormat="1" ht="5.0999999999999996" customHeight="1">
      <c r="A18" s="189"/>
      <c r="B18" s="174"/>
      <c r="C18" s="174"/>
      <c r="D18" s="174"/>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40"/>
      <c r="AI18" s="140"/>
    </row>
    <row r="19" spans="1:100" s="180" customFormat="1" ht="15" customHeight="1" thickBot="1">
      <c r="A19" s="314" t="s">
        <v>316</v>
      </c>
      <c r="B19" s="175">
        <v>-5345</v>
      </c>
      <c r="C19" s="175">
        <v>-5438</v>
      </c>
      <c r="D19" s="175">
        <v>-4663</v>
      </c>
      <c r="E19" s="175">
        <v>-5456</v>
      </c>
      <c r="F19" s="175">
        <v>-20902</v>
      </c>
      <c r="G19" s="175">
        <v>-3935</v>
      </c>
      <c r="H19" s="175">
        <v>-3491</v>
      </c>
      <c r="I19" s="175">
        <v>-3543</v>
      </c>
      <c r="J19" s="175">
        <v>-3786</v>
      </c>
      <c r="K19" s="175">
        <v>-14755</v>
      </c>
      <c r="L19" s="175">
        <v>-3604</v>
      </c>
      <c r="M19" s="175">
        <v>-3487</v>
      </c>
      <c r="N19" s="175">
        <v>-3336</v>
      </c>
      <c r="O19" s="175">
        <v>-3981</v>
      </c>
      <c r="P19" s="175">
        <v>-14408</v>
      </c>
      <c r="Q19" s="175">
        <v>-6708</v>
      </c>
      <c r="R19" s="175">
        <v>-8890</v>
      </c>
      <c r="S19" s="175">
        <v>-5588</v>
      </c>
      <c r="T19" s="175">
        <v>-4568</v>
      </c>
      <c r="U19" s="175">
        <v>-25754</v>
      </c>
      <c r="V19" s="175">
        <v>-3907</v>
      </c>
      <c r="W19" s="175">
        <v>-3487</v>
      </c>
      <c r="X19" s="175">
        <v>-3358</v>
      </c>
      <c r="Y19" s="175">
        <v>-4283</v>
      </c>
      <c r="Z19" s="175">
        <v>-15035</v>
      </c>
      <c r="AA19" s="175">
        <f t="shared" ref="AA19:AC19" si="0">SUM(AA10:AA13)</f>
        <v>-4836</v>
      </c>
      <c r="AB19" s="175">
        <f t="shared" si="0"/>
        <v>-5313</v>
      </c>
      <c r="AC19" s="175">
        <f t="shared" si="0"/>
        <v>-7267</v>
      </c>
      <c r="AD19" s="175">
        <v>-14881</v>
      </c>
      <c r="AE19" s="175">
        <v>-32297</v>
      </c>
      <c r="AF19" s="175">
        <f>SUM(AF15:AF17)</f>
        <v>-9517</v>
      </c>
      <c r="AG19" s="175">
        <f>SUM(AG14:AG17)</f>
        <v>-10316</v>
      </c>
      <c r="AH19" s="140"/>
      <c r="AI19" s="140"/>
      <c r="AJ19" s="207"/>
      <c r="AK19" s="207"/>
      <c r="AL19" s="207"/>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row>
    <row r="20" spans="1:100" s="317" customFormat="1" ht="12.75" customHeight="1" thickTop="1">
      <c r="A20" s="315"/>
      <c r="B20" s="316"/>
      <c r="C20" s="316"/>
      <c r="D20" s="316"/>
      <c r="E20" s="316"/>
      <c r="F20" s="316"/>
      <c r="G20" s="316"/>
      <c r="H20" s="316"/>
      <c r="I20" s="316"/>
      <c r="J20" s="316"/>
      <c r="K20" s="316"/>
      <c r="L20" s="316"/>
      <c r="M20" s="316"/>
      <c r="N20" s="316"/>
      <c r="O20" s="316"/>
      <c r="P20" s="316"/>
      <c r="Q20" s="316"/>
      <c r="R20" s="316"/>
      <c r="S20" s="316"/>
      <c r="T20" s="316"/>
      <c r="U20" s="316"/>
      <c r="V20" s="316"/>
      <c r="W20" s="316"/>
      <c r="X20" s="316"/>
      <c r="Y20" s="316"/>
      <c r="Z20" s="316"/>
      <c r="AA20" s="316"/>
      <c r="AB20" s="316"/>
      <c r="AC20" s="316"/>
      <c r="AD20" s="316"/>
      <c r="AE20" s="316"/>
      <c r="AF20" s="316"/>
      <c r="AG20" s="316"/>
    </row>
    <row r="21" spans="1:100" s="320" customFormat="1" ht="24" customHeight="1">
      <c r="A21" s="318" t="s">
        <v>317</v>
      </c>
      <c r="B21" s="319"/>
      <c r="C21" s="319"/>
      <c r="D21" s="319"/>
      <c r="E21" s="319"/>
      <c r="F21" s="319"/>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19"/>
      <c r="AG21" s="319"/>
    </row>
    <row r="22" spans="1:100" s="317" customFormat="1" ht="24">
      <c r="A22" s="318" t="s">
        <v>318</v>
      </c>
      <c r="B22" s="321"/>
      <c r="C22" s="321"/>
      <c r="D22" s="321"/>
      <c r="E22" s="321"/>
      <c r="F22" s="321"/>
      <c r="G22" s="321"/>
      <c r="H22" s="321"/>
      <c r="I22" s="321"/>
      <c r="J22" s="321"/>
      <c r="K22" s="321"/>
      <c r="L22" s="321"/>
      <c r="M22" s="321"/>
      <c r="N22" s="321"/>
      <c r="O22" s="321"/>
      <c r="P22" s="321"/>
      <c r="Q22" s="321"/>
      <c r="R22" s="321"/>
      <c r="S22" s="321"/>
      <c r="T22" s="321"/>
      <c r="U22" s="321"/>
      <c r="V22" s="321"/>
      <c r="W22" s="321"/>
      <c r="X22" s="321"/>
      <c r="Y22" s="321"/>
      <c r="Z22" s="321"/>
      <c r="AA22" s="321"/>
      <c r="AB22" s="321"/>
      <c r="AC22" s="321"/>
      <c r="AD22" s="321"/>
      <c r="AE22" s="321"/>
      <c r="AF22" s="321"/>
      <c r="AG22" s="321"/>
    </row>
    <row r="23" spans="1:100" s="317" customFormat="1" ht="10.199999999999999">
      <c r="A23" s="315"/>
      <c r="B23" s="321"/>
      <c r="C23" s="321"/>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row>
    <row r="24" spans="1:100" s="317" customFormat="1" ht="12">
      <c r="A24" s="322"/>
      <c r="B24" s="321"/>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row>
    <row r="25" spans="1:100" s="317" customFormat="1" ht="10.199999999999999">
      <c r="A25" s="315"/>
      <c r="B25" s="321"/>
      <c r="C25" s="321"/>
      <c r="D25" s="321"/>
      <c r="E25" s="321"/>
      <c r="F25" s="321"/>
      <c r="G25" s="321"/>
      <c r="H25" s="321"/>
      <c r="I25" s="321"/>
      <c r="J25" s="321"/>
      <c r="K25" s="321"/>
      <c r="L25" s="321"/>
      <c r="M25" s="321"/>
      <c r="N25" s="321"/>
      <c r="O25" s="321"/>
      <c r="P25" s="321"/>
      <c r="Q25" s="321"/>
      <c r="R25" s="321"/>
      <c r="S25" s="321"/>
      <c r="T25" s="321"/>
      <c r="U25" s="321"/>
      <c r="V25" s="321"/>
      <c r="W25" s="321"/>
      <c r="X25" s="321"/>
      <c r="Y25" s="321"/>
      <c r="Z25" s="321"/>
      <c r="AA25" s="321"/>
      <c r="AB25" s="321"/>
      <c r="AC25" s="321"/>
      <c r="AD25" s="321"/>
      <c r="AE25" s="321"/>
      <c r="AF25" s="321"/>
      <c r="AG25" s="321"/>
    </row>
    <row r="26" spans="1:100" s="317" customFormat="1" ht="10.199999999999999">
      <c r="A26" s="315"/>
      <c r="B26" s="321"/>
      <c r="C26" s="321"/>
      <c r="D26" s="321"/>
      <c r="E26" s="321"/>
      <c r="F26" s="321"/>
      <c r="G26" s="321"/>
      <c r="H26" s="321"/>
      <c r="I26" s="321"/>
      <c r="J26" s="321"/>
      <c r="K26" s="321"/>
      <c r="L26" s="321"/>
      <c r="M26" s="321"/>
      <c r="N26" s="321"/>
      <c r="O26" s="321"/>
      <c r="P26" s="321"/>
      <c r="Q26" s="321"/>
      <c r="R26" s="321"/>
      <c r="S26" s="321"/>
      <c r="T26" s="321"/>
      <c r="U26" s="321"/>
      <c r="V26" s="321"/>
      <c r="W26" s="321"/>
      <c r="X26" s="321"/>
      <c r="Y26" s="321"/>
      <c r="Z26" s="321"/>
      <c r="AA26" s="321"/>
      <c r="AB26" s="321"/>
      <c r="AC26" s="321"/>
      <c r="AD26" s="321"/>
      <c r="AE26" s="321"/>
      <c r="AF26" s="321"/>
      <c r="AG26" s="321"/>
    </row>
    <row r="27" spans="1:100" s="317" customFormat="1" ht="10.199999999999999">
      <c r="A27" s="315"/>
      <c r="B27" s="321"/>
      <c r="C27" s="321"/>
      <c r="D27" s="321"/>
      <c r="E27" s="321"/>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row>
    <row r="28" spans="1:100" s="317" customFormat="1" ht="10.199999999999999">
      <c r="A28" s="315"/>
      <c r="B28" s="321"/>
      <c r="C28" s="321"/>
      <c r="D28" s="321"/>
      <c r="E28" s="321"/>
      <c r="F28" s="321"/>
      <c r="G28" s="321"/>
      <c r="H28" s="321"/>
      <c r="I28" s="321"/>
      <c r="J28" s="321"/>
      <c r="K28" s="321"/>
      <c r="L28" s="321"/>
      <c r="M28" s="321"/>
      <c r="N28" s="321"/>
      <c r="O28" s="321"/>
      <c r="P28" s="321"/>
      <c r="Q28" s="321"/>
      <c r="R28" s="321"/>
      <c r="S28" s="321"/>
      <c r="T28" s="321"/>
      <c r="U28" s="321"/>
      <c r="V28" s="321"/>
      <c r="W28" s="321"/>
      <c r="X28" s="321"/>
      <c r="Y28" s="321"/>
      <c r="Z28" s="321"/>
      <c r="AA28" s="321"/>
      <c r="AB28" s="321"/>
      <c r="AC28" s="321"/>
      <c r="AD28" s="321"/>
      <c r="AE28" s="321"/>
      <c r="AF28" s="321"/>
      <c r="AG28" s="321"/>
    </row>
    <row r="29" spans="1:100" s="317" customFormat="1" ht="10.199999999999999">
      <c r="A29" s="315"/>
      <c r="B29" s="321"/>
      <c r="C29" s="321"/>
      <c r="D29" s="321"/>
      <c r="E29" s="321"/>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row>
    <row r="30" spans="1:100" s="317" customFormat="1" ht="10.199999999999999">
      <c r="A30" s="315"/>
      <c r="B30" s="32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1"/>
      <c r="AC30" s="321"/>
      <c r="AD30" s="321"/>
      <c r="AE30" s="321"/>
      <c r="AF30" s="321"/>
      <c r="AG30" s="321"/>
    </row>
    <row r="31" spans="1:100" s="317" customFormat="1" ht="10.199999999999999">
      <c r="A31" s="315"/>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c r="Z31" s="321"/>
      <c r="AA31" s="321"/>
      <c r="AB31" s="321"/>
      <c r="AC31" s="321"/>
      <c r="AD31" s="321"/>
      <c r="AE31" s="321"/>
      <c r="AF31" s="321"/>
      <c r="AG31" s="321"/>
    </row>
    <row r="32" spans="1:100" s="317" customFormat="1" ht="10.199999999999999">
      <c r="A32" s="315"/>
      <c r="B32" s="321"/>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c r="AB32" s="321"/>
      <c r="AC32" s="321"/>
      <c r="AD32" s="321"/>
      <c r="AE32" s="321"/>
      <c r="AF32" s="321"/>
      <c r="AG32" s="321"/>
    </row>
    <row r="33" spans="1:33" s="317" customFormat="1" ht="10.199999999999999">
      <c r="A33" s="315"/>
      <c r="B33" s="32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1"/>
      <c r="AC33" s="321"/>
      <c r="AD33" s="321"/>
      <c r="AE33" s="321"/>
      <c r="AF33" s="321"/>
      <c r="AG33" s="321"/>
    </row>
    <row r="34" spans="1:33" s="317" customFormat="1" ht="10.199999999999999">
      <c r="A34" s="315"/>
      <c r="B34" s="321"/>
      <c r="C34" s="321"/>
      <c r="D34" s="321"/>
      <c r="E34" s="321"/>
      <c r="F34" s="321"/>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21"/>
      <c r="AE34" s="321"/>
      <c r="AF34" s="321"/>
      <c r="AG34" s="321"/>
    </row>
    <row r="35" spans="1:33" s="317" customFormat="1" ht="10.199999999999999">
      <c r="A35" s="315"/>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321"/>
      <c r="AG35" s="321"/>
    </row>
    <row r="36" spans="1:33" s="317" customFormat="1" ht="10.199999999999999">
      <c r="A36" s="315"/>
      <c r="B36" s="321"/>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row>
    <row r="37" spans="1:33" s="317" customFormat="1" ht="10.199999999999999">
      <c r="A37" s="315"/>
      <c r="B37" s="32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1"/>
      <c r="AC37" s="321"/>
      <c r="AD37" s="321"/>
      <c r="AE37" s="321"/>
      <c r="AF37" s="321"/>
      <c r="AG37" s="321"/>
    </row>
    <row r="38" spans="1:33" s="317" customFormat="1" ht="10.199999999999999">
      <c r="A38" s="315"/>
      <c r="B38" s="321"/>
      <c r="C38" s="321"/>
      <c r="D38" s="321"/>
      <c r="E38" s="321"/>
      <c r="F38" s="321"/>
      <c r="G38" s="321"/>
      <c r="H38" s="321"/>
      <c r="I38" s="321"/>
      <c r="J38" s="321"/>
      <c r="K38" s="321"/>
      <c r="L38" s="321"/>
      <c r="M38" s="321"/>
      <c r="N38" s="321"/>
      <c r="O38" s="321"/>
      <c r="P38" s="321"/>
      <c r="Q38" s="321"/>
      <c r="R38" s="321"/>
      <c r="S38" s="321"/>
      <c r="T38" s="321"/>
      <c r="U38" s="321"/>
      <c r="V38" s="321"/>
      <c r="W38" s="321"/>
      <c r="X38" s="321"/>
      <c r="Y38" s="321"/>
      <c r="Z38" s="321"/>
      <c r="AA38" s="321"/>
      <c r="AB38" s="321"/>
      <c r="AC38" s="321"/>
      <c r="AD38" s="321"/>
      <c r="AE38" s="321"/>
      <c r="AF38" s="321"/>
      <c r="AG38" s="321"/>
    </row>
    <row r="39" spans="1:33" s="317" customFormat="1" ht="10.199999999999999">
      <c r="A39" s="315"/>
      <c r="B39" s="321"/>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row>
    <row r="40" spans="1:33" s="317" customFormat="1" ht="10.199999999999999">
      <c r="A40" s="315"/>
      <c r="B40" s="32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row>
    <row r="41" spans="1:33" s="317" customFormat="1" ht="10.199999999999999">
      <c r="A41" s="315"/>
      <c r="B41" s="321"/>
      <c r="C41" s="321"/>
      <c r="D41" s="321"/>
      <c r="E41" s="321"/>
      <c r="F41" s="321"/>
      <c r="G41" s="321"/>
      <c r="H41" s="321"/>
      <c r="I41" s="321"/>
      <c r="J41" s="321"/>
      <c r="K41" s="321"/>
      <c r="L41" s="321"/>
      <c r="M41" s="321"/>
      <c r="N41" s="321"/>
      <c r="O41" s="321"/>
      <c r="P41" s="321"/>
      <c r="Q41" s="321"/>
      <c r="R41" s="321"/>
      <c r="S41" s="321"/>
      <c r="T41" s="321"/>
      <c r="U41" s="321"/>
      <c r="V41" s="321"/>
      <c r="W41" s="321"/>
      <c r="X41" s="321"/>
      <c r="Y41" s="321"/>
      <c r="Z41" s="321"/>
      <c r="AA41" s="321"/>
      <c r="AB41" s="321"/>
      <c r="AC41" s="321"/>
      <c r="AD41" s="321"/>
      <c r="AE41" s="321"/>
      <c r="AF41" s="321"/>
      <c r="AG41" s="321"/>
    </row>
    <row r="42" spans="1:33" s="317" customFormat="1" ht="10.199999999999999">
      <c r="A42" s="315"/>
      <c r="B42" s="321"/>
      <c r="C42" s="321"/>
      <c r="D42" s="321"/>
      <c r="E42" s="321"/>
      <c r="F42" s="321"/>
      <c r="G42" s="321"/>
      <c r="H42" s="321"/>
      <c r="I42" s="321"/>
      <c r="J42" s="321"/>
      <c r="K42" s="321"/>
      <c r="L42" s="321"/>
      <c r="M42" s="321"/>
      <c r="N42" s="321"/>
      <c r="O42" s="321"/>
      <c r="P42" s="321"/>
      <c r="Q42" s="321"/>
      <c r="R42" s="321"/>
      <c r="S42" s="321"/>
      <c r="T42" s="321"/>
      <c r="U42" s="321"/>
      <c r="V42" s="321"/>
      <c r="W42" s="321"/>
      <c r="X42" s="321"/>
      <c r="Y42" s="321"/>
      <c r="Z42" s="321"/>
      <c r="AA42" s="321"/>
      <c r="AB42" s="321"/>
      <c r="AC42" s="321"/>
      <c r="AD42" s="321"/>
      <c r="AE42" s="321"/>
      <c r="AF42" s="321"/>
      <c r="AG42" s="321"/>
    </row>
    <row r="43" spans="1:33" s="317" customFormat="1" ht="10.199999999999999">
      <c r="A43" s="315"/>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21"/>
      <c r="AE43" s="321"/>
      <c r="AF43" s="321"/>
      <c r="AG43" s="321"/>
    </row>
    <row r="44" spans="1:33" s="317" customFormat="1" ht="10.199999999999999">
      <c r="A44" s="315"/>
      <c r="B44" s="321"/>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1"/>
      <c r="AG44" s="321"/>
    </row>
    <row r="45" spans="1:33" s="317" customFormat="1" ht="10.199999999999999">
      <c r="A45" s="315"/>
      <c r="B45" s="321"/>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1"/>
      <c r="AC45" s="321"/>
      <c r="AD45" s="321"/>
      <c r="AE45" s="321"/>
      <c r="AF45" s="321"/>
      <c r="AG45" s="321"/>
    </row>
    <row r="46" spans="1:33" s="317" customFormat="1" ht="10.199999999999999">
      <c r="A46" s="315"/>
      <c r="B46" s="321"/>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row>
    <row r="47" spans="1:33" s="317" customFormat="1" ht="10.199999999999999">
      <c r="A47" s="315"/>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1"/>
      <c r="AF47" s="321"/>
      <c r="AG47" s="321"/>
    </row>
    <row r="48" spans="1:33" s="317" customFormat="1" ht="10.199999999999999">
      <c r="A48" s="315"/>
      <c r="B48" s="321"/>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row>
    <row r="49" spans="1:33" s="317" customFormat="1" ht="10.199999999999999">
      <c r="A49" s="315"/>
      <c r="B49" s="321"/>
      <c r="C49" s="321"/>
      <c r="D49" s="321"/>
      <c r="E49" s="321"/>
      <c r="F49" s="321"/>
      <c r="G49" s="321"/>
      <c r="H49" s="321"/>
      <c r="I49" s="321"/>
      <c r="J49" s="321"/>
      <c r="K49" s="321"/>
      <c r="L49" s="321"/>
      <c r="M49" s="321"/>
      <c r="N49" s="321"/>
      <c r="O49" s="321"/>
      <c r="P49" s="321"/>
      <c r="Q49" s="321"/>
      <c r="R49" s="321"/>
      <c r="S49" s="321"/>
      <c r="T49" s="321"/>
      <c r="U49" s="321"/>
      <c r="V49" s="321"/>
      <c r="W49" s="321"/>
      <c r="X49" s="321"/>
      <c r="Y49" s="321"/>
      <c r="Z49" s="321"/>
      <c r="AA49" s="321"/>
      <c r="AB49" s="321"/>
      <c r="AC49" s="321"/>
      <c r="AD49" s="321"/>
      <c r="AE49" s="321"/>
      <c r="AF49" s="321"/>
      <c r="AG49" s="321"/>
    </row>
    <row r="50" spans="1:33" s="317" customFormat="1" ht="10.199999999999999">
      <c r="A50" s="315"/>
      <c r="B50" s="321"/>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1"/>
      <c r="AA50" s="321"/>
      <c r="AB50" s="321"/>
      <c r="AC50" s="321"/>
      <c r="AD50" s="321"/>
      <c r="AE50" s="321"/>
      <c r="AF50" s="321"/>
      <c r="AG50" s="321"/>
    </row>
    <row r="51" spans="1:33" s="317" customFormat="1" ht="10.199999999999999">
      <c r="A51" s="315"/>
      <c r="B51" s="321"/>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row>
    <row r="52" spans="1:33" s="317" customFormat="1" ht="10.199999999999999">
      <c r="A52" s="315"/>
      <c r="B52" s="32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321"/>
      <c r="AD52" s="321"/>
      <c r="AE52" s="321"/>
      <c r="AF52" s="321"/>
      <c r="AG52" s="321"/>
    </row>
    <row r="53" spans="1:33" s="317" customFormat="1" ht="10.199999999999999">
      <c r="A53" s="315"/>
      <c r="B53" s="321"/>
      <c r="C53" s="321"/>
      <c r="D53" s="321"/>
      <c r="E53" s="321"/>
      <c r="F53" s="321"/>
      <c r="G53" s="321"/>
      <c r="H53" s="321"/>
      <c r="I53" s="321"/>
      <c r="J53" s="321"/>
      <c r="K53" s="321"/>
      <c r="L53" s="321"/>
      <c r="M53" s="321"/>
      <c r="N53" s="321"/>
      <c r="O53" s="321"/>
      <c r="P53" s="321"/>
      <c r="Q53" s="321"/>
      <c r="R53" s="321"/>
      <c r="S53" s="321"/>
      <c r="T53" s="321"/>
      <c r="U53" s="321"/>
      <c r="V53" s="321"/>
      <c r="W53" s="321"/>
      <c r="X53" s="321"/>
      <c r="Y53" s="321"/>
      <c r="Z53" s="321"/>
      <c r="AA53" s="321"/>
      <c r="AB53" s="321"/>
      <c r="AC53" s="321"/>
      <c r="AD53" s="321"/>
      <c r="AE53" s="321"/>
      <c r="AF53" s="321"/>
      <c r="AG53" s="321"/>
    </row>
    <row r="54" spans="1:33" s="317" customFormat="1" ht="10.199999999999999">
      <c r="A54" s="315"/>
      <c r="B54" s="321"/>
      <c r="C54" s="321"/>
      <c r="D54" s="321"/>
      <c r="E54" s="321"/>
      <c r="F54" s="321"/>
      <c r="G54" s="321"/>
      <c r="H54" s="321"/>
      <c r="I54" s="321"/>
      <c r="J54" s="321"/>
      <c r="K54" s="321"/>
      <c r="L54" s="321"/>
      <c r="M54" s="321"/>
      <c r="N54" s="321"/>
      <c r="O54" s="321"/>
      <c r="P54" s="321"/>
      <c r="Q54" s="321"/>
      <c r="R54" s="321"/>
      <c r="S54" s="321"/>
      <c r="T54" s="321"/>
      <c r="U54" s="321"/>
      <c r="V54" s="321"/>
      <c r="W54" s="321"/>
      <c r="X54" s="321"/>
      <c r="Y54" s="321"/>
      <c r="Z54" s="321"/>
      <c r="AA54" s="321"/>
      <c r="AB54" s="321"/>
      <c r="AC54" s="321"/>
      <c r="AD54" s="321"/>
      <c r="AE54" s="321"/>
      <c r="AF54" s="321"/>
      <c r="AG54" s="321"/>
    </row>
    <row r="55" spans="1:33" s="317" customFormat="1" ht="10.199999999999999">
      <c r="A55" s="315"/>
      <c r="B55" s="32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21"/>
    </row>
    <row r="56" spans="1:33" s="317" customFormat="1" ht="10.199999999999999">
      <c r="A56" s="315"/>
      <c r="B56" s="321"/>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21"/>
    </row>
    <row r="57" spans="1:33" s="317" customFormat="1" ht="10.199999999999999">
      <c r="A57" s="315"/>
      <c r="B57" s="321"/>
      <c r="C57" s="321"/>
      <c r="D57" s="321"/>
      <c r="E57" s="321"/>
      <c r="F57" s="321"/>
      <c r="G57" s="321"/>
      <c r="H57" s="321"/>
      <c r="I57" s="321"/>
      <c r="J57" s="321"/>
      <c r="K57" s="321"/>
      <c r="L57" s="321"/>
      <c r="M57" s="321"/>
      <c r="N57" s="321"/>
      <c r="O57" s="321"/>
      <c r="P57" s="321"/>
      <c r="Q57" s="321"/>
      <c r="R57" s="321"/>
      <c r="S57" s="321"/>
      <c r="T57" s="321"/>
      <c r="U57" s="321"/>
      <c r="V57" s="321"/>
      <c r="W57" s="321"/>
      <c r="X57" s="321"/>
      <c r="Y57" s="321"/>
      <c r="Z57" s="321"/>
      <c r="AA57" s="321"/>
      <c r="AB57" s="321"/>
      <c r="AC57" s="321"/>
      <c r="AD57" s="321"/>
      <c r="AE57" s="321"/>
      <c r="AF57" s="321"/>
      <c r="AG57" s="321"/>
    </row>
    <row r="58" spans="1:33" s="317" customFormat="1" ht="10.199999999999999">
      <c r="A58" s="315"/>
      <c r="B58" s="321"/>
      <c r="C58" s="321"/>
      <c r="D58" s="321"/>
      <c r="E58" s="321"/>
      <c r="F58" s="321"/>
      <c r="G58" s="321"/>
      <c r="H58" s="321"/>
      <c r="I58" s="321"/>
      <c r="J58" s="321"/>
      <c r="K58" s="321"/>
      <c r="L58" s="321"/>
      <c r="M58" s="321"/>
      <c r="N58" s="321"/>
      <c r="O58" s="321"/>
      <c r="P58" s="321"/>
      <c r="Q58" s="321"/>
      <c r="R58" s="321"/>
      <c r="S58" s="321"/>
      <c r="T58" s="321"/>
      <c r="U58" s="321"/>
      <c r="V58" s="321"/>
      <c r="W58" s="321"/>
      <c r="X58" s="321"/>
      <c r="Y58" s="321"/>
      <c r="Z58" s="321"/>
      <c r="AA58" s="321"/>
      <c r="AB58" s="321"/>
      <c r="AC58" s="321"/>
      <c r="AD58" s="321"/>
      <c r="AE58" s="321"/>
      <c r="AF58" s="321"/>
      <c r="AG58" s="321"/>
    </row>
    <row r="59" spans="1:33" s="317" customFormat="1" ht="10.199999999999999">
      <c r="A59" s="315"/>
      <c r="B59" s="321"/>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321"/>
      <c r="AC59" s="321"/>
      <c r="AD59" s="321"/>
      <c r="AE59" s="321"/>
      <c r="AF59" s="321"/>
      <c r="AG59" s="321"/>
    </row>
    <row r="60" spans="1:33" s="317" customFormat="1" ht="10.199999999999999">
      <c r="A60" s="315"/>
      <c r="B60" s="321"/>
      <c r="C60" s="321"/>
      <c r="D60" s="321"/>
      <c r="E60" s="321"/>
      <c r="F60" s="321"/>
      <c r="G60" s="321"/>
      <c r="H60" s="321"/>
      <c r="I60" s="321"/>
      <c r="J60" s="321"/>
      <c r="K60" s="321"/>
      <c r="L60" s="321"/>
      <c r="M60" s="321"/>
      <c r="N60" s="321"/>
      <c r="O60" s="321"/>
      <c r="P60" s="321"/>
      <c r="Q60" s="321"/>
      <c r="R60" s="321"/>
      <c r="S60" s="321"/>
      <c r="T60" s="321"/>
      <c r="U60" s="321"/>
      <c r="V60" s="321"/>
      <c r="W60" s="321"/>
      <c r="X60" s="321"/>
      <c r="Y60" s="321"/>
      <c r="Z60" s="321"/>
      <c r="AA60" s="321"/>
      <c r="AB60" s="321"/>
      <c r="AC60" s="321"/>
      <c r="AD60" s="321"/>
      <c r="AE60" s="321"/>
      <c r="AF60" s="321"/>
      <c r="AG60" s="321"/>
    </row>
    <row r="61" spans="1:33" s="317" customFormat="1" ht="10.199999999999999">
      <c r="A61" s="315"/>
      <c r="B61" s="321"/>
      <c r="C61" s="321"/>
      <c r="D61" s="321"/>
      <c r="E61" s="321"/>
      <c r="F61" s="321"/>
      <c r="G61" s="321"/>
      <c r="H61" s="321"/>
      <c r="I61" s="321"/>
      <c r="J61" s="321"/>
      <c r="K61" s="321"/>
      <c r="L61" s="321"/>
      <c r="M61" s="321"/>
      <c r="N61" s="321"/>
      <c r="O61" s="321"/>
      <c r="P61" s="321"/>
      <c r="Q61" s="321"/>
      <c r="R61" s="321"/>
      <c r="S61" s="321"/>
      <c r="T61" s="321"/>
      <c r="U61" s="321"/>
      <c r="V61" s="321"/>
      <c r="W61" s="321"/>
      <c r="X61" s="321"/>
      <c r="Y61" s="321"/>
      <c r="Z61" s="321"/>
      <c r="AA61" s="321"/>
      <c r="AB61" s="321"/>
      <c r="AC61" s="321"/>
      <c r="AD61" s="321"/>
      <c r="AE61" s="321"/>
      <c r="AF61" s="321"/>
      <c r="AG61" s="321"/>
    </row>
    <row r="62" spans="1:33" s="317" customFormat="1" ht="10.199999999999999">
      <c r="A62" s="315"/>
      <c r="B62" s="32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1"/>
      <c r="AC62" s="321"/>
      <c r="AD62" s="321"/>
      <c r="AE62" s="321"/>
      <c r="AF62" s="321"/>
      <c r="AG62" s="321"/>
    </row>
    <row r="63" spans="1:33" s="317" customFormat="1" ht="10.199999999999999">
      <c r="A63" s="315"/>
      <c r="B63" s="321"/>
      <c r="C63" s="321"/>
      <c r="D63" s="321"/>
      <c r="E63" s="321"/>
      <c r="F63" s="321"/>
      <c r="G63" s="321"/>
      <c r="H63" s="321"/>
      <c r="I63" s="321"/>
      <c r="J63" s="321"/>
      <c r="K63" s="321"/>
      <c r="L63" s="321"/>
      <c r="M63" s="321"/>
      <c r="N63" s="321"/>
      <c r="O63" s="321"/>
      <c r="P63" s="321"/>
      <c r="Q63" s="321"/>
      <c r="R63" s="321"/>
      <c r="S63" s="321"/>
      <c r="T63" s="321"/>
      <c r="U63" s="321"/>
      <c r="V63" s="321"/>
      <c r="W63" s="321"/>
      <c r="X63" s="321"/>
      <c r="Y63" s="321"/>
      <c r="Z63" s="321"/>
      <c r="AA63" s="321"/>
      <c r="AB63" s="321"/>
      <c r="AC63" s="321"/>
      <c r="AD63" s="321"/>
      <c r="AE63" s="321"/>
      <c r="AF63" s="321"/>
      <c r="AG63" s="321"/>
    </row>
    <row r="64" spans="1:33" s="317" customFormat="1" ht="10.199999999999999">
      <c r="A64" s="315"/>
      <c r="B64" s="321"/>
      <c r="C64" s="321"/>
      <c r="D64" s="321"/>
      <c r="E64" s="321"/>
      <c r="F64" s="321"/>
      <c r="G64" s="321"/>
      <c r="H64" s="321"/>
      <c r="I64" s="321"/>
      <c r="J64" s="321"/>
      <c r="K64" s="321"/>
      <c r="L64" s="321"/>
      <c r="M64" s="321"/>
      <c r="N64" s="321"/>
      <c r="O64" s="321"/>
      <c r="P64" s="321"/>
      <c r="Q64" s="321"/>
      <c r="R64" s="321"/>
      <c r="S64" s="321"/>
      <c r="T64" s="321"/>
      <c r="U64" s="321"/>
      <c r="V64" s="321"/>
      <c r="W64" s="321"/>
      <c r="X64" s="321"/>
      <c r="Y64" s="321"/>
      <c r="Z64" s="321"/>
      <c r="AA64" s="321"/>
      <c r="AB64" s="321"/>
      <c r="AC64" s="321"/>
      <c r="AD64" s="321"/>
      <c r="AE64" s="321"/>
      <c r="AF64" s="321"/>
      <c r="AG64" s="321"/>
    </row>
    <row r="65" spans="1:33" s="317" customFormat="1" ht="10.199999999999999">
      <c r="A65" s="315"/>
      <c r="B65" s="321"/>
      <c r="C65" s="321"/>
      <c r="D65" s="321"/>
      <c r="E65" s="321"/>
      <c r="F65" s="321"/>
      <c r="G65" s="321"/>
      <c r="H65" s="321"/>
      <c r="I65" s="321"/>
      <c r="J65" s="321"/>
      <c r="K65" s="321"/>
      <c r="L65" s="321"/>
      <c r="M65" s="321"/>
      <c r="N65" s="321"/>
      <c r="O65" s="321"/>
      <c r="P65" s="321"/>
      <c r="Q65" s="321"/>
      <c r="R65" s="321"/>
      <c r="S65" s="321"/>
      <c r="T65" s="321"/>
      <c r="U65" s="321"/>
      <c r="V65" s="321"/>
      <c r="W65" s="321"/>
      <c r="X65" s="321"/>
      <c r="Y65" s="321"/>
      <c r="Z65" s="321"/>
      <c r="AA65" s="321"/>
      <c r="AB65" s="321"/>
      <c r="AC65" s="321"/>
      <c r="AD65" s="321"/>
      <c r="AE65" s="321"/>
      <c r="AF65" s="321"/>
      <c r="AG65" s="321"/>
    </row>
    <row r="66" spans="1:33" s="317" customFormat="1" ht="10.199999999999999">
      <c r="A66" s="315"/>
      <c r="B66" s="321"/>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321"/>
      <c r="AC66" s="321"/>
      <c r="AD66" s="321"/>
      <c r="AE66" s="321"/>
      <c r="AF66" s="321"/>
      <c r="AG66" s="321"/>
    </row>
    <row r="67" spans="1:33" s="317" customFormat="1" ht="10.199999999999999">
      <c r="A67" s="315"/>
      <c r="B67" s="321"/>
      <c r="C67" s="321"/>
      <c r="D67" s="321"/>
      <c r="E67" s="321"/>
      <c r="F67" s="321"/>
      <c r="G67" s="321"/>
      <c r="H67" s="321"/>
      <c r="I67" s="321"/>
      <c r="J67" s="321"/>
      <c r="K67" s="321"/>
      <c r="L67" s="321"/>
      <c r="M67" s="321"/>
      <c r="N67" s="321"/>
      <c r="O67" s="321"/>
      <c r="P67" s="321"/>
      <c r="Q67" s="321"/>
      <c r="R67" s="321"/>
      <c r="S67" s="321"/>
      <c r="T67" s="321"/>
      <c r="U67" s="321"/>
      <c r="V67" s="321"/>
      <c r="W67" s="321"/>
      <c r="X67" s="321"/>
      <c r="Y67" s="321"/>
      <c r="Z67" s="321"/>
      <c r="AA67" s="321"/>
      <c r="AB67" s="321"/>
      <c r="AC67" s="321"/>
      <c r="AD67" s="321"/>
      <c r="AE67" s="321"/>
      <c r="AF67" s="321"/>
      <c r="AG67" s="321"/>
    </row>
    <row r="68" spans="1:33" s="317" customFormat="1" ht="10.199999999999999">
      <c r="A68" s="315"/>
      <c r="B68" s="321"/>
      <c r="C68" s="321"/>
      <c r="D68" s="321"/>
      <c r="E68" s="321"/>
      <c r="F68" s="321"/>
      <c r="G68" s="321"/>
      <c r="H68" s="321"/>
      <c r="I68" s="321"/>
      <c r="J68" s="321"/>
      <c r="K68" s="321"/>
      <c r="L68" s="321"/>
      <c r="M68" s="321"/>
      <c r="N68" s="321"/>
      <c r="O68" s="321"/>
      <c r="P68" s="321"/>
      <c r="Q68" s="321"/>
      <c r="R68" s="321"/>
      <c r="S68" s="321"/>
      <c r="T68" s="321"/>
      <c r="U68" s="321"/>
      <c r="V68" s="321"/>
      <c r="W68" s="321"/>
      <c r="X68" s="321"/>
      <c r="Y68" s="321"/>
      <c r="Z68" s="321"/>
      <c r="AA68" s="321"/>
      <c r="AB68" s="321"/>
      <c r="AC68" s="321"/>
      <c r="AD68" s="321"/>
      <c r="AE68" s="321"/>
      <c r="AF68" s="321"/>
      <c r="AG68" s="321"/>
    </row>
  </sheetData>
  <hyperlinks>
    <hyperlink ref="AG6" location="Índex!D9" display="Index" xr:uid="{EE547FEC-B445-4DA1-9381-263BAAD747C5}"/>
  </hyperlinks>
  <printOptions horizontalCentered="1" gridLinesSet="0"/>
  <pageMargins left="0" right="0" top="0.39370078740157483" bottom="0" header="0" footer="0"/>
  <pageSetup paperSize="9" scale="80" orientation="landscape" r:id="rId1"/>
  <headerFooter alignWithMargins="0">
    <oddHeader>&amp;R&amp;P/&amp;N</oddHeader>
  </headerFooter>
  <colBreaks count="1" manualBreakCount="1">
    <brk id="7" max="21"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CEF3E-F251-427C-B868-504E1E066948}">
  <sheetPr>
    <tabColor rgb="FFFF0000"/>
    <pageSetUpPr fitToPage="1"/>
  </sheetPr>
  <dimension ref="A1:HZ75"/>
  <sheetViews>
    <sheetView showGridLines="0" zoomScaleNormal="100" workbookViewId="0">
      <pane xSplit="1" ySplit="8" topLeftCell="BI9" activePane="bottomRight" state="frozen"/>
      <selection activeCell="BO9" sqref="BO9"/>
      <selection pane="topRight" activeCell="BO9" sqref="BO9"/>
      <selection pane="bottomLeft" activeCell="BO9" sqref="BO9"/>
      <selection pane="bottomRight" activeCell="BO6" sqref="BO6"/>
    </sheetView>
  </sheetViews>
  <sheetFormatPr defaultColWidth="11" defaultRowHeight="13.2"/>
  <cols>
    <col min="1" max="1" width="70.1796875" style="315" bestFit="1" customWidth="1"/>
    <col min="2" max="37" width="8.453125" style="315" customWidth="1"/>
    <col min="38" max="67" width="8.453125" style="309" customWidth="1"/>
    <col min="68" max="16384" width="11" style="308"/>
  </cols>
  <sheetData>
    <row r="1" spans="1:234"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41"/>
      <c r="CQ1" s="41"/>
      <c r="CR1" s="39"/>
      <c r="CS1" s="40"/>
      <c r="CT1" s="42"/>
      <c r="CU1" s="42"/>
      <c r="CV1" s="42"/>
      <c r="CW1" s="42"/>
      <c r="CX1" s="42"/>
      <c r="CY1" s="40"/>
      <c r="CZ1" s="42"/>
      <c r="DA1" s="40"/>
      <c r="DB1" s="42"/>
      <c r="DC1" s="42"/>
      <c r="DD1" s="42"/>
      <c r="DE1" s="43"/>
      <c r="DF1" s="43"/>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41"/>
      <c r="EV1" s="41"/>
      <c r="EW1" s="39"/>
      <c r="EX1" s="40"/>
      <c r="EY1" s="42"/>
      <c r="EZ1" s="42"/>
      <c r="FA1" s="42"/>
      <c r="FB1" s="42"/>
      <c r="FC1" s="42"/>
      <c r="FD1" s="40"/>
      <c r="FE1" s="42"/>
      <c r="FF1" s="40"/>
      <c r="FG1" s="42"/>
      <c r="FH1" s="42"/>
      <c r="FI1" s="42"/>
      <c r="FJ1" s="43"/>
      <c r="FK1" s="43"/>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41"/>
      <c r="HA1" s="41"/>
      <c r="HB1" s="39"/>
      <c r="HC1" s="40"/>
      <c r="HD1" s="42"/>
      <c r="HE1" s="42"/>
      <c r="HF1" s="42"/>
      <c r="HG1" s="42"/>
      <c r="HH1" s="42"/>
      <c r="HI1" s="40"/>
      <c r="HJ1" s="42"/>
      <c r="HK1" s="40"/>
      <c r="HL1" s="42"/>
      <c r="HM1" s="42"/>
      <c r="HN1" s="42"/>
      <c r="HO1" s="43"/>
      <c r="HP1" s="43"/>
      <c r="HQ1" s="39"/>
      <c r="HR1" s="40"/>
      <c r="HS1" s="39"/>
      <c r="HT1" s="40"/>
      <c r="HU1" s="39"/>
      <c r="HV1" s="40"/>
      <c r="HW1" s="39"/>
      <c r="HX1" s="40"/>
      <c r="HY1" s="39"/>
      <c r="HZ1" s="40"/>
    </row>
    <row r="2" spans="1:234"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41"/>
      <c r="CQ2" s="41"/>
      <c r="CR2" s="39"/>
      <c r="CS2" s="40"/>
      <c r="CT2" s="42"/>
      <c r="CU2" s="42"/>
      <c r="CV2" s="42"/>
      <c r="CW2" s="42"/>
      <c r="CX2" s="42"/>
      <c r="CY2" s="40"/>
      <c r="CZ2" s="42"/>
      <c r="DA2" s="40"/>
      <c r="DB2" s="42"/>
      <c r="DC2" s="42"/>
      <c r="DD2" s="42"/>
      <c r="DE2" s="43"/>
      <c r="DF2" s="43"/>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41"/>
      <c r="EV2" s="41"/>
      <c r="EW2" s="39"/>
      <c r="EX2" s="40"/>
      <c r="EY2" s="42"/>
      <c r="EZ2" s="42"/>
      <c r="FA2" s="42"/>
      <c r="FB2" s="42"/>
      <c r="FC2" s="42"/>
      <c r="FD2" s="40"/>
      <c r="FE2" s="42"/>
      <c r="FF2" s="40"/>
      <c r="FG2" s="42"/>
      <c r="FH2" s="42"/>
      <c r="FI2" s="42"/>
      <c r="FJ2" s="43"/>
      <c r="FK2" s="43"/>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41"/>
      <c r="HA2" s="41"/>
      <c r="HB2" s="39"/>
      <c r="HC2" s="40"/>
      <c r="HD2" s="42"/>
      <c r="HE2" s="42"/>
      <c r="HF2" s="42"/>
      <c r="HG2" s="42"/>
      <c r="HH2" s="42"/>
      <c r="HI2" s="40"/>
      <c r="HJ2" s="42"/>
      <c r="HK2" s="40"/>
      <c r="HL2" s="42"/>
      <c r="HM2" s="42"/>
      <c r="HN2" s="42"/>
      <c r="HO2" s="43"/>
      <c r="HP2" s="43"/>
      <c r="HQ2" s="39"/>
      <c r="HR2" s="40"/>
      <c r="HS2" s="39"/>
      <c r="HT2" s="40"/>
      <c r="HU2" s="39"/>
      <c r="HV2" s="40"/>
      <c r="HW2" s="39"/>
      <c r="HX2" s="40"/>
      <c r="HY2" s="39"/>
      <c r="HZ2" s="40"/>
    </row>
    <row r="3" spans="1:234"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41"/>
      <c r="CQ3" s="41"/>
      <c r="CR3" s="39"/>
      <c r="CS3" s="40"/>
      <c r="CT3" s="42"/>
      <c r="CU3" s="42"/>
      <c r="CV3" s="42"/>
      <c r="CW3" s="42"/>
      <c r="CX3" s="42"/>
      <c r="CY3" s="40"/>
      <c r="CZ3" s="42"/>
      <c r="DA3" s="40"/>
      <c r="DB3" s="42"/>
      <c r="DC3" s="42"/>
      <c r="DD3" s="42"/>
      <c r="DE3" s="43"/>
      <c r="DF3" s="43"/>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41"/>
      <c r="EV3" s="41"/>
      <c r="EW3" s="39"/>
      <c r="EX3" s="40"/>
      <c r="EY3" s="42"/>
      <c r="EZ3" s="42"/>
      <c r="FA3" s="42"/>
      <c r="FB3" s="42"/>
      <c r="FC3" s="42"/>
      <c r="FD3" s="40"/>
      <c r="FE3" s="42"/>
      <c r="FF3" s="40"/>
      <c r="FG3" s="42"/>
      <c r="FH3" s="42"/>
      <c r="FI3" s="42"/>
      <c r="FJ3" s="43"/>
      <c r="FK3" s="43"/>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41"/>
      <c r="HA3" s="41"/>
      <c r="HB3" s="39"/>
      <c r="HC3" s="40"/>
      <c r="HD3" s="42"/>
      <c r="HE3" s="42"/>
      <c r="HF3" s="42"/>
      <c r="HG3" s="42"/>
      <c r="HH3" s="42"/>
      <c r="HI3" s="40"/>
      <c r="HJ3" s="42"/>
      <c r="HK3" s="40"/>
      <c r="HL3" s="42"/>
      <c r="HM3" s="42"/>
      <c r="HN3" s="42"/>
      <c r="HO3" s="43"/>
      <c r="HP3" s="43"/>
      <c r="HQ3" s="39"/>
      <c r="HR3" s="40"/>
      <c r="HS3" s="39"/>
      <c r="HT3" s="40"/>
      <c r="HU3" s="39"/>
      <c r="HV3" s="40"/>
      <c r="HW3" s="39"/>
      <c r="HX3" s="40"/>
      <c r="HY3" s="39"/>
      <c r="HZ3" s="40"/>
    </row>
    <row r="4" spans="1:234"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4" s="298" customFormat="1" ht="15" customHeight="1" thickBot="1">
      <c r="A5" s="292" t="s">
        <v>319</v>
      </c>
      <c r="B5" s="293"/>
      <c r="C5" s="323"/>
      <c r="D5" s="293"/>
      <c r="E5" s="323"/>
      <c r="F5" s="123"/>
      <c r="G5" s="323"/>
      <c r="H5" s="124"/>
      <c r="I5" s="323"/>
      <c r="J5" s="323"/>
      <c r="K5" s="323"/>
      <c r="L5" s="323"/>
      <c r="M5" s="323"/>
      <c r="N5" s="323"/>
      <c r="O5" s="323"/>
      <c r="P5" s="323"/>
      <c r="Q5" s="32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5"/>
      <c r="BQ5" s="295"/>
      <c r="BR5" s="295"/>
      <c r="BS5" s="295"/>
      <c r="BT5" s="295"/>
      <c r="BU5" s="295"/>
      <c r="BV5" s="295"/>
      <c r="BW5" s="295"/>
      <c r="BX5" s="295"/>
      <c r="BY5" s="295"/>
      <c r="BZ5" s="295"/>
      <c r="CA5" s="295"/>
      <c r="CB5" s="296"/>
      <c r="CC5" s="296"/>
      <c r="CD5" s="296"/>
      <c r="CE5" s="296"/>
      <c r="CF5" s="296"/>
      <c r="CG5" s="297"/>
      <c r="CH5" s="297"/>
      <c r="CI5" s="297"/>
      <c r="CJ5" s="297"/>
      <c r="CK5" s="297"/>
      <c r="CM5" s="160"/>
      <c r="CQ5" s="160"/>
      <c r="CS5" s="161"/>
      <c r="CV5" s="299"/>
      <c r="CW5" s="296"/>
      <c r="CX5" s="296"/>
      <c r="CY5" s="296"/>
      <c r="CZ5" s="300"/>
      <c r="DA5" s="296"/>
      <c r="DB5" s="296"/>
      <c r="DC5" s="296"/>
      <c r="DD5" s="296"/>
    </row>
    <row r="6" spans="1:234" s="298" customFormat="1" ht="15" customHeight="1" thickTop="1">
      <c r="A6" s="293"/>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293"/>
      <c r="AL6" s="182"/>
      <c r="AM6" s="294"/>
      <c r="AN6" s="182"/>
      <c r="AO6" s="231"/>
      <c r="AP6" s="231"/>
      <c r="AQ6" s="51"/>
      <c r="AR6" s="51"/>
      <c r="AS6" s="51"/>
      <c r="AT6" s="51"/>
      <c r="AU6" s="51"/>
      <c r="AV6" s="51"/>
      <c r="AW6" s="51"/>
      <c r="AX6" s="51"/>
      <c r="AY6" s="51"/>
      <c r="AZ6" s="51"/>
      <c r="BA6" s="51"/>
      <c r="BB6" s="51"/>
      <c r="BC6" s="51"/>
      <c r="BD6" s="51"/>
      <c r="BE6" s="51"/>
      <c r="BF6" s="51"/>
      <c r="BG6" s="51"/>
      <c r="BH6" s="51"/>
      <c r="BI6" s="51"/>
      <c r="BJ6" s="51"/>
      <c r="BK6" s="51"/>
      <c r="BL6" s="51"/>
      <c r="BM6" s="51"/>
      <c r="BN6" s="51"/>
      <c r="BO6" s="51" t="s">
        <v>61</v>
      </c>
    </row>
    <row r="7" spans="1:234" s="303" customFormat="1" ht="15" customHeight="1">
      <c r="A7" s="301"/>
      <c r="B7" s="302" t="s">
        <v>100</v>
      </c>
      <c r="C7" s="302" t="s">
        <v>101</v>
      </c>
      <c r="D7" s="302" t="s">
        <v>102</v>
      </c>
      <c r="E7" s="302" t="s">
        <v>103</v>
      </c>
      <c r="F7" s="302" t="s">
        <v>104</v>
      </c>
      <c r="G7" s="302" t="s">
        <v>105</v>
      </c>
      <c r="H7" s="302" t="s">
        <v>106</v>
      </c>
      <c r="I7" s="302" t="s">
        <v>107</v>
      </c>
      <c r="J7" s="302" t="s">
        <v>108</v>
      </c>
      <c r="K7" s="302" t="s">
        <v>109</v>
      </c>
      <c r="L7" s="302" t="s">
        <v>110</v>
      </c>
      <c r="M7" s="302" t="s">
        <v>111</v>
      </c>
      <c r="N7" s="302" t="s">
        <v>112</v>
      </c>
      <c r="O7" s="302" t="s">
        <v>113</v>
      </c>
      <c r="P7" s="302" t="s">
        <v>114</v>
      </c>
      <c r="Q7" s="302" t="s">
        <v>115</v>
      </c>
      <c r="R7" s="302" t="s">
        <v>116</v>
      </c>
      <c r="S7" s="302" t="s">
        <v>117</v>
      </c>
      <c r="T7" s="302" t="s">
        <v>118</v>
      </c>
      <c r="U7" s="302" t="s">
        <v>119</v>
      </c>
      <c r="V7" s="302" t="s">
        <v>120</v>
      </c>
      <c r="W7" s="302" t="s">
        <v>121</v>
      </c>
      <c r="X7" s="302" t="s">
        <v>122</v>
      </c>
      <c r="Y7" s="302" t="s">
        <v>123</v>
      </c>
      <c r="Z7" s="302" t="s">
        <v>124</v>
      </c>
      <c r="AA7" s="302" t="s">
        <v>125</v>
      </c>
      <c r="AB7" s="302" t="s">
        <v>126</v>
      </c>
      <c r="AC7" s="302" t="s">
        <v>127</v>
      </c>
      <c r="AD7" s="302" t="s">
        <v>128</v>
      </c>
      <c r="AE7" s="302" t="s">
        <v>129</v>
      </c>
      <c r="AF7" s="302" t="s">
        <v>130</v>
      </c>
      <c r="AG7" s="302" t="s">
        <v>131</v>
      </c>
      <c r="AH7" s="302" t="s">
        <v>132</v>
      </c>
      <c r="AI7" s="302" t="s">
        <v>133</v>
      </c>
      <c r="AJ7" s="302" t="s">
        <v>134</v>
      </c>
      <c r="AK7" s="302" t="s">
        <v>135</v>
      </c>
      <c r="AL7" s="302" t="s">
        <v>136</v>
      </c>
      <c r="AM7" s="302" t="s">
        <v>137</v>
      </c>
      <c r="AN7" s="302" t="s">
        <v>138</v>
      </c>
      <c r="AO7" s="302" t="s">
        <v>139</v>
      </c>
      <c r="AP7" s="302" t="s">
        <v>140</v>
      </c>
      <c r="AQ7" s="302" t="s">
        <v>141</v>
      </c>
      <c r="AR7" s="302" t="s">
        <v>142</v>
      </c>
      <c r="AS7" s="302" t="s">
        <v>143</v>
      </c>
      <c r="AT7" s="302" t="s">
        <v>144</v>
      </c>
      <c r="AU7" s="302" t="s">
        <v>145</v>
      </c>
      <c r="AV7" s="302" t="s">
        <v>146</v>
      </c>
      <c r="AW7" s="302" t="s">
        <v>147</v>
      </c>
      <c r="AX7" s="302" t="s">
        <v>62</v>
      </c>
      <c r="AY7" s="302" t="s">
        <v>63</v>
      </c>
      <c r="AZ7" s="302" t="s">
        <v>148</v>
      </c>
      <c r="BA7" s="302" t="s">
        <v>65</v>
      </c>
      <c r="BB7" s="302" t="s">
        <v>66</v>
      </c>
      <c r="BC7" s="302" t="s">
        <v>67</v>
      </c>
      <c r="BD7" s="302" t="s">
        <v>149</v>
      </c>
      <c r="BE7" s="302" t="s">
        <v>69</v>
      </c>
      <c r="BF7" s="302" t="s">
        <v>70</v>
      </c>
      <c r="BG7" s="302" t="s">
        <v>71</v>
      </c>
      <c r="BH7" s="302" t="s">
        <v>72</v>
      </c>
      <c r="BI7" s="302" t="s">
        <v>73</v>
      </c>
      <c r="BJ7" s="302" t="s">
        <v>74</v>
      </c>
      <c r="BK7" s="302" t="s">
        <v>75</v>
      </c>
      <c r="BL7" s="302" t="s">
        <v>76</v>
      </c>
      <c r="BM7" s="302" t="s">
        <v>77</v>
      </c>
      <c r="BN7" s="302" t="s">
        <v>78</v>
      </c>
      <c r="BO7" s="302" t="s">
        <v>79</v>
      </c>
    </row>
    <row r="8" spans="1:234" s="180" customFormat="1" ht="10.199999999999999" customHeight="1">
      <c r="A8" s="304"/>
      <c r="B8" s="305"/>
      <c r="C8" s="305"/>
      <c r="D8" s="305"/>
      <c r="E8" s="305"/>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05"/>
      <c r="AK8" s="305"/>
      <c r="AL8" s="305"/>
      <c r="AM8" s="305"/>
      <c r="AN8" s="305"/>
      <c r="AO8" s="305"/>
      <c r="AP8" s="305"/>
      <c r="AQ8" s="305"/>
      <c r="AR8" s="305"/>
      <c r="AS8" s="305"/>
      <c r="AT8" s="305"/>
      <c r="AU8" s="305"/>
      <c r="AV8" s="305"/>
      <c r="AW8" s="305"/>
      <c r="AX8" s="305"/>
      <c r="AY8" s="305"/>
      <c r="AZ8" s="305"/>
      <c r="BA8" s="305"/>
      <c r="BB8" s="305"/>
      <c r="BC8" s="305"/>
      <c r="BD8" s="305"/>
      <c r="BE8" s="305"/>
      <c r="BF8" s="305"/>
      <c r="BG8" s="305"/>
      <c r="BH8" s="305"/>
      <c r="BI8" s="305"/>
      <c r="BJ8" s="305"/>
      <c r="BK8" s="305"/>
      <c r="BL8" s="305"/>
      <c r="BM8" s="305"/>
      <c r="BN8" s="305"/>
      <c r="BO8" s="305"/>
      <c r="BP8" s="306"/>
      <c r="BQ8" s="306"/>
      <c r="BR8" s="306"/>
      <c r="BS8" s="306"/>
      <c r="BT8" s="306"/>
      <c r="BU8" s="306"/>
      <c r="BV8" s="306"/>
      <c r="BW8" s="306"/>
      <c r="BX8" s="306"/>
      <c r="BY8" s="306"/>
      <c r="BZ8" s="306"/>
      <c r="CA8" s="306"/>
      <c r="CB8" s="306"/>
      <c r="CC8" s="306"/>
      <c r="CD8" s="306"/>
      <c r="CE8" s="306"/>
      <c r="CF8" s="306"/>
      <c r="CG8" s="306"/>
      <c r="CH8" s="306"/>
      <c r="CI8" s="306"/>
      <c r="CJ8" s="306"/>
      <c r="CK8" s="306"/>
      <c r="CL8" s="306"/>
      <c r="CM8" s="306"/>
      <c r="CN8" s="306"/>
      <c r="CO8" s="306"/>
      <c r="CP8" s="306"/>
      <c r="CQ8" s="306"/>
      <c r="CR8" s="306"/>
      <c r="CS8" s="306"/>
    </row>
    <row r="9" spans="1:234" s="185" customFormat="1"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307"/>
    </row>
    <row r="10" spans="1:234" s="298" customFormat="1" ht="15" customHeight="1">
      <c r="A10" s="324" t="s">
        <v>320</v>
      </c>
      <c r="B10" s="325">
        <v>6646</v>
      </c>
      <c r="C10" s="325">
        <v>6775</v>
      </c>
      <c r="D10" s="325">
        <v>7033</v>
      </c>
      <c r="E10" s="325">
        <v>7428</v>
      </c>
      <c r="F10" s="325">
        <v>7826</v>
      </c>
      <c r="G10" s="325">
        <v>8104</v>
      </c>
      <c r="H10" s="325">
        <v>8652</v>
      </c>
      <c r="I10" s="325">
        <v>9136</v>
      </c>
      <c r="J10" s="325">
        <v>10263</v>
      </c>
      <c r="K10" s="325">
        <v>11424</v>
      </c>
      <c r="L10" s="325">
        <v>13871</v>
      </c>
      <c r="M10" s="325">
        <v>14953</v>
      </c>
      <c r="N10" s="325">
        <v>16313</v>
      </c>
      <c r="O10" s="325">
        <v>15836</v>
      </c>
      <c r="P10" s="325">
        <v>15782</v>
      </c>
      <c r="Q10" s="325">
        <v>16019</v>
      </c>
      <c r="R10" s="325">
        <v>16290</v>
      </c>
      <c r="S10" s="325">
        <v>16740</v>
      </c>
      <c r="T10" s="325">
        <v>17365</v>
      </c>
      <c r="U10" s="325">
        <v>19091</v>
      </c>
      <c r="V10" s="325">
        <v>19541</v>
      </c>
      <c r="W10" s="325">
        <v>20117</v>
      </c>
      <c r="X10" s="325">
        <v>20682</v>
      </c>
      <c r="Y10" s="325">
        <v>20915</v>
      </c>
      <c r="Z10" s="325">
        <v>21299</v>
      </c>
      <c r="AA10" s="325">
        <v>21359</v>
      </c>
      <c r="AB10" s="325">
        <v>21455</v>
      </c>
      <c r="AC10" s="325">
        <v>21476</v>
      </c>
      <c r="AD10" s="325">
        <v>21687</v>
      </c>
      <c r="AE10" s="325">
        <v>21407</v>
      </c>
      <c r="AF10" s="325">
        <v>21791</v>
      </c>
      <c r="AG10" s="325">
        <v>22622</v>
      </c>
      <c r="AH10" s="325">
        <v>23146</v>
      </c>
      <c r="AI10" s="325">
        <v>23618.1737091711</v>
      </c>
      <c r="AJ10" s="325">
        <v>23801.1737091711</v>
      </c>
      <c r="AK10" s="325">
        <v>28670.1737091711</v>
      </c>
      <c r="AL10" s="325">
        <v>29499.173709171097</v>
      </c>
      <c r="AM10" s="325">
        <v>30497.173709171097</v>
      </c>
      <c r="AN10" s="325">
        <v>31875.173709171097</v>
      </c>
      <c r="AO10" s="325">
        <v>40416.173709171097</v>
      </c>
      <c r="AP10" s="325">
        <v>40714.173709171097</v>
      </c>
      <c r="AQ10" s="325">
        <v>39181.173709171097</v>
      </c>
      <c r="AR10" s="325">
        <v>37536.173709171097</v>
      </c>
      <c r="AS10" s="325">
        <v>36557.173709171097</v>
      </c>
      <c r="AT10" s="325">
        <v>36526.796590912898</v>
      </c>
      <c r="AU10" s="325">
        <v>35763</v>
      </c>
      <c r="AV10" s="325">
        <v>35240</v>
      </c>
      <c r="AW10" s="325">
        <v>35237</v>
      </c>
      <c r="AX10" s="325">
        <v>35084</v>
      </c>
      <c r="AY10" s="325">
        <v>36987.017076960292</v>
      </c>
      <c r="AZ10" s="325">
        <v>36860</v>
      </c>
      <c r="BA10" s="325">
        <v>36142</v>
      </c>
      <c r="BB10" s="325">
        <v>36796</v>
      </c>
      <c r="BC10" s="325">
        <v>40465.633999999998</v>
      </c>
      <c r="BD10" s="325">
        <v>43209.278603336636</v>
      </c>
      <c r="BE10" s="325">
        <f t="shared" ref="BE10" si="0">+BD25</f>
        <v>44893.665214716348</v>
      </c>
      <c r="BF10" s="325">
        <v>45339.1</v>
      </c>
      <c r="BG10" s="325">
        <v>46029.8</v>
      </c>
      <c r="BH10" s="325">
        <v>44401.4</v>
      </c>
      <c r="BI10" s="325">
        <v>44624</v>
      </c>
      <c r="BJ10" s="325">
        <v>45236</v>
      </c>
      <c r="BK10" s="325">
        <v>47149</v>
      </c>
      <c r="BL10" s="325">
        <v>48790</v>
      </c>
      <c r="BM10" s="325">
        <v>50334</v>
      </c>
      <c r="BN10" s="325">
        <v>57741</v>
      </c>
      <c r="BO10" s="326">
        <f>BN25</f>
        <v>60032</v>
      </c>
      <c r="BP10" s="167"/>
    </row>
    <row r="11" spans="1:234" ht="15" customHeight="1">
      <c r="A11" s="189" t="s">
        <v>321</v>
      </c>
      <c r="B11" s="187">
        <v>1160</v>
      </c>
      <c r="C11" s="187">
        <v>1344</v>
      </c>
      <c r="D11" s="187">
        <v>1438</v>
      </c>
      <c r="E11" s="187">
        <v>1556</v>
      </c>
      <c r="F11" s="187">
        <v>1667</v>
      </c>
      <c r="G11" s="187">
        <v>1834</v>
      </c>
      <c r="H11" s="187">
        <v>1824</v>
      </c>
      <c r="I11" s="187">
        <v>2559</v>
      </c>
      <c r="J11" s="174">
        <v>2920</v>
      </c>
      <c r="K11" s="174">
        <v>4404</v>
      </c>
      <c r="L11" s="174">
        <v>2884</v>
      </c>
      <c r="M11" s="174">
        <v>2730</v>
      </c>
      <c r="N11" s="174">
        <v>2159</v>
      </c>
      <c r="O11" s="174">
        <v>2319</v>
      </c>
      <c r="P11" s="174">
        <v>2260</v>
      </c>
      <c r="Q11" s="174">
        <v>2299</v>
      </c>
      <c r="R11" s="174">
        <v>2534</v>
      </c>
      <c r="S11" s="174">
        <v>2685</v>
      </c>
      <c r="T11" s="174">
        <v>3906</v>
      </c>
      <c r="U11" s="174">
        <v>2958</v>
      </c>
      <c r="V11" s="174">
        <v>3298</v>
      </c>
      <c r="W11" s="174">
        <v>3650</v>
      </c>
      <c r="X11" s="174">
        <v>3552</v>
      </c>
      <c r="Y11" s="174">
        <v>3432</v>
      </c>
      <c r="Z11" s="174">
        <v>3475</v>
      </c>
      <c r="AA11" s="174">
        <v>3608</v>
      </c>
      <c r="AB11" s="174">
        <v>3260</v>
      </c>
      <c r="AC11" s="174">
        <v>3475</v>
      </c>
      <c r="AD11" s="174">
        <v>3269</v>
      </c>
      <c r="AE11" s="174">
        <v>3623</v>
      </c>
      <c r="AF11" s="174">
        <v>3809</v>
      </c>
      <c r="AG11" s="174">
        <v>3834</v>
      </c>
      <c r="AH11" s="174">
        <v>4039</v>
      </c>
      <c r="AI11" s="174">
        <v>4030</v>
      </c>
      <c r="AJ11" s="174">
        <v>8150</v>
      </c>
      <c r="AK11" s="174">
        <v>4776</v>
      </c>
      <c r="AL11" s="174">
        <v>5988</v>
      </c>
      <c r="AM11" s="174">
        <v>5812</v>
      </c>
      <c r="AN11" s="174">
        <v>7514</v>
      </c>
      <c r="AO11" s="174">
        <v>7030</v>
      </c>
      <c r="AP11" s="174">
        <v>5851</v>
      </c>
      <c r="AQ11" s="174">
        <v>6535</v>
      </c>
      <c r="AR11" s="174">
        <v>4957</v>
      </c>
      <c r="AS11" s="174">
        <v>5414.3</v>
      </c>
      <c r="AT11" s="174">
        <v>4599</v>
      </c>
      <c r="AU11" s="174">
        <v>4369</v>
      </c>
      <c r="AV11" s="174">
        <v>4856</v>
      </c>
      <c r="AW11" s="174">
        <v>4495</v>
      </c>
      <c r="AX11" s="174">
        <v>6292</v>
      </c>
      <c r="AY11" s="174">
        <v>4349</v>
      </c>
      <c r="AZ11" s="174">
        <v>4522</v>
      </c>
      <c r="BA11" s="174">
        <v>4622</v>
      </c>
      <c r="BB11" s="174">
        <v>7359</v>
      </c>
      <c r="BC11" s="174">
        <v>8745</v>
      </c>
      <c r="BD11" s="174">
        <v>5626</v>
      </c>
      <c r="BE11" s="174">
        <v>4066</v>
      </c>
      <c r="BF11" s="174">
        <v>4934.5640000000003</v>
      </c>
      <c r="BG11" s="174">
        <v>4299</v>
      </c>
      <c r="BH11" s="174">
        <v>4392</v>
      </c>
      <c r="BI11" s="174">
        <v>5059</v>
      </c>
      <c r="BJ11" s="174">
        <v>7051</v>
      </c>
      <c r="BK11" s="174">
        <v>8148</v>
      </c>
      <c r="BL11" s="174">
        <v>8587</v>
      </c>
      <c r="BM11" s="174">
        <v>15008</v>
      </c>
      <c r="BN11" s="174">
        <v>9726</v>
      </c>
      <c r="BO11" s="169">
        <v>10362</v>
      </c>
      <c r="BP11" s="327"/>
      <c r="BQ11" s="309"/>
      <c r="BR11" s="309"/>
      <c r="BS11" s="309"/>
    </row>
    <row r="12" spans="1:234" ht="15" customHeight="1">
      <c r="A12" s="189" t="s">
        <v>322</v>
      </c>
      <c r="B12" s="187">
        <v>-1031</v>
      </c>
      <c r="C12" s="187">
        <v>-1095</v>
      </c>
      <c r="D12" s="187">
        <v>-1105</v>
      </c>
      <c r="E12" s="187">
        <v>-1158</v>
      </c>
      <c r="F12" s="187">
        <v>-1389</v>
      </c>
      <c r="G12" s="187">
        <v>-1286</v>
      </c>
      <c r="H12" s="187">
        <v>-1340</v>
      </c>
      <c r="I12" s="187">
        <v>-1432</v>
      </c>
      <c r="J12" s="174">
        <v>-1759</v>
      </c>
      <c r="K12" s="174">
        <v>-1957</v>
      </c>
      <c r="L12" s="174">
        <v>-1802</v>
      </c>
      <c r="M12" s="174">
        <v>-2400</v>
      </c>
      <c r="N12" s="174">
        <v>-2636</v>
      </c>
      <c r="O12" s="174">
        <v>-2373</v>
      </c>
      <c r="P12" s="174">
        <v>-2023</v>
      </c>
      <c r="Q12" s="174">
        <v>-2028</v>
      </c>
      <c r="R12" s="174">
        <v>-2084</v>
      </c>
      <c r="S12" s="174">
        <v>-2060</v>
      </c>
      <c r="T12" s="174">
        <v>-2180</v>
      </c>
      <c r="U12" s="174">
        <v>-2508</v>
      </c>
      <c r="V12" s="174">
        <v>-2722</v>
      </c>
      <c r="W12" s="174">
        <v>-3085</v>
      </c>
      <c r="X12" s="174">
        <v>-3319</v>
      </c>
      <c r="Y12" s="174">
        <v>-3048</v>
      </c>
      <c r="Z12" s="174">
        <v>-3415</v>
      </c>
      <c r="AA12" s="174">
        <v>-3512</v>
      </c>
      <c r="AB12" s="174">
        <v>-3239</v>
      </c>
      <c r="AC12" s="174">
        <v>-3264</v>
      </c>
      <c r="AD12" s="174">
        <v>-3549</v>
      </c>
      <c r="AE12" s="174">
        <v>-3239</v>
      </c>
      <c r="AF12" s="174">
        <v>-2978</v>
      </c>
      <c r="AG12" s="174">
        <v>-3310</v>
      </c>
      <c r="AH12" s="174">
        <v>-3566.8262908288998</v>
      </c>
      <c r="AI12" s="174">
        <v>-3847</v>
      </c>
      <c r="AJ12" s="174">
        <v>-3281</v>
      </c>
      <c r="AK12" s="174">
        <v>-3947</v>
      </c>
      <c r="AL12" s="174">
        <v>-4990</v>
      </c>
      <c r="AM12" s="174">
        <v>-4434</v>
      </c>
      <c r="AN12" s="174">
        <v>-6246</v>
      </c>
      <c r="AO12" s="174">
        <v>-6732</v>
      </c>
      <c r="AP12" s="174">
        <v>-6780</v>
      </c>
      <c r="AQ12" s="174">
        <v>-8180</v>
      </c>
      <c r="AR12" s="174">
        <v>-5936</v>
      </c>
      <c r="AS12" s="174">
        <v>-5444</v>
      </c>
      <c r="AT12" s="174">
        <v>-5363</v>
      </c>
      <c r="AU12" s="174">
        <v>-4892</v>
      </c>
      <c r="AV12" s="174">
        <v>-4859</v>
      </c>
      <c r="AW12" s="174">
        <v>-4648</v>
      </c>
      <c r="AX12" s="174">
        <v>-4389</v>
      </c>
      <c r="AY12" s="174">
        <v>-4476</v>
      </c>
      <c r="AZ12" s="174">
        <v>-3591</v>
      </c>
      <c r="BA12" s="174">
        <v>-4670</v>
      </c>
      <c r="BB12" s="174">
        <v>-4250</v>
      </c>
      <c r="BC12" s="174">
        <v>-5526</v>
      </c>
      <c r="BD12" s="174">
        <v>-3837</v>
      </c>
      <c r="BE12" s="174">
        <v>-3694</v>
      </c>
      <c r="BF12" s="174">
        <v>-4459</v>
      </c>
      <c r="BG12" s="174">
        <v>-4011</v>
      </c>
      <c r="BH12" s="174">
        <v>-3663</v>
      </c>
      <c r="BI12" s="174">
        <v>-3455</v>
      </c>
      <c r="BJ12" s="174">
        <v>-4686</v>
      </c>
      <c r="BK12" s="174">
        <v>-4878</v>
      </c>
      <c r="BL12" s="174">
        <v>-4481</v>
      </c>
      <c r="BM12" s="174">
        <v>-4913</v>
      </c>
      <c r="BN12" s="174">
        <v>-7366</v>
      </c>
      <c r="BO12" s="169">
        <v>-9134</v>
      </c>
      <c r="BP12" s="167"/>
    </row>
    <row r="13" spans="1:234" ht="15" customHeight="1">
      <c r="A13" s="189" t="s">
        <v>323</v>
      </c>
      <c r="B13" s="187">
        <v>0</v>
      </c>
      <c r="C13" s="187">
        <v>0</v>
      </c>
      <c r="D13" s="187">
        <v>0</v>
      </c>
      <c r="E13" s="187">
        <v>0</v>
      </c>
      <c r="F13" s="187">
        <v>0</v>
      </c>
      <c r="G13" s="187">
        <v>0</v>
      </c>
      <c r="H13" s="187">
        <v>0</v>
      </c>
      <c r="I13" s="187">
        <v>0</v>
      </c>
      <c r="J13" s="174">
        <v>0</v>
      </c>
      <c r="K13" s="174">
        <v>0</v>
      </c>
      <c r="L13" s="174">
        <v>0</v>
      </c>
      <c r="M13" s="174">
        <v>0</v>
      </c>
      <c r="N13" s="174">
        <v>0</v>
      </c>
      <c r="O13" s="174">
        <v>0</v>
      </c>
      <c r="P13" s="174">
        <v>0</v>
      </c>
      <c r="Q13" s="174">
        <v>0</v>
      </c>
      <c r="R13" s="174">
        <v>0</v>
      </c>
      <c r="S13" s="174">
        <v>0</v>
      </c>
      <c r="T13" s="174">
        <v>0</v>
      </c>
      <c r="U13" s="174">
        <v>0</v>
      </c>
      <c r="V13" s="174">
        <v>0</v>
      </c>
      <c r="W13" s="174">
        <v>0</v>
      </c>
      <c r="X13" s="174">
        <v>0</v>
      </c>
      <c r="Y13" s="174">
        <v>0</v>
      </c>
      <c r="Z13" s="174">
        <v>0</v>
      </c>
      <c r="AA13" s="174">
        <v>0</v>
      </c>
      <c r="AB13" s="174">
        <v>0</v>
      </c>
      <c r="AC13" s="174">
        <v>0</v>
      </c>
      <c r="AD13" s="174">
        <v>0</v>
      </c>
      <c r="AE13" s="174">
        <v>0</v>
      </c>
      <c r="AF13" s="174">
        <v>0</v>
      </c>
      <c r="AG13" s="174">
        <v>0</v>
      </c>
      <c r="AH13" s="174">
        <v>0</v>
      </c>
      <c r="AI13" s="174">
        <v>0</v>
      </c>
      <c r="AJ13" s="174">
        <v>0</v>
      </c>
      <c r="AK13" s="174">
        <v>0</v>
      </c>
      <c r="AL13" s="174">
        <v>0</v>
      </c>
      <c r="AM13" s="174">
        <v>0</v>
      </c>
      <c r="AN13" s="174">
        <v>0</v>
      </c>
      <c r="AO13" s="174">
        <v>0</v>
      </c>
      <c r="AP13" s="174">
        <v>-604</v>
      </c>
      <c r="AQ13" s="174">
        <v>0</v>
      </c>
      <c r="AR13" s="174">
        <v>0</v>
      </c>
      <c r="AS13" s="174">
        <v>0</v>
      </c>
      <c r="AT13" s="174">
        <v>0</v>
      </c>
      <c r="AU13" s="174">
        <v>0</v>
      </c>
      <c r="AV13" s="174">
        <v>0</v>
      </c>
      <c r="AW13" s="174">
        <v>0</v>
      </c>
      <c r="AX13" s="174">
        <v>0</v>
      </c>
      <c r="AY13" s="174">
        <v>0</v>
      </c>
      <c r="AZ13" s="174">
        <v>0</v>
      </c>
      <c r="BA13" s="174">
        <v>0</v>
      </c>
      <c r="BB13" s="174">
        <v>0</v>
      </c>
      <c r="BC13" s="174">
        <v>0</v>
      </c>
      <c r="BD13" s="174">
        <v>0</v>
      </c>
      <c r="BE13" s="174">
        <v>0</v>
      </c>
      <c r="BF13" s="174">
        <v>0</v>
      </c>
      <c r="BG13" s="174">
        <v>0</v>
      </c>
      <c r="BH13" s="174">
        <v>0</v>
      </c>
      <c r="BI13" s="174">
        <v>0</v>
      </c>
      <c r="BJ13" s="174">
        <v>0</v>
      </c>
      <c r="BK13" s="174">
        <v>0</v>
      </c>
      <c r="BL13" s="174">
        <v>0</v>
      </c>
      <c r="BM13" s="174">
        <v>0</v>
      </c>
      <c r="BN13" s="174">
        <v>0</v>
      </c>
      <c r="BO13" s="169">
        <v>0</v>
      </c>
      <c r="BP13" s="167"/>
    </row>
    <row r="14" spans="1:234" ht="15" customHeight="1">
      <c r="A14" s="189" t="s">
        <v>324</v>
      </c>
      <c r="B14" s="187">
        <v>0</v>
      </c>
      <c r="C14" s="187">
        <v>0</v>
      </c>
      <c r="D14" s="187">
        <v>0</v>
      </c>
      <c r="E14" s="187">
        <v>0</v>
      </c>
      <c r="F14" s="187">
        <v>0</v>
      </c>
      <c r="G14" s="187">
        <v>0</v>
      </c>
      <c r="H14" s="187">
        <v>0</v>
      </c>
      <c r="I14" s="187">
        <v>0</v>
      </c>
      <c r="J14" s="174">
        <v>0</v>
      </c>
      <c r="K14" s="174">
        <v>0</v>
      </c>
      <c r="L14" s="174">
        <v>0</v>
      </c>
      <c r="M14" s="174">
        <v>0</v>
      </c>
      <c r="N14" s="174">
        <v>0</v>
      </c>
      <c r="O14" s="174">
        <v>0</v>
      </c>
      <c r="P14" s="174">
        <v>0</v>
      </c>
      <c r="Q14" s="174">
        <v>0</v>
      </c>
      <c r="R14" s="174">
        <v>0</v>
      </c>
      <c r="S14" s="174">
        <v>0</v>
      </c>
      <c r="T14" s="174">
        <v>0</v>
      </c>
      <c r="U14" s="174">
        <v>0</v>
      </c>
      <c r="V14" s="174">
        <v>0</v>
      </c>
      <c r="W14" s="174">
        <v>0</v>
      </c>
      <c r="X14" s="174">
        <v>0</v>
      </c>
      <c r="Y14" s="174">
        <v>0</v>
      </c>
      <c r="Z14" s="174">
        <v>0</v>
      </c>
      <c r="AA14" s="174">
        <v>0</v>
      </c>
      <c r="AB14" s="174">
        <v>0</v>
      </c>
      <c r="AC14" s="174">
        <v>0</v>
      </c>
      <c r="AD14" s="174">
        <v>0</v>
      </c>
      <c r="AE14" s="174">
        <v>0</v>
      </c>
      <c r="AF14" s="174">
        <v>0</v>
      </c>
      <c r="AG14" s="174">
        <v>0</v>
      </c>
      <c r="AH14" s="174">
        <v>0</v>
      </c>
      <c r="AI14" s="174">
        <v>0</v>
      </c>
      <c r="AJ14" s="174">
        <v>0</v>
      </c>
      <c r="AK14" s="174">
        <v>0</v>
      </c>
      <c r="AL14" s="174">
        <v>0</v>
      </c>
      <c r="AM14" s="174">
        <v>0</v>
      </c>
      <c r="AN14" s="174">
        <v>0</v>
      </c>
      <c r="AO14" s="174">
        <v>0</v>
      </c>
      <c r="AP14" s="174">
        <v>0</v>
      </c>
      <c r="AQ14" s="174">
        <v>0</v>
      </c>
      <c r="AR14" s="174">
        <v>0</v>
      </c>
      <c r="AS14" s="174">
        <v>0</v>
      </c>
      <c r="AT14" s="174">
        <v>0</v>
      </c>
      <c r="AU14" s="174">
        <v>0</v>
      </c>
      <c r="AV14" s="174">
        <v>0</v>
      </c>
      <c r="AW14" s="174">
        <v>0</v>
      </c>
      <c r="AX14" s="174">
        <v>0</v>
      </c>
      <c r="AY14" s="174">
        <v>0</v>
      </c>
      <c r="AZ14" s="174">
        <v>-1649</v>
      </c>
      <c r="BA14" s="174">
        <v>702</v>
      </c>
      <c r="BB14" s="174">
        <v>561</v>
      </c>
      <c r="BC14" s="174">
        <v>-476</v>
      </c>
      <c r="BD14" s="174">
        <v>-104.08799999999999</v>
      </c>
      <c r="BE14" s="174">
        <f>45339-BE10-BE11-BE12-BE15</f>
        <v>-23.665214716347691</v>
      </c>
      <c r="BF14" s="174">
        <v>215</v>
      </c>
      <c r="BG14" s="174">
        <v>-1917</v>
      </c>
      <c r="BH14" s="174">
        <v>-506</v>
      </c>
      <c r="BI14" s="174">
        <v>-992</v>
      </c>
      <c r="BJ14" s="174">
        <v>-452</v>
      </c>
      <c r="BK14" s="174">
        <v>-1629</v>
      </c>
      <c r="BL14" s="174">
        <v>-2562</v>
      </c>
      <c r="BM14" s="174">
        <v>-2688</v>
      </c>
      <c r="BN14" s="174">
        <v>-69</v>
      </c>
      <c r="BO14" s="169">
        <v>-1064</v>
      </c>
      <c r="BP14" s="167"/>
    </row>
    <row r="15" spans="1:234" ht="15" customHeight="1">
      <c r="A15" s="189" t="s">
        <v>325</v>
      </c>
      <c r="B15" s="187">
        <v>0</v>
      </c>
      <c r="C15" s="187">
        <v>9</v>
      </c>
      <c r="D15" s="187">
        <v>62</v>
      </c>
      <c r="E15" s="187">
        <v>0</v>
      </c>
      <c r="F15" s="187">
        <v>0</v>
      </c>
      <c r="G15" s="187">
        <v>0</v>
      </c>
      <c r="H15" s="187">
        <v>0</v>
      </c>
      <c r="I15" s="187">
        <v>0</v>
      </c>
      <c r="J15" s="174">
        <v>0</v>
      </c>
      <c r="K15" s="174">
        <v>0</v>
      </c>
      <c r="L15" s="174">
        <v>0</v>
      </c>
      <c r="M15" s="174">
        <v>1030</v>
      </c>
      <c r="N15" s="174">
        <v>0</v>
      </c>
      <c r="O15" s="174">
        <v>0</v>
      </c>
      <c r="P15" s="174">
        <v>0</v>
      </c>
      <c r="Q15" s="174">
        <v>0</v>
      </c>
      <c r="R15" s="174">
        <v>0</v>
      </c>
      <c r="S15" s="174">
        <v>0</v>
      </c>
      <c r="T15" s="174">
        <v>0</v>
      </c>
      <c r="U15" s="174">
        <v>0</v>
      </c>
      <c r="V15" s="174">
        <v>0</v>
      </c>
      <c r="W15" s="174">
        <v>0</v>
      </c>
      <c r="X15" s="174">
        <v>0</v>
      </c>
      <c r="Y15" s="174">
        <v>0</v>
      </c>
      <c r="Z15" s="174">
        <v>0</v>
      </c>
      <c r="AA15" s="174">
        <v>0</v>
      </c>
      <c r="AB15" s="174">
        <v>0</v>
      </c>
      <c r="AC15" s="174">
        <v>0</v>
      </c>
      <c r="AD15" s="174">
        <v>0</v>
      </c>
      <c r="AE15" s="174">
        <v>0</v>
      </c>
      <c r="AF15" s="174">
        <v>0</v>
      </c>
      <c r="AG15" s="174">
        <v>0</v>
      </c>
      <c r="AH15" s="174">
        <v>0</v>
      </c>
      <c r="AI15" s="174">
        <v>0</v>
      </c>
      <c r="AJ15" s="174">
        <v>0</v>
      </c>
      <c r="AK15" s="174">
        <v>0</v>
      </c>
      <c r="AL15" s="174">
        <v>0</v>
      </c>
      <c r="AM15" s="174">
        <v>0</v>
      </c>
      <c r="AN15" s="174">
        <v>7273</v>
      </c>
      <c r="AO15" s="174">
        <v>0</v>
      </c>
      <c r="AP15" s="174">
        <v>0</v>
      </c>
      <c r="AQ15" s="174">
        <v>0</v>
      </c>
      <c r="AR15" s="174">
        <v>0</v>
      </c>
      <c r="AS15" s="174">
        <v>0</v>
      </c>
      <c r="AT15" s="174">
        <v>0</v>
      </c>
      <c r="AU15" s="174">
        <v>0</v>
      </c>
      <c r="AV15" s="174">
        <v>0</v>
      </c>
      <c r="AW15" s="174">
        <v>0</v>
      </c>
      <c r="AX15" s="174">
        <v>0</v>
      </c>
      <c r="AY15" s="174">
        <v>0</v>
      </c>
      <c r="AZ15" s="174">
        <v>0</v>
      </c>
      <c r="BA15" s="174">
        <v>0</v>
      </c>
      <c r="BB15" s="174">
        <v>0</v>
      </c>
      <c r="BC15" s="174">
        <v>0</v>
      </c>
      <c r="BD15" s="174">
        <v>0</v>
      </c>
      <c r="BE15" s="174">
        <v>97</v>
      </c>
      <c r="BF15" s="174">
        <v>0</v>
      </c>
      <c r="BG15" s="174">
        <v>0</v>
      </c>
      <c r="BH15" s="174">
        <v>0</v>
      </c>
      <c r="BI15" s="174">
        <v>0</v>
      </c>
      <c r="BJ15" s="174">
        <v>0</v>
      </c>
      <c r="BK15" s="174">
        <v>0</v>
      </c>
      <c r="BL15" s="174">
        <v>0</v>
      </c>
      <c r="BM15" s="174">
        <v>0</v>
      </c>
      <c r="BN15" s="174">
        <v>0</v>
      </c>
      <c r="BO15" s="169">
        <v>0</v>
      </c>
      <c r="BP15" s="167"/>
    </row>
    <row r="16" spans="1:234" ht="5.0999999999999996" customHeight="1">
      <c r="A16" s="189"/>
      <c r="B16" s="187"/>
      <c r="C16" s="187"/>
      <c r="D16" s="187"/>
      <c r="E16" s="187"/>
      <c r="F16" s="187"/>
      <c r="G16" s="187"/>
      <c r="H16" s="187"/>
      <c r="I16" s="328"/>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v>0</v>
      </c>
      <c r="BM16" s="174"/>
      <c r="BN16" s="174"/>
      <c r="BO16" s="169"/>
      <c r="BP16" s="167"/>
    </row>
    <row r="17" spans="1:137" s="180" customFormat="1" ht="15" customHeight="1" thickBot="1">
      <c r="A17" s="329" t="s">
        <v>326</v>
      </c>
      <c r="B17" s="330">
        <v>6775</v>
      </c>
      <c r="C17" s="330">
        <v>7033</v>
      </c>
      <c r="D17" s="330">
        <v>7428</v>
      </c>
      <c r="E17" s="330">
        <v>7826</v>
      </c>
      <c r="F17" s="330">
        <v>8104</v>
      </c>
      <c r="G17" s="330">
        <v>8652</v>
      </c>
      <c r="H17" s="330">
        <v>9136</v>
      </c>
      <c r="I17" s="330">
        <v>10263</v>
      </c>
      <c r="J17" s="330">
        <v>11424</v>
      </c>
      <c r="K17" s="330">
        <v>13871</v>
      </c>
      <c r="L17" s="330">
        <v>14953</v>
      </c>
      <c r="M17" s="330">
        <v>16313</v>
      </c>
      <c r="N17" s="330">
        <v>15836</v>
      </c>
      <c r="O17" s="330">
        <v>15782</v>
      </c>
      <c r="P17" s="330">
        <v>16019</v>
      </c>
      <c r="Q17" s="330">
        <v>16290</v>
      </c>
      <c r="R17" s="330">
        <v>16740</v>
      </c>
      <c r="S17" s="330">
        <v>17365</v>
      </c>
      <c r="T17" s="330">
        <v>19091</v>
      </c>
      <c r="U17" s="330">
        <v>19541</v>
      </c>
      <c r="V17" s="330">
        <v>20117</v>
      </c>
      <c r="W17" s="330">
        <v>20682</v>
      </c>
      <c r="X17" s="330">
        <v>20915</v>
      </c>
      <c r="Y17" s="330">
        <v>21299</v>
      </c>
      <c r="Z17" s="330">
        <v>21359</v>
      </c>
      <c r="AA17" s="330">
        <v>21455</v>
      </c>
      <c r="AB17" s="330">
        <v>21476</v>
      </c>
      <c r="AC17" s="330">
        <v>21687</v>
      </c>
      <c r="AD17" s="330">
        <v>21407</v>
      </c>
      <c r="AE17" s="330">
        <v>21791</v>
      </c>
      <c r="AF17" s="330">
        <v>22622</v>
      </c>
      <c r="AG17" s="330">
        <v>23146</v>
      </c>
      <c r="AH17" s="330">
        <v>23618.1737091711</v>
      </c>
      <c r="AI17" s="330">
        <v>23801.1737091711</v>
      </c>
      <c r="AJ17" s="330">
        <v>28670.1737091711</v>
      </c>
      <c r="AK17" s="330">
        <v>29499.173709171097</v>
      </c>
      <c r="AL17" s="330">
        <v>30497.173709171097</v>
      </c>
      <c r="AM17" s="330">
        <v>31875.173709171097</v>
      </c>
      <c r="AN17" s="330">
        <v>40416.173709171097</v>
      </c>
      <c r="AO17" s="330">
        <v>40714.173709171097</v>
      </c>
      <c r="AP17" s="330">
        <v>39181.173709171097</v>
      </c>
      <c r="AQ17" s="330">
        <v>37536.173709171097</v>
      </c>
      <c r="AR17" s="330">
        <v>36557.173709171097</v>
      </c>
      <c r="AS17" s="330">
        <v>36527.473709171099</v>
      </c>
      <c r="AT17" s="330">
        <v>35762.796590912898</v>
      </c>
      <c r="AU17" s="330">
        <v>35240</v>
      </c>
      <c r="AV17" s="330">
        <v>35237</v>
      </c>
      <c r="AW17" s="330">
        <v>35084</v>
      </c>
      <c r="AX17" s="330">
        <v>36987</v>
      </c>
      <c r="AY17" s="330">
        <v>36860.017076960292</v>
      </c>
      <c r="AZ17" s="330">
        <v>36142</v>
      </c>
      <c r="BA17" s="330">
        <v>36796</v>
      </c>
      <c r="BB17" s="330">
        <v>40466</v>
      </c>
      <c r="BC17" s="330">
        <f>+BC10+BC11+BC12+BC14</f>
        <v>43208.633999999998</v>
      </c>
      <c r="BD17" s="330">
        <f>+BD10+BD11+BD12+BD14+BD15</f>
        <v>44894.190603336632</v>
      </c>
      <c r="BE17" s="330">
        <f t="shared" ref="BE17" si="1">SUM(BE10:BE15)</f>
        <v>45339</v>
      </c>
      <c r="BF17" s="330">
        <v>46029.663999999997</v>
      </c>
      <c r="BG17" s="330">
        <v>44400.800000000003</v>
      </c>
      <c r="BH17" s="330">
        <v>44624.4</v>
      </c>
      <c r="BI17" s="330">
        <v>45236</v>
      </c>
      <c r="BJ17" s="330">
        <v>47149</v>
      </c>
      <c r="BK17" s="330">
        <v>48790</v>
      </c>
      <c r="BL17" s="330">
        <v>50334</v>
      </c>
      <c r="BM17" s="330">
        <v>57741</v>
      </c>
      <c r="BN17" s="330">
        <v>60032</v>
      </c>
      <c r="BO17" s="175">
        <f>SUM(BO10:BO15)</f>
        <v>60196</v>
      </c>
      <c r="BP17" s="167"/>
      <c r="BQ17" s="207"/>
      <c r="BR17" s="207"/>
      <c r="BS17" s="207"/>
      <c r="BT17" s="20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7"/>
      <c r="DL17" s="207"/>
      <c r="DM17" s="207"/>
      <c r="DN17" s="207"/>
      <c r="DO17" s="207"/>
      <c r="DP17" s="207"/>
      <c r="DQ17" s="207"/>
      <c r="DR17" s="207"/>
      <c r="DS17" s="207"/>
      <c r="DT17" s="207"/>
      <c r="DU17" s="207"/>
      <c r="DV17" s="207"/>
      <c r="DW17" s="207"/>
      <c r="DX17" s="207"/>
      <c r="DY17" s="207"/>
      <c r="DZ17" s="207"/>
      <c r="EA17" s="207"/>
      <c r="EB17" s="207"/>
      <c r="EC17" s="207"/>
      <c r="ED17" s="207"/>
      <c r="EE17" s="207"/>
      <c r="EF17" s="207"/>
      <c r="EG17" s="207"/>
    </row>
    <row r="18" spans="1:137" s="317" customFormat="1" ht="5.0999999999999996" customHeight="1" thickTop="1">
      <c r="A18" s="331"/>
      <c r="B18" s="315"/>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183"/>
      <c r="AP18" s="183"/>
      <c r="AQ18" s="183"/>
      <c r="AR18" s="183"/>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332"/>
      <c r="BP18" s="167"/>
    </row>
    <row r="19" spans="1:137" ht="15" customHeight="1">
      <c r="A19" s="189" t="s">
        <v>327</v>
      </c>
      <c r="B19" s="187">
        <v>3772</v>
      </c>
      <c r="C19" s="187">
        <v>3856</v>
      </c>
      <c r="D19" s="187">
        <v>4196</v>
      </c>
      <c r="E19" s="187">
        <v>4413</v>
      </c>
      <c r="F19" s="187">
        <v>4598</v>
      </c>
      <c r="G19" s="187">
        <v>4807</v>
      </c>
      <c r="H19" s="187">
        <v>5274</v>
      </c>
      <c r="I19" s="187">
        <v>5928</v>
      </c>
      <c r="J19" s="174">
        <v>6794</v>
      </c>
      <c r="K19" s="174">
        <v>7480</v>
      </c>
      <c r="L19" s="174">
        <v>8422</v>
      </c>
      <c r="M19" s="174">
        <v>8886</v>
      </c>
      <c r="N19" s="174">
        <v>8230</v>
      </c>
      <c r="O19" s="174">
        <v>7885</v>
      </c>
      <c r="P19" s="174">
        <v>7895</v>
      </c>
      <c r="Q19" s="174">
        <v>7898</v>
      </c>
      <c r="R19" s="174">
        <v>8298</v>
      </c>
      <c r="S19" s="174">
        <v>8669</v>
      </c>
      <c r="T19" s="174">
        <v>9173</v>
      </c>
      <c r="U19" s="174">
        <v>9876</v>
      </c>
      <c r="V19" s="174">
        <v>10575</v>
      </c>
      <c r="W19" s="174">
        <v>10809</v>
      </c>
      <c r="X19" s="174">
        <v>10897</v>
      </c>
      <c r="Y19" s="174">
        <v>11182</v>
      </c>
      <c r="Z19" s="174">
        <v>11269</v>
      </c>
      <c r="AA19" s="174">
        <v>10879</v>
      </c>
      <c r="AB19" s="174">
        <v>10789</v>
      </c>
      <c r="AC19" s="174">
        <v>10851</v>
      </c>
      <c r="AD19" s="174">
        <v>10778</v>
      </c>
      <c r="AE19" s="174">
        <v>11097</v>
      </c>
      <c r="AF19" s="174">
        <v>11589</v>
      </c>
      <c r="AG19" s="174">
        <v>12004</v>
      </c>
      <c r="AH19" s="174">
        <v>12325</v>
      </c>
      <c r="AI19" s="174">
        <v>12699</v>
      </c>
      <c r="AJ19" s="174">
        <v>13620</v>
      </c>
      <c r="AK19" s="174">
        <v>14478</v>
      </c>
      <c r="AL19" s="174">
        <v>14365</v>
      </c>
      <c r="AM19" s="174">
        <v>16374</v>
      </c>
      <c r="AN19" s="174">
        <v>21254</v>
      </c>
      <c r="AO19" s="174">
        <v>22468.965</v>
      </c>
      <c r="AP19" s="174">
        <v>21575</v>
      </c>
      <c r="AQ19" s="174">
        <v>18767</v>
      </c>
      <c r="AR19" s="174">
        <v>17346</v>
      </c>
      <c r="AS19" s="174">
        <v>16888.4021903137</v>
      </c>
      <c r="AT19" s="174">
        <v>16499</v>
      </c>
      <c r="AU19" s="174">
        <v>15432</v>
      </c>
      <c r="AV19" s="174">
        <v>14799</v>
      </c>
      <c r="AW19" s="174">
        <v>14100</v>
      </c>
      <c r="AX19" s="174">
        <v>13660.5</v>
      </c>
      <c r="AY19" s="174">
        <v>13912.2625107478</v>
      </c>
      <c r="AZ19" s="174">
        <v>14835</v>
      </c>
      <c r="BA19" s="174">
        <v>14491</v>
      </c>
      <c r="BB19" s="174">
        <v>16560</v>
      </c>
      <c r="BC19" s="174">
        <v>12904.970360401763</v>
      </c>
      <c r="BD19" s="174">
        <v>11145.089736625603</v>
      </c>
      <c r="BE19" s="174">
        <v>12045</v>
      </c>
      <c r="BF19" s="174">
        <v>13071</v>
      </c>
      <c r="BG19" s="174">
        <v>11839.9</v>
      </c>
      <c r="BH19" s="174">
        <v>13669</v>
      </c>
      <c r="BI19" s="174">
        <v>15030</v>
      </c>
      <c r="BJ19" s="174">
        <v>17386</v>
      </c>
      <c r="BK19" s="174">
        <v>18732</v>
      </c>
      <c r="BL19" s="174">
        <v>20792</v>
      </c>
      <c r="BM19" s="174">
        <v>23850</v>
      </c>
      <c r="BN19" s="174">
        <v>28756</v>
      </c>
      <c r="BO19" s="169">
        <v>32455</v>
      </c>
      <c r="BP19" s="167"/>
    </row>
    <row r="20" spans="1:137" ht="15" customHeight="1">
      <c r="A20" s="189" t="s">
        <v>328</v>
      </c>
      <c r="B20" s="187">
        <v>1900</v>
      </c>
      <c r="C20" s="187">
        <v>2067</v>
      </c>
      <c r="D20" s="187">
        <v>2120</v>
      </c>
      <c r="E20" s="187">
        <v>2285</v>
      </c>
      <c r="F20" s="187">
        <v>2352</v>
      </c>
      <c r="G20" s="187">
        <v>2662</v>
      </c>
      <c r="H20" s="187">
        <v>2670</v>
      </c>
      <c r="I20" s="187">
        <v>2714</v>
      </c>
      <c r="J20" s="174">
        <v>2941</v>
      </c>
      <c r="K20" s="174">
        <v>3399</v>
      </c>
      <c r="L20" s="174">
        <v>3540</v>
      </c>
      <c r="M20" s="174">
        <v>4424</v>
      </c>
      <c r="N20" s="174">
        <v>4601</v>
      </c>
      <c r="O20" s="174">
        <v>4889</v>
      </c>
      <c r="P20" s="174">
        <v>5122</v>
      </c>
      <c r="Q20" s="174">
        <v>5390</v>
      </c>
      <c r="R20" s="174">
        <v>5439</v>
      </c>
      <c r="S20" s="174">
        <v>5693</v>
      </c>
      <c r="T20" s="174">
        <v>5909</v>
      </c>
      <c r="U20" s="174">
        <v>5654</v>
      </c>
      <c r="V20" s="174">
        <v>5530</v>
      </c>
      <c r="W20" s="174">
        <v>5863</v>
      </c>
      <c r="X20" s="174">
        <v>6007</v>
      </c>
      <c r="Y20" s="174">
        <v>6107</v>
      </c>
      <c r="Z20" s="174">
        <v>6080</v>
      </c>
      <c r="AA20" s="174">
        <v>6568</v>
      </c>
      <c r="AB20" s="174">
        <v>6678</v>
      </c>
      <c r="AC20" s="174">
        <v>6800</v>
      </c>
      <c r="AD20" s="174">
        <v>6621</v>
      </c>
      <c r="AE20" s="174">
        <v>6685</v>
      </c>
      <c r="AF20" s="174">
        <v>7025</v>
      </c>
      <c r="AG20" s="174">
        <v>7135</v>
      </c>
      <c r="AH20" s="174">
        <v>7285</v>
      </c>
      <c r="AI20" s="174">
        <v>7098</v>
      </c>
      <c r="AJ20" s="174">
        <v>8641</v>
      </c>
      <c r="AK20" s="174">
        <v>8611</v>
      </c>
      <c r="AL20" s="174">
        <v>9725</v>
      </c>
      <c r="AM20" s="174">
        <v>9091</v>
      </c>
      <c r="AN20" s="174">
        <v>11671</v>
      </c>
      <c r="AO20" s="174">
        <v>10754.62</v>
      </c>
      <c r="AP20" s="174">
        <v>10699</v>
      </c>
      <c r="AQ20" s="174">
        <v>11855</v>
      </c>
      <c r="AR20" s="174">
        <v>12300</v>
      </c>
      <c r="AS20" s="174">
        <v>12720.5493731593</v>
      </c>
      <c r="AT20" s="174">
        <v>12365</v>
      </c>
      <c r="AU20" s="174">
        <v>12905</v>
      </c>
      <c r="AV20" s="174">
        <v>13528</v>
      </c>
      <c r="AW20" s="174">
        <v>14081</v>
      </c>
      <c r="AX20" s="174">
        <v>16427.5</v>
      </c>
      <c r="AY20" s="174">
        <v>16049.01188330595</v>
      </c>
      <c r="AZ20" s="174">
        <v>14407.4</v>
      </c>
      <c r="BA20" s="174">
        <v>15404</v>
      </c>
      <c r="BB20" s="174">
        <v>14541</v>
      </c>
      <c r="BC20" s="174">
        <v>18289.968271201909</v>
      </c>
      <c r="BD20" s="174">
        <v>23378.347582402086</v>
      </c>
      <c r="BE20" s="174">
        <v>22775.1</v>
      </c>
      <c r="BF20" s="174">
        <v>21389.4</v>
      </c>
      <c r="BG20" s="174">
        <v>21318.5</v>
      </c>
      <c r="BH20" s="174">
        <v>20987</v>
      </c>
      <c r="BI20" s="174">
        <v>20966</v>
      </c>
      <c r="BJ20" s="174">
        <v>20373</v>
      </c>
      <c r="BK20" s="174">
        <v>21309</v>
      </c>
      <c r="BL20" s="174">
        <v>19799</v>
      </c>
      <c r="BM20" s="174">
        <v>22809</v>
      </c>
      <c r="BN20" s="174">
        <v>21880</v>
      </c>
      <c r="BO20" s="169">
        <v>20728</v>
      </c>
      <c r="BP20" s="167"/>
    </row>
    <row r="21" spans="1:137" s="295" customFormat="1" ht="15" customHeight="1">
      <c r="A21" s="324" t="s">
        <v>329</v>
      </c>
      <c r="B21" s="325">
        <v>5672</v>
      </c>
      <c r="C21" s="325">
        <v>5923</v>
      </c>
      <c r="D21" s="325">
        <v>6316</v>
      </c>
      <c r="E21" s="325">
        <v>6698</v>
      </c>
      <c r="F21" s="325">
        <v>6950</v>
      </c>
      <c r="G21" s="325">
        <v>7469</v>
      </c>
      <c r="H21" s="325">
        <v>7944</v>
      </c>
      <c r="I21" s="325">
        <v>8642</v>
      </c>
      <c r="J21" s="171">
        <v>9735</v>
      </c>
      <c r="K21" s="171">
        <v>10879</v>
      </c>
      <c r="L21" s="171">
        <v>11962</v>
      </c>
      <c r="M21" s="171">
        <v>13310</v>
      </c>
      <c r="N21" s="171">
        <v>12831</v>
      </c>
      <c r="O21" s="171">
        <v>12774</v>
      </c>
      <c r="P21" s="171">
        <v>13017</v>
      </c>
      <c r="Q21" s="171">
        <v>13288</v>
      </c>
      <c r="R21" s="171">
        <v>13737</v>
      </c>
      <c r="S21" s="171">
        <v>14362</v>
      </c>
      <c r="T21" s="171">
        <v>15082</v>
      </c>
      <c r="U21" s="171">
        <v>15530</v>
      </c>
      <c r="V21" s="171">
        <v>16105</v>
      </c>
      <c r="W21" s="171">
        <v>16672</v>
      </c>
      <c r="X21" s="171">
        <v>16904</v>
      </c>
      <c r="Y21" s="171">
        <v>17289</v>
      </c>
      <c r="Z21" s="171">
        <v>17349</v>
      </c>
      <c r="AA21" s="171">
        <v>17447</v>
      </c>
      <c r="AB21" s="171">
        <v>17467</v>
      </c>
      <c r="AC21" s="171">
        <v>17651</v>
      </c>
      <c r="AD21" s="171">
        <v>17399</v>
      </c>
      <c r="AE21" s="171">
        <v>17782</v>
      </c>
      <c r="AF21" s="171">
        <v>18614</v>
      </c>
      <c r="AG21" s="171">
        <v>19139</v>
      </c>
      <c r="AH21" s="171">
        <v>19610</v>
      </c>
      <c r="AI21" s="171">
        <v>19797</v>
      </c>
      <c r="AJ21" s="171">
        <v>22261</v>
      </c>
      <c r="AK21" s="171">
        <v>23089</v>
      </c>
      <c r="AL21" s="171">
        <v>24090</v>
      </c>
      <c r="AM21" s="171">
        <v>25465</v>
      </c>
      <c r="AN21" s="171">
        <v>32925</v>
      </c>
      <c r="AO21" s="171">
        <v>33223.584999999999</v>
      </c>
      <c r="AP21" s="171">
        <v>32274</v>
      </c>
      <c r="AQ21" s="171">
        <v>30622</v>
      </c>
      <c r="AR21" s="171">
        <v>29646</v>
      </c>
      <c r="AS21" s="171">
        <v>29608.951563472998</v>
      </c>
      <c r="AT21" s="171">
        <v>28864</v>
      </c>
      <c r="AU21" s="171">
        <v>28337</v>
      </c>
      <c r="AV21" s="171">
        <v>28327</v>
      </c>
      <c r="AW21" s="171">
        <v>28181</v>
      </c>
      <c r="AX21" s="171">
        <v>30088</v>
      </c>
      <c r="AY21" s="171">
        <v>29961.274394053748</v>
      </c>
      <c r="AZ21" s="171">
        <v>29242.400000000001</v>
      </c>
      <c r="BA21" s="171">
        <v>29895</v>
      </c>
      <c r="BB21" s="171">
        <f t="shared" ref="BB21:BE21" si="2">SUM(BB19:BB20)</f>
        <v>31101</v>
      </c>
      <c r="BC21" s="171">
        <f t="shared" si="2"/>
        <v>31194.938631603673</v>
      </c>
      <c r="BD21" s="171">
        <f t="shared" si="2"/>
        <v>34523.437319027689</v>
      </c>
      <c r="BE21" s="171">
        <f t="shared" si="2"/>
        <v>34820.1</v>
      </c>
      <c r="BF21" s="171">
        <v>34460.400000000001</v>
      </c>
      <c r="BG21" s="171">
        <v>33158.400000000001</v>
      </c>
      <c r="BH21" s="171">
        <v>34656</v>
      </c>
      <c r="BI21" s="171">
        <v>35996</v>
      </c>
      <c r="BJ21" s="171">
        <v>37759</v>
      </c>
      <c r="BK21" s="171">
        <v>40041</v>
      </c>
      <c r="BL21" s="171">
        <v>40591</v>
      </c>
      <c r="BM21" s="171">
        <v>46659</v>
      </c>
      <c r="BN21" s="171">
        <v>50635</v>
      </c>
      <c r="BO21" s="172">
        <f>SUM(BO19:BO20)</f>
        <v>53183</v>
      </c>
      <c r="BP21" s="167"/>
    </row>
    <row r="22" spans="1:137" ht="5.0999999999999996" customHeight="1">
      <c r="A22" s="189"/>
      <c r="B22" s="187"/>
      <c r="C22" s="187"/>
      <c r="D22" s="187"/>
      <c r="E22" s="187"/>
      <c r="F22" s="187"/>
      <c r="G22" s="187"/>
      <c r="H22" s="187"/>
      <c r="I22" s="187"/>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c r="BK22" s="174"/>
      <c r="BL22" s="174"/>
      <c r="BM22" s="174"/>
      <c r="BN22" s="174"/>
      <c r="BO22" s="169"/>
      <c r="BP22" s="167"/>
    </row>
    <row r="23" spans="1:137" s="295" customFormat="1" ht="15" customHeight="1">
      <c r="A23" s="324" t="s">
        <v>330</v>
      </c>
      <c r="B23" s="325">
        <v>1103</v>
      </c>
      <c r="C23" s="325">
        <v>1110</v>
      </c>
      <c r="D23" s="325">
        <v>1112</v>
      </c>
      <c r="E23" s="325">
        <v>1128</v>
      </c>
      <c r="F23" s="325">
        <v>1154</v>
      </c>
      <c r="G23" s="325">
        <v>1183</v>
      </c>
      <c r="H23" s="325">
        <v>1192</v>
      </c>
      <c r="I23" s="325">
        <v>1621</v>
      </c>
      <c r="J23" s="171">
        <v>1689</v>
      </c>
      <c r="K23" s="171">
        <v>2992</v>
      </c>
      <c r="L23" s="171">
        <v>2991</v>
      </c>
      <c r="M23" s="171">
        <v>3003</v>
      </c>
      <c r="N23" s="171">
        <v>3005</v>
      </c>
      <c r="O23" s="171">
        <v>3008</v>
      </c>
      <c r="P23" s="171">
        <v>3002</v>
      </c>
      <c r="Q23" s="171">
        <v>3002</v>
      </c>
      <c r="R23" s="171">
        <v>3003</v>
      </c>
      <c r="S23" s="171">
        <v>3003</v>
      </c>
      <c r="T23" s="171">
        <v>4009</v>
      </c>
      <c r="U23" s="171">
        <v>4011</v>
      </c>
      <c r="V23" s="171">
        <v>4012</v>
      </c>
      <c r="W23" s="171">
        <v>4010</v>
      </c>
      <c r="X23" s="171">
        <v>4011</v>
      </c>
      <c r="Y23" s="171">
        <v>4010</v>
      </c>
      <c r="Z23" s="171">
        <v>4010</v>
      </c>
      <c r="AA23" s="171">
        <v>4008</v>
      </c>
      <c r="AB23" s="171">
        <v>4009</v>
      </c>
      <c r="AC23" s="171">
        <v>4036</v>
      </c>
      <c r="AD23" s="171">
        <v>4008</v>
      </c>
      <c r="AE23" s="171">
        <v>4009</v>
      </c>
      <c r="AF23" s="171">
        <v>4008</v>
      </c>
      <c r="AG23" s="171">
        <v>4007</v>
      </c>
      <c r="AH23" s="171">
        <v>4008</v>
      </c>
      <c r="AI23" s="171">
        <v>4004</v>
      </c>
      <c r="AJ23" s="171">
        <v>6409</v>
      </c>
      <c r="AK23" s="171">
        <v>6410</v>
      </c>
      <c r="AL23" s="171">
        <v>6407</v>
      </c>
      <c r="AM23" s="171">
        <v>6410</v>
      </c>
      <c r="AN23" s="171">
        <v>7491</v>
      </c>
      <c r="AO23" s="171">
        <v>7490.0275630321985</v>
      </c>
      <c r="AP23" s="171">
        <v>6907</v>
      </c>
      <c r="AQ23" s="171">
        <v>6914</v>
      </c>
      <c r="AR23" s="171">
        <v>6911</v>
      </c>
      <c r="AS23" s="171">
        <v>6917.8450274399002</v>
      </c>
      <c r="AT23" s="171">
        <v>6899</v>
      </c>
      <c r="AU23" s="171">
        <v>6903</v>
      </c>
      <c r="AV23" s="171">
        <v>6910</v>
      </c>
      <c r="AW23" s="171">
        <v>6903</v>
      </c>
      <c r="AX23" s="171">
        <v>6899</v>
      </c>
      <c r="AY23" s="171">
        <v>6899.0226988308996</v>
      </c>
      <c r="AZ23" s="171">
        <v>6899.4</v>
      </c>
      <c r="BA23" s="171">
        <v>6901</v>
      </c>
      <c r="BB23" s="171">
        <v>9365</v>
      </c>
      <c r="BC23" s="171">
        <v>12013.839704492797</v>
      </c>
      <c r="BD23" s="171">
        <v>10370.22789568866</v>
      </c>
      <c r="BE23" s="171">
        <v>10519</v>
      </c>
      <c r="BF23" s="171">
        <v>11569.4</v>
      </c>
      <c r="BG23" s="171">
        <v>11243</v>
      </c>
      <c r="BH23" s="171">
        <v>9968</v>
      </c>
      <c r="BI23" s="171">
        <v>9240</v>
      </c>
      <c r="BJ23" s="171">
        <v>9390</v>
      </c>
      <c r="BK23" s="171">
        <v>8749</v>
      </c>
      <c r="BL23" s="171">
        <v>9743</v>
      </c>
      <c r="BM23" s="171">
        <v>11081</v>
      </c>
      <c r="BN23" s="171">
        <v>9397</v>
      </c>
      <c r="BO23" s="172">
        <v>7013</v>
      </c>
      <c r="BP23" s="167"/>
    </row>
    <row r="24" spans="1:137" s="309" customFormat="1" ht="7.2" customHeight="1">
      <c r="A24" s="189"/>
      <c r="B24" s="333"/>
      <c r="C24" s="333"/>
      <c r="D24" s="333"/>
      <c r="E24" s="333"/>
      <c r="F24" s="333"/>
      <c r="G24" s="333"/>
      <c r="H24" s="333"/>
      <c r="I24" s="333"/>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c r="BO24" s="174"/>
      <c r="BP24" s="167"/>
    </row>
    <row r="25" spans="1:137" s="180" customFormat="1" ht="15" customHeight="1" thickBot="1">
      <c r="A25" s="314" t="s">
        <v>199</v>
      </c>
      <c r="B25" s="175">
        <v>6775</v>
      </c>
      <c r="C25" s="175">
        <v>7033</v>
      </c>
      <c r="D25" s="175">
        <v>7428</v>
      </c>
      <c r="E25" s="175">
        <v>7826</v>
      </c>
      <c r="F25" s="175">
        <v>8104</v>
      </c>
      <c r="G25" s="175">
        <v>8652</v>
      </c>
      <c r="H25" s="175">
        <v>9136</v>
      </c>
      <c r="I25" s="175">
        <v>10263</v>
      </c>
      <c r="J25" s="175">
        <v>11424</v>
      </c>
      <c r="K25" s="175">
        <v>13871</v>
      </c>
      <c r="L25" s="175">
        <v>14953</v>
      </c>
      <c r="M25" s="175">
        <v>16313</v>
      </c>
      <c r="N25" s="175">
        <v>15836</v>
      </c>
      <c r="O25" s="175">
        <v>15782</v>
      </c>
      <c r="P25" s="175">
        <v>16019</v>
      </c>
      <c r="Q25" s="175">
        <v>16290</v>
      </c>
      <c r="R25" s="175">
        <v>16740</v>
      </c>
      <c r="S25" s="175">
        <v>17365</v>
      </c>
      <c r="T25" s="175">
        <v>19091</v>
      </c>
      <c r="U25" s="175">
        <v>19541</v>
      </c>
      <c r="V25" s="175">
        <v>20117</v>
      </c>
      <c r="W25" s="175">
        <v>20682</v>
      </c>
      <c r="X25" s="175">
        <v>20915</v>
      </c>
      <c r="Y25" s="175">
        <v>21299</v>
      </c>
      <c r="Z25" s="175">
        <v>21359</v>
      </c>
      <c r="AA25" s="175">
        <v>21455</v>
      </c>
      <c r="AB25" s="175">
        <v>21476</v>
      </c>
      <c r="AC25" s="175">
        <v>21687</v>
      </c>
      <c r="AD25" s="175">
        <v>21407</v>
      </c>
      <c r="AE25" s="175">
        <v>21791</v>
      </c>
      <c r="AF25" s="175">
        <v>22622</v>
      </c>
      <c r="AG25" s="175">
        <v>23146</v>
      </c>
      <c r="AH25" s="175">
        <v>23618</v>
      </c>
      <c r="AI25" s="175">
        <v>23801</v>
      </c>
      <c r="AJ25" s="175">
        <v>28670</v>
      </c>
      <c r="AK25" s="175">
        <v>29499</v>
      </c>
      <c r="AL25" s="175">
        <v>30497</v>
      </c>
      <c r="AM25" s="175">
        <v>31875</v>
      </c>
      <c r="AN25" s="175">
        <v>40416</v>
      </c>
      <c r="AO25" s="175">
        <v>40713.612563032199</v>
      </c>
      <c r="AP25" s="175">
        <v>39181</v>
      </c>
      <c r="AQ25" s="175">
        <v>37536</v>
      </c>
      <c r="AR25" s="175">
        <v>36557</v>
      </c>
      <c r="AS25" s="175">
        <v>36526.796590912898</v>
      </c>
      <c r="AT25" s="175">
        <v>35763</v>
      </c>
      <c r="AU25" s="175">
        <v>35240</v>
      </c>
      <c r="AV25" s="175">
        <v>35237</v>
      </c>
      <c r="AW25" s="175">
        <v>35084</v>
      </c>
      <c r="AX25" s="175">
        <v>36987</v>
      </c>
      <c r="AY25" s="175">
        <v>36860.297092884648</v>
      </c>
      <c r="AZ25" s="175">
        <v>36141.800000000003</v>
      </c>
      <c r="BA25" s="175">
        <v>36796</v>
      </c>
      <c r="BB25" s="175">
        <f t="shared" ref="BB25:BE25" si="3">+BB23+BB21</f>
        <v>40466</v>
      </c>
      <c r="BC25" s="175">
        <f t="shared" si="3"/>
        <v>43208.778336096468</v>
      </c>
      <c r="BD25" s="175">
        <f t="shared" si="3"/>
        <v>44893.665214716348</v>
      </c>
      <c r="BE25" s="175">
        <f t="shared" si="3"/>
        <v>45339.1</v>
      </c>
      <c r="BF25" s="175">
        <v>46029.8</v>
      </c>
      <c r="BG25" s="175">
        <v>44401.4</v>
      </c>
      <c r="BH25" s="175">
        <v>44624</v>
      </c>
      <c r="BI25" s="175">
        <v>45236</v>
      </c>
      <c r="BJ25" s="175">
        <v>47149</v>
      </c>
      <c r="BK25" s="175">
        <v>48790</v>
      </c>
      <c r="BL25" s="175">
        <v>50334</v>
      </c>
      <c r="BM25" s="175">
        <v>57741</v>
      </c>
      <c r="BN25" s="175">
        <v>60032</v>
      </c>
      <c r="BO25" s="175">
        <f>+BO23+BO21</f>
        <v>60196</v>
      </c>
      <c r="BP25" s="16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row>
    <row r="26" spans="1:137" s="317" customFormat="1" ht="12.75" customHeight="1" thickTop="1">
      <c r="A26" s="315"/>
      <c r="B26" s="315"/>
      <c r="C26" s="315"/>
      <c r="D26" s="315"/>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34"/>
      <c r="AE26" s="334"/>
      <c r="AF26" s="334"/>
      <c r="AG26" s="334"/>
      <c r="AH26" s="334"/>
      <c r="AI26" s="334"/>
      <c r="AJ26" s="334"/>
      <c r="AK26" s="334"/>
      <c r="AL26" s="309"/>
      <c r="AM26" s="309"/>
      <c r="AN26" s="321"/>
      <c r="AO26" s="321"/>
      <c r="AP26" s="321"/>
      <c r="AQ26" s="321"/>
      <c r="AR26" s="321"/>
      <c r="AS26" s="321"/>
      <c r="AT26" s="321"/>
      <c r="AU26" s="321"/>
      <c r="AV26" s="321"/>
      <c r="AW26" s="321"/>
      <c r="AX26" s="335"/>
      <c r="AY26" s="335"/>
      <c r="AZ26" s="335"/>
      <c r="BA26" s="335"/>
      <c r="BB26" s="335"/>
      <c r="BC26" s="335"/>
      <c r="BD26" s="335"/>
      <c r="BE26" s="335"/>
      <c r="BF26" s="335"/>
      <c r="BG26" s="335"/>
      <c r="BH26" s="335"/>
      <c r="BI26" s="335"/>
      <c r="BJ26" s="335"/>
      <c r="BK26" s="335"/>
      <c r="BL26" s="335"/>
      <c r="BM26" s="335"/>
      <c r="BN26" s="335"/>
      <c r="BO26" s="335"/>
    </row>
    <row r="27" spans="1:137" s="317" customFormat="1" ht="60">
      <c r="A27" s="336" t="s">
        <v>331</v>
      </c>
      <c r="B27" s="315"/>
      <c r="C27" s="315"/>
      <c r="D27" s="315"/>
      <c r="E27" s="315"/>
      <c r="F27" s="315"/>
      <c r="G27" s="315"/>
      <c r="H27" s="315"/>
      <c r="I27" s="315"/>
      <c r="J27" s="315"/>
      <c r="K27" s="315"/>
      <c r="L27" s="315"/>
      <c r="M27" s="315"/>
      <c r="N27" s="315"/>
      <c r="O27" s="315"/>
      <c r="P27" s="315"/>
      <c r="Q27" s="315"/>
      <c r="R27" s="315"/>
      <c r="S27" s="315"/>
      <c r="T27" s="315"/>
      <c r="U27" s="315"/>
      <c r="V27" s="315"/>
      <c r="W27" s="315"/>
      <c r="X27" s="315"/>
      <c r="Y27" s="315"/>
      <c r="Z27" s="315"/>
      <c r="AA27" s="315"/>
      <c r="AB27" s="315"/>
      <c r="AC27" s="315"/>
      <c r="AD27" s="334"/>
      <c r="AE27" s="334"/>
      <c r="AF27" s="334"/>
      <c r="AG27" s="334"/>
      <c r="AH27" s="334"/>
      <c r="AI27" s="334"/>
      <c r="AJ27" s="334"/>
      <c r="AK27" s="334"/>
      <c r="AL27" s="309"/>
      <c r="AM27" s="309"/>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row>
    <row r="28" spans="1:137" s="317" customFormat="1" ht="10.199999999999999">
      <c r="A28" s="315"/>
      <c r="B28" s="315"/>
      <c r="C28" s="315"/>
      <c r="D28" s="315"/>
      <c r="E28" s="315"/>
      <c r="F28" s="315"/>
      <c r="G28" s="315"/>
      <c r="H28" s="315"/>
      <c r="I28" s="315"/>
      <c r="J28" s="315"/>
      <c r="K28" s="315"/>
      <c r="L28" s="315"/>
      <c r="M28" s="315"/>
      <c r="N28" s="315"/>
      <c r="O28" s="315"/>
      <c r="P28" s="315"/>
      <c r="Q28" s="315"/>
      <c r="R28" s="315"/>
      <c r="S28" s="315"/>
      <c r="T28" s="315"/>
      <c r="U28" s="315"/>
      <c r="V28" s="315"/>
      <c r="W28" s="315"/>
      <c r="X28" s="315"/>
      <c r="Y28" s="315"/>
      <c r="Z28" s="315"/>
      <c r="AA28" s="315"/>
      <c r="AB28" s="315"/>
      <c r="AC28" s="315"/>
      <c r="AD28" s="315"/>
      <c r="AE28" s="315"/>
      <c r="AF28" s="315"/>
      <c r="AG28" s="315"/>
      <c r="AH28" s="315"/>
      <c r="AI28" s="315"/>
      <c r="AJ28" s="315"/>
      <c r="AK28" s="315"/>
      <c r="AL28" s="321"/>
      <c r="AM28" s="321"/>
      <c r="AN28" s="321"/>
      <c r="AO28" s="321"/>
      <c r="AP28" s="321"/>
      <c r="AQ28" s="321"/>
      <c r="AR28" s="321"/>
      <c r="AS28" s="321"/>
      <c r="AT28" s="321"/>
      <c r="AU28" s="321"/>
      <c r="AV28" s="321"/>
      <c r="AW28" s="321"/>
      <c r="AX28" s="321"/>
      <c r="AY28" s="321"/>
      <c r="AZ28" s="321"/>
      <c r="BA28" s="321"/>
      <c r="BB28" s="321"/>
      <c r="BC28" s="321"/>
      <c r="BD28" s="321"/>
      <c r="BE28" s="321"/>
      <c r="BF28" s="321"/>
      <c r="BG28" s="321"/>
      <c r="BH28" s="321"/>
      <c r="BI28" s="321"/>
      <c r="BJ28" s="321"/>
      <c r="BK28" s="321"/>
      <c r="BL28" s="321"/>
      <c r="BM28" s="321"/>
      <c r="BN28" s="321"/>
      <c r="BO28" s="321"/>
    </row>
    <row r="29" spans="1:137" s="317" customFormat="1" ht="10.199999999999999">
      <c r="A29" s="315"/>
      <c r="B29" s="315"/>
      <c r="C29" s="315"/>
      <c r="D29" s="315"/>
      <c r="E29" s="315"/>
      <c r="F29" s="315"/>
      <c r="G29" s="315"/>
      <c r="H29" s="315"/>
      <c r="I29" s="315"/>
      <c r="J29" s="315"/>
      <c r="K29" s="315"/>
      <c r="L29" s="315"/>
      <c r="M29" s="315"/>
      <c r="N29" s="315"/>
      <c r="O29" s="315"/>
      <c r="P29" s="315"/>
      <c r="Q29" s="315"/>
      <c r="R29" s="315"/>
      <c r="S29" s="315"/>
      <c r="T29" s="315"/>
      <c r="U29" s="315"/>
      <c r="V29" s="315"/>
      <c r="W29" s="315"/>
      <c r="X29" s="315"/>
      <c r="Y29" s="315"/>
      <c r="Z29" s="315"/>
      <c r="AA29" s="315"/>
      <c r="AB29" s="315"/>
      <c r="AC29" s="315"/>
      <c r="AD29" s="315"/>
      <c r="AE29" s="315"/>
      <c r="AF29" s="315"/>
      <c r="AG29" s="315"/>
      <c r="AH29" s="315"/>
      <c r="AI29" s="315"/>
      <c r="AJ29" s="315"/>
      <c r="AK29" s="315"/>
      <c r="AL29" s="321"/>
      <c r="AM29" s="321"/>
      <c r="AN29" s="321"/>
      <c r="AO29" s="321"/>
      <c r="AP29" s="321"/>
      <c r="AQ29" s="321"/>
      <c r="AR29" s="321"/>
      <c r="AS29" s="321"/>
      <c r="AT29" s="321"/>
      <c r="AU29" s="321"/>
      <c r="AV29" s="321"/>
      <c r="AW29" s="321"/>
      <c r="AX29" s="321"/>
      <c r="AY29" s="321"/>
      <c r="AZ29" s="321"/>
      <c r="BA29" s="321"/>
      <c r="BB29" s="321"/>
      <c r="BC29" s="321"/>
      <c r="BD29" s="321"/>
      <c r="BE29" s="321"/>
      <c r="BF29" s="321"/>
      <c r="BG29" s="321"/>
      <c r="BH29" s="321"/>
      <c r="BI29" s="321"/>
      <c r="BJ29" s="321"/>
      <c r="BK29" s="321"/>
      <c r="BL29" s="321"/>
      <c r="BM29" s="321"/>
      <c r="BN29" s="321"/>
      <c r="BO29" s="321"/>
    </row>
    <row r="30" spans="1:137" s="317" customFormat="1" ht="10.199999999999999">
      <c r="A30" s="315"/>
      <c r="B30" s="315"/>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21"/>
      <c r="AM30" s="321"/>
      <c r="AN30" s="321"/>
      <c r="AO30" s="321"/>
      <c r="AP30" s="321"/>
      <c r="AQ30" s="321"/>
      <c r="AR30" s="321"/>
      <c r="AS30" s="321"/>
      <c r="AT30" s="321"/>
      <c r="AU30" s="321"/>
      <c r="AV30" s="321"/>
      <c r="AW30" s="321"/>
      <c r="AX30" s="321"/>
      <c r="AY30" s="321"/>
      <c r="AZ30" s="321"/>
      <c r="BA30" s="321"/>
      <c r="BB30" s="321"/>
      <c r="BC30" s="321"/>
      <c r="BD30" s="321"/>
      <c r="BE30" s="321"/>
      <c r="BF30" s="321"/>
      <c r="BG30" s="321"/>
      <c r="BH30" s="321"/>
      <c r="BI30" s="321"/>
      <c r="BJ30" s="321"/>
      <c r="BK30" s="321"/>
      <c r="BL30" s="321"/>
      <c r="BM30" s="321"/>
      <c r="BN30" s="321"/>
      <c r="BO30" s="321"/>
    </row>
    <row r="31" spans="1:137" s="317" customFormat="1" ht="10.199999999999999">
      <c r="A31" s="315"/>
      <c r="B31" s="315"/>
      <c r="C31" s="315"/>
      <c r="D31" s="315"/>
      <c r="E31" s="315"/>
      <c r="F31" s="315"/>
      <c r="G31" s="315"/>
      <c r="H31" s="315"/>
      <c r="I31" s="315"/>
      <c r="J31" s="315"/>
      <c r="K31" s="315"/>
      <c r="L31" s="315"/>
      <c r="M31" s="315"/>
      <c r="N31" s="315"/>
      <c r="O31" s="315"/>
      <c r="P31" s="315"/>
      <c r="Q31" s="315"/>
      <c r="R31" s="315"/>
      <c r="S31" s="315"/>
      <c r="T31" s="315"/>
      <c r="U31" s="315"/>
      <c r="V31" s="315"/>
      <c r="W31" s="315"/>
      <c r="X31" s="315"/>
      <c r="Y31" s="315"/>
      <c r="Z31" s="315"/>
      <c r="AA31" s="315"/>
      <c r="AB31" s="315"/>
      <c r="AC31" s="315"/>
      <c r="AD31" s="315"/>
      <c r="AE31" s="315"/>
      <c r="AF31" s="315"/>
      <c r="AG31" s="315"/>
      <c r="AH31" s="315"/>
      <c r="AI31" s="315"/>
      <c r="AJ31" s="315"/>
      <c r="AK31" s="315"/>
      <c r="AL31" s="321"/>
      <c r="AM31" s="321"/>
      <c r="AN31" s="321"/>
      <c r="AO31" s="321"/>
      <c r="AP31" s="321"/>
      <c r="AQ31" s="321"/>
      <c r="AR31" s="321"/>
      <c r="AS31" s="321"/>
      <c r="AT31" s="321"/>
      <c r="AU31" s="321"/>
      <c r="AV31" s="321"/>
      <c r="AW31" s="321"/>
      <c r="AX31" s="321"/>
      <c r="AY31" s="321"/>
      <c r="AZ31" s="321"/>
      <c r="BA31" s="321"/>
      <c r="BB31" s="321"/>
      <c r="BC31" s="321"/>
      <c r="BD31" s="321"/>
      <c r="BE31" s="321"/>
      <c r="BF31" s="321"/>
      <c r="BG31" s="321"/>
      <c r="BH31" s="321"/>
      <c r="BI31" s="321"/>
      <c r="BJ31" s="321"/>
      <c r="BK31" s="321"/>
      <c r="BL31" s="321"/>
      <c r="BM31" s="321"/>
      <c r="BN31" s="321"/>
      <c r="BO31" s="321"/>
    </row>
    <row r="32" spans="1:137" s="317" customFormat="1" ht="10.199999999999999">
      <c r="A32" s="315"/>
      <c r="B32" s="315"/>
      <c r="C32" s="315"/>
      <c r="D32" s="315"/>
      <c r="E32" s="315"/>
      <c r="F32" s="315"/>
      <c r="G32" s="315"/>
      <c r="H32" s="315"/>
      <c r="I32" s="315"/>
      <c r="J32" s="315"/>
      <c r="K32" s="315"/>
      <c r="L32" s="315"/>
      <c r="M32" s="315"/>
      <c r="N32" s="315"/>
      <c r="O32" s="315"/>
      <c r="P32" s="315"/>
      <c r="Q32" s="315"/>
      <c r="R32" s="315"/>
      <c r="S32" s="315"/>
      <c r="T32" s="315"/>
      <c r="U32" s="315"/>
      <c r="V32" s="315"/>
      <c r="W32" s="315"/>
      <c r="X32" s="315"/>
      <c r="Y32" s="315"/>
      <c r="Z32" s="315"/>
      <c r="AA32" s="315"/>
      <c r="AB32" s="315"/>
      <c r="AC32" s="315"/>
      <c r="AD32" s="315"/>
      <c r="AE32" s="315"/>
      <c r="AF32" s="315"/>
      <c r="AG32" s="315"/>
      <c r="AH32" s="315"/>
      <c r="AI32" s="315"/>
      <c r="AJ32" s="315"/>
      <c r="AK32" s="315"/>
      <c r="AL32" s="321"/>
      <c r="AM32" s="321"/>
      <c r="AN32" s="321"/>
      <c r="AO32" s="321"/>
      <c r="AP32" s="321"/>
      <c r="AQ32" s="321"/>
      <c r="AR32" s="321"/>
      <c r="AS32" s="321"/>
      <c r="AT32" s="321"/>
      <c r="AU32" s="321"/>
      <c r="AV32" s="321"/>
      <c r="AW32" s="321"/>
      <c r="AX32" s="321"/>
      <c r="AY32" s="321"/>
      <c r="AZ32" s="321"/>
      <c r="BA32" s="321"/>
      <c r="BB32" s="321"/>
      <c r="BC32" s="321"/>
      <c r="BD32" s="321"/>
      <c r="BE32" s="321"/>
      <c r="BF32" s="321"/>
      <c r="BG32" s="321"/>
      <c r="BH32" s="321"/>
      <c r="BI32" s="321"/>
      <c r="BJ32" s="321"/>
      <c r="BK32" s="321"/>
      <c r="BL32" s="321"/>
      <c r="BM32" s="321"/>
      <c r="BN32" s="321"/>
      <c r="BO32" s="321"/>
    </row>
    <row r="33" spans="1:67" s="317" customFormat="1" ht="10.199999999999999">
      <c r="A33" s="315"/>
      <c r="B33" s="315"/>
      <c r="C33" s="315"/>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21"/>
      <c r="AM33" s="321"/>
      <c r="AN33" s="321"/>
      <c r="AO33" s="321"/>
      <c r="AP33" s="321"/>
      <c r="AQ33" s="321"/>
      <c r="AR33" s="321"/>
      <c r="AS33" s="321"/>
      <c r="AT33" s="321"/>
      <c r="AU33" s="321"/>
      <c r="AV33" s="321"/>
      <c r="AW33" s="321"/>
      <c r="AX33" s="321"/>
      <c r="AY33" s="321"/>
      <c r="AZ33" s="321"/>
      <c r="BA33" s="321"/>
      <c r="BB33" s="321"/>
      <c r="BC33" s="321"/>
      <c r="BD33" s="321"/>
      <c r="BE33" s="321"/>
      <c r="BF33" s="321"/>
      <c r="BG33" s="321"/>
      <c r="BH33" s="321"/>
      <c r="BI33" s="321"/>
      <c r="BJ33" s="321"/>
      <c r="BK33" s="321"/>
      <c r="BL33" s="321"/>
      <c r="BM33" s="321"/>
      <c r="BN33" s="321"/>
      <c r="BO33" s="321"/>
    </row>
    <row r="34" spans="1:67" s="317" customFormat="1" ht="10.199999999999999">
      <c r="A34" s="315"/>
      <c r="B34" s="315"/>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21"/>
      <c r="AM34" s="321"/>
      <c r="AN34" s="321"/>
      <c r="AO34" s="321"/>
      <c r="AP34" s="321"/>
      <c r="AQ34" s="321"/>
      <c r="AR34" s="321"/>
      <c r="AS34" s="321"/>
      <c r="AT34" s="321"/>
      <c r="AU34" s="321"/>
      <c r="AV34" s="321"/>
      <c r="AW34" s="321"/>
      <c r="AX34" s="321"/>
      <c r="AY34" s="321"/>
      <c r="AZ34" s="321"/>
      <c r="BA34" s="321"/>
      <c r="BB34" s="321"/>
      <c r="BC34" s="321"/>
      <c r="BD34" s="321"/>
      <c r="BE34" s="321"/>
      <c r="BF34" s="321"/>
      <c r="BG34" s="321"/>
      <c r="BH34" s="321"/>
      <c r="BI34" s="321"/>
      <c r="BJ34" s="321"/>
      <c r="BK34" s="321"/>
      <c r="BL34" s="321"/>
      <c r="BM34" s="321"/>
      <c r="BN34" s="321"/>
      <c r="BO34" s="321"/>
    </row>
    <row r="35" spans="1:67" s="317" customFormat="1" ht="10.199999999999999">
      <c r="A35" s="315"/>
      <c r="B35" s="315"/>
      <c r="C35" s="315"/>
      <c r="D35" s="315"/>
      <c r="E35" s="315"/>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21"/>
      <c r="AM35" s="321"/>
      <c r="AN35" s="321"/>
      <c r="AO35" s="321"/>
      <c r="AP35" s="321"/>
      <c r="AQ35" s="321"/>
      <c r="AR35" s="321"/>
      <c r="AS35" s="321"/>
      <c r="AT35" s="321"/>
      <c r="AU35" s="321"/>
      <c r="AV35" s="321"/>
      <c r="AW35" s="321"/>
      <c r="AX35" s="321"/>
      <c r="AY35" s="321"/>
      <c r="AZ35" s="321"/>
      <c r="BA35" s="321"/>
      <c r="BB35" s="321"/>
      <c r="BC35" s="321"/>
      <c r="BD35" s="321"/>
      <c r="BE35" s="321"/>
      <c r="BF35" s="321"/>
      <c r="BG35" s="321"/>
      <c r="BH35" s="321"/>
      <c r="BI35" s="321"/>
      <c r="BJ35" s="321"/>
      <c r="BK35" s="321"/>
      <c r="BL35" s="321"/>
      <c r="BM35" s="321"/>
      <c r="BN35" s="321"/>
      <c r="BO35" s="321"/>
    </row>
    <row r="36" spans="1:67" s="317" customFormat="1" ht="10.199999999999999">
      <c r="A36" s="315"/>
      <c r="B36" s="315"/>
      <c r="C36" s="315"/>
      <c r="D36" s="315"/>
      <c r="E36" s="315"/>
      <c r="F36" s="315"/>
      <c r="G36" s="315"/>
      <c r="H36" s="315"/>
      <c r="I36" s="315"/>
      <c r="J36" s="315"/>
      <c r="K36" s="315"/>
      <c r="L36" s="315"/>
      <c r="M36" s="315"/>
      <c r="N36" s="315"/>
      <c r="O36" s="315"/>
      <c r="P36" s="315"/>
      <c r="Q36" s="315"/>
      <c r="R36" s="315"/>
      <c r="S36" s="315"/>
      <c r="T36" s="315"/>
      <c r="U36" s="315"/>
      <c r="V36" s="315"/>
      <c r="W36" s="315"/>
      <c r="X36" s="315"/>
      <c r="Y36" s="315"/>
      <c r="Z36" s="315"/>
      <c r="AA36" s="315"/>
      <c r="AB36" s="315"/>
      <c r="AC36" s="315"/>
      <c r="AD36" s="315"/>
      <c r="AE36" s="315"/>
      <c r="AF36" s="315"/>
      <c r="AG36" s="315"/>
      <c r="AH36" s="315"/>
      <c r="AI36" s="315"/>
      <c r="AJ36" s="315"/>
      <c r="AK36" s="315"/>
      <c r="AL36" s="321"/>
      <c r="AM36" s="321"/>
      <c r="AN36" s="321"/>
      <c r="AO36" s="321"/>
      <c r="AP36" s="321"/>
      <c r="AQ36" s="321"/>
      <c r="AR36" s="321"/>
      <c r="AS36" s="321"/>
      <c r="AT36" s="321"/>
      <c r="AU36" s="321"/>
      <c r="AV36" s="321"/>
      <c r="AW36" s="321"/>
      <c r="AX36" s="321"/>
      <c r="AY36" s="321"/>
      <c r="AZ36" s="321"/>
      <c r="BA36" s="321"/>
      <c r="BB36" s="321"/>
      <c r="BC36" s="321"/>
      <c r="BD36" s="321"/>
      <c r="BE36" s="321"/>
      <c r="BF36" s="321"/>
      <c r="BG36" s="321"/>
      <c r="BH36" s="321"/>
      <c r="BI36" s="321"/>
      <c r="BJ36" s="321"/>
      <c r="BK36" s="321"/>
      <c r="BL36" s="321"/>
      <c r="BM36" s="321"/>
      <c r="BN36" s="321"/>
      <c r="BO36" s="321"/>
    </row>
    <row r="37" spans="1:67" s="317" customFormat="1" ht="10.199999999999999">
      <c r="A37" s="315"/>
      <c r="B37" s="315"/>
      <c r="C37" s="315"/>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1"/>
      <c r="BL37" s="321"/>
      <c r="BM37" s="321"/>
      <c r="BN37" s="321"/>
      <c r="BO37" s="321"/>
    </row>
    <row r="38" spans="1:67" s="317" customFormat="1" ht="10.199999999999999">
      <c r="A38" s="315"/>
      <c r="B38" s="315"/>
      <c r="C38" s="315"/>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21"/>
      <c r="AM38" s="321"/>
      <c r="AN38" s="321"/>
      <c r="AO38" s="321"/>
      <c r="AP38" s="321"/>
      <c r="AQ38" s="321"/>
      <c r="AR38" s="321"/>
      <c r="AS38" s="321"/>
      <c r="AT38" s="321"/>
      <c r="AU38" s="321"/>
      <c r="AV38" s="321"/>
      <c r="AW38" s="321"/>
      <c r="AX38" s="321"/>
      <c r="AY38" s="321"/>
      <c r="AZ38" s="321"/>
      <c r="BA38" s="321"/>
      <c r="BB38" s="321"/>
      <c r="BC38" s="321"/>
      <c r="BD38" s="321"/>
      <c r="BE38" s="321"/>
      <c r="BF38" s="321"/>
      <c r="BG38" s="321"/>
      <c r="BH38" s="321"/>
      <c r="BI38" s="321"/>
      <c r="BJ38" s="321"/>
      <c r="BK38" s="321"/>
      <c r="BL38" s="321"/>
      <c r="BM38" s="321"/>
      <c r="BN38" s="321"/>
      <c r="BO38" s="321"/>
    </row>
    <row r="39" spans="1:67" s="317" customFormat="1" ht="10.199999999999999">
      <c r="A39" s="315"/>
      <c r="B39" s="315"/>
      <c r="C39" s="315"/>
      <c r="D39" s="315"/>
      <c r="E39" s="315"/>
      <c r="F39" s="315"/>
      <c r="G39" s="315"/>
      <c r="H39" s="315"/>
      <c r="I39" s="315"/>
      <c r="J39" s="315"/>
      <c r="K39" s="315"/>
      <c r="L39" s="315"/>
      <c r="M39" s="315"/>
      <c r="N39" s="315"/>
      <c r="O39" s="315"/>
      <c r="P39" s="315"/>
      <c r="Q39" s="315"/>
      <c r="R39" s="315"/>
      <c r="S39" s="315"/>
      <c r="T39" s="315"/>
      <c r="U39" s="315"/>
      <c r="V39" s="315"/>
      <c r="W39" s="315"/>
      <c r="X39" s="315"/>
      <c r="Y39" s="315"/>
      <c r="Z39" s="315"/>
      <c r="AA39" s="315"/>
      <c r="AB39" s="315"/>
      <c r="AC39" s="315"/>
      <c r="AD39" s="315"/>
      <c r="AE39" s="315"/>
      <c r="AF39" s="315"/>
      <c r="AG39" s="315"/>
      <c r="AH39" s="315"/>
      <c r="AI39" s="315"/>
      <c r="AJ39" s="315"/>
      <c r="AK39" s="315"/>
      <c r="AL39" s="321"/>
      <c r="AM39" s="321"/>
      <c r="AN39" s="321"/>
      <c r="AO39" s="321"/>
      <c r="AP39" s="321"/>
      <c r="AQ39" s="321"/>
      <c r="AR39" s="321"/>
      <c r="AS39" s="321"/>
      <c r="AT39" s="321"/>
      <c r="AU39" s="321"/>
      <c r="AV39" s="321"/>
      <c r="AW39" s="321"/>
      <c r="AX39" s="321"/>
      <c r="AY39" s="321"/>
      <c r="AZ39" s="321"/>
      <c r="BA39" s="321"/>
      <c r="BB39" s="321"/>
      <c r="BC39" s="321"/>
      <c r="BD39" s="321"/>
      <c r="BE39" s="321"/>
      <c r="BF39" s="321"/>
      <c r="BG39" s="321"/>
      <c r="BH39" s="321"/>
      <c r="BI39" s="321"/>
      <c r="BJ39" s="321"/>
      <c r="BK39" s="321"/>
      <c r="BL39" s="321"/>
      <c r="BM39" s="321"/>
      <c r="BN39" s="321"/>
      <c r="BO39" s="321"/>
    </row>
    <row r="40" spans="1:67" s="317" customFormat="1" ht="10.199999999999999">
      <c r="A40" s="315"/>
      <c r="B40" s="315"/>
      <c r="C40" s="315"/>
      <c r="D40" s="315"/>
      <c r="E40" s="315"/>
      <c r="F40" s="315"/>
      <c r="G40" s="315"/>
      <c r="H40" s="315"/>
      <c r="I40" s="315"/>
      <c r="J40" s="315"/>
      <c r="K40" s="315"/>
      <c r="L40" s="315"/>
      <c r="M40" s="315"/>
      <c r="N40" s="315"/>
      <c r="O40" s="315"/>
      <c r="P40" s="315"/>
      <c r="Q40" s="315"/>
      <c r="R40" s="315"/>
      <c r="S40" s="315"/>
      <c r="T40" s="315"/>
      <c r="U40" s="315"/>
      <c r="V40" s="315"/>
      <c r="W40" s="315"/>
      <c r="X40" s="315"/>
      <c r="Y40" s="315"/>
      <c r="Z40" s="315"/>
      <c r="AA40" s="315"/>
      <c r="AB40" s="315"/>
      <c r="AC40" s="315"/>
      <c r="AD40" s="315"/>
      <c r="AE40" s="315"/>
      <c r="AF40" s="315"/>
      <c r="AG40" s="315"/>
      <c r="AH40" s="315"/>
      <c r="AI40" s="315"/>
      <c r="AJ40" s="315"/>
      <c r="AK40" s="315"/>
      <c r="AL40" s="321"/>
      <c r="AM40" s="321"/>
      <c r="AN40" s="321"/>
      <c r="AO40" s="321"/>
      <c r="AP40" s="321"/>
      <c r="AQ40" s="321"/>
      <c r="AR40" s="321"/>
      <c r="AS40" s="321"/>
      <c r="AT40" s="321"/>
      <c r="AU40" s="321"/>
      <c r="AV40" s="321"/>
      <c r="AW40" s="321"/>
      <c r="AX40" s="321"/>
      <c r="AY40" s="321"/>
      <c r="AZ40" s="321"/>
      <c r="BA40" s="321"/>
      <c r="BB40" s="321"/>
      <c r="BC40" s="321"/>
      <c r="BD40" s="321"/>
      <c r="BE40" s="321"/>
      <c r="BF40" s="321"/>
      <c r="BG40" s="321"/>
      <c r="BH40" s="321"/>
      <c r="BI40" s="321"/>
      <c r="BJ40" s="321"/>
      <c r="BK40" s="321"/>
      <c r="BL40" s="321"/>
      <c r="BM40" s="321"/>
      <c r="BN40" s="321"/>
      <c r="BO40" s="321"/>
    </row>
    <row r="41" spans="1:67" s="317" customFormat="1" ht="10.199999999999999">
      <c r="A41" s="315"/>
      <c r="B41" s="315"/>
      <c r="C41" s="315"/>
      <c r="D41" s="315"/>
      <c r="E41" s="315"/>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21"/>
      <c r="AM41" s="321"/>
      <c r="AN41" s="321"/>
      <c r="AO41" s="321"/>
      <c r="AP41" s="321"/>
      <c r="AQ41" s="321"/>
      <c r="AR41" s="321"/>
      <c r="AS41" s="321"/>
      <c r="AT41" s="321"/>
      <c r="AU41" s="321"/>
      <c r="AV41" s="321"/>
      <c r="AW41" s="321"/>
      <c r="AX41" s="321"/>
      <c r="AY41" s="321"/>
      <c r="AZ41" s="321"/>
      <c r="BA41" s="321"/>
      <c r="BB41" s="321"/>
      <c r="BC41" s="321"/>
      <c r="BD41" s="321"/>
      <c r="BE41" s="321"/>
      <c r="BF41" s="321"/>
      <c r="BG41" s="321"/>
      <c r="BH41" s="321"/>
      <c r="BI41" s="321"/>
      <c r="BJ41" s="321"/>
      <c r="BK41" s="321"/>
      <c r="BL41" s="321"/>
      <c r="BM41" s="321"/>
      <c r="BN41" s="321"/>
      <c r="BO41" s="321"/>
    </row>
    <row r="42" spans="1:67" s="317" customFormat="1" ht="10.199999999999999">
      <c r="A42" s="315"/>
      <c r="B42" s="315"/>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15"/>
      <c r="AI42" s="315"/>
      <c r="AJ42" s="315"/>
      <c r="AK42" s="315"/>
      <c r="AL42" s="321"/>
      <c r="AM42" s="321"/>
      <c r="AN42" s="321"/>
      <c r="AO42" s="321"/>
      <c r="AP42" s="321"/>
      <c r="AQ42" s="321"/>
      <c r="AR42" s="321"/>
      <c r="AS42" s="321"/>
      <c r="AT42" s="321"/>
      <c r="AU42" s="321"/>
      <c r="AV42" s="321"/>
      <c r="AW42" s="321"/>
      <c r="AX42" s="321"/>
      <c r="AY42" s="321"/>
      <c r="AZ42" s="321"/>
      <c r="BA42" s="321"/>
      <c r="BB42" s="321"/>
      <c r="BC42" s="321"/>
      <c r="BD42" s="321"/>
      <c r="BE42" s="321"/>
      <c r="BF42" s="321"/>
      <c r="BG42" s="321"/>
      <c r="BH42" s="321"/>
      <c r="BI42" s="321"/>
      <c r="BJ42" s="321"/>
      <c r="BK42" s="321"/>
      <c r="BL42" s="321"/>
      <c r="BM42" s="321"/>
      <c r="BN42" s="321"/>
      <c r="BO42" s="321"/>
    </row>
    <row r="43" spans="1:67" s="317" customFormat="1" ht="10.199999999999999">
      <c r="A43" s="315"/>
      <c r="B43" s="315"/>
      <c r="C43" s="315"/>
      <c r="D43" s="315"/>
      <c r="E43" s="315"/>
      <c r="F43" s="315"/>
      <c r="G43" s="315"/>
      <c r="H43" s="315"/>
      <c r="I43" s="315"/>
      <c r="J43" s="315"/>
      <c r="K43" s="315"/>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5"/>
      <c r="AI43" s="315"/>
      <c r="AJ43" s="315"/>
      <c r="AK43" s="315"/>
      <c r="AL43" s="321"/>
      <c r="AM43" s="321"/>
      <c r="AN43" s="321"/>
      <c r="AO43" s="321"/>
      <c r="AP43" s="321"/>
      <c r="AQ43" s="321"/>
      <c r="AR43" s="321"/>
      <c r="AS43" s="321"/>
      <c r="AT43" s="321"/>
      <c r="AU43" s="321"/>
      <c r="AV43" s="321"/>
      <c r="AW43" s="321"/>
      <c r="AX43" s="321"/>
      <c r="AY43" s="321"/>
      <c r="AZ43" s="321"/>
      <c r="BA43" s="321"/>
      <c r="BB43" s="321"/>
      <c r="BC43" s="321"/>
      <c r="BD43" s="321"/>
      <c r="BE43" s="321"/>
      <c r="BF43" s="321"/>
      <c r="BG43" s="321"/>
      <c r="BH43" s="321"/>
      <c r="BI43" s="321"/>
      <c r="BJ43" s="321"/>
      <c r="BK43" s="321"/>
      <c r="BL43" s="321"/>
      <c r="BM43" s="321"/>
      <c r="BN43" s="321"/>
      <c r="BO43" s="321"/>
    </row>
    <row r="44" spans="1:67" s="317" customFormat="1" ht="10.199999999999999">
      <c r="A44" s="315"/>
      <c r="B44" s="315"/>
      <c r="C44" s="315"/>
      <c r="D44" s="315"/>
      <c r="E44" s="315"/>
      <c r="F44" s="315"/>
      <c r="G44" s="315"/>
      <c r="H44" s="315"/>
      <c r="I44" s="315"/>
      <c r="J44" s="315"/>
      <c r="K44" s="315"/>
      <c r="L44" s="315"/>
      <c r="M44" s="315"/>
      <c r="N44" s="315"/>
      <c r="O44" s="315"/>
      <c r="P44" s="315"/>
      <c r="Q44" s="315"/>
      <c r="R44" s="315"/>
      <c r="S44" s="315"/>
      <c r="T44" s="315"/>
      <c r="U44" s="315"/>
      <c r="V44" s="315"/>
      <c r="W44" s="315"/>
      <c r="X44" s="315"/>
      <c r="Y44" s="315"/>
      <c r="Z44" s="315"/>
      <c r="AA44" s="315"/>
      <c r="AB44" s="315"/>
      <c r="AC44" s="315"/>
      <c r="AD44" s="315"/>
      <c r="AE44" s="315"/>
      <c r="AF44" s="315"/>
      <c r="AG44" s="315"/>
      <c r="AH44" s="315"/>
      <c r="AI44" s="315"/>
      <c r="AJ44" s="315"/>
      <c r="AK44" s="315"/>
      <c r="AL44" s="321"/>
      <c r="AM44" s="321"/>
      <c r="AN44" s="321"/>
      <c r="AO44" s="321"/>
      <c r="AP44" s="321"/>
      <c r="AQ44" s="321"/>
      <c r="AR44" s="321"/>
      <c r="AS44" s="321"/>
      <c r="AT44" s="321"/>
      <c r="AU44" s="321"/>
      <c r="AV44" s="321"/>
      <c r="AW44" s="321"/>
      <c r="AX44" s="321"/>
      <c r="AY44" s="321"/>
      <c r="AZ44" s="321"/>
      <c r="BA44" s="321"/>
      <c r="BB44" s="321"/>
      <c r="BC44" s="321"/>
      <c r="BD44" s="321"/>
      <c r="BE44" s="321"/>
      <c r="BF44" s="321"/>
      <c r="BG44" s="321"/>
      <c r="BH44" s="321"/>
      <c r="BI44" s="321"/>
      <c r="BJ44" s="321"/>
      <c r="BK44" s="321"/>
      <c r="BL44" s="321"/>
      <c r="BM44" s="321"/>
      <c r="BN44" s="321"/>
      <c r="BO44" s="321"/>
    </row>
    <row r="45" spans="1:67" s="317" customFormat="1" ht="10.199999999999999">
      <c r="A45" s="315"/>
      <c r="B45" s="315"/>
      <c r="C45" s="315"/>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21"/>
      <c r="AM45" s="321"/>
      <c r="AN45" s="321"/>
      <c r="AO45" s="321"/>
      <c r="AP45" s="321"/>
      <c r="AQ45" s="321"/>
      <c r="AR45" s="321"/>
      <c r="AS45" s="321"/>
      <c r="AT45" s="321"/>
      <c r="AU45" s="321"/>
      <c r="AV45" s="321"/>
      <c r="AW45" s="321"/>
      <c r="AX45" s="321"/>
      <c r="AY45" s="321"/>
      <c r="AZ45" s="321"/>
      <c r="BA45" s="321"/>
      <c r="BB45" s="321"/>
      <c r="BC45" s="321"/>
      <c r="BD45" s="321"/>
      <c r="BE45" s="321"/>
      <c r="BF45" s="321"/>
      <c r="BG45" s="321"/>
      <c r="BH45" s="321"/>
      <c r="BI45" s="321"/>
      <c r="BJ45" s="321"/>
      <c r="BK45" s="321"/>
      <c r="BL45" s="321"/>
      <c r="BM45" s="321"/>
      <c r="BN45" s="321"/>
      <c r="BO45" s="321"/>
    </row>
    <row r="46" spans="1:67" s="317" customFormat="1" ht="10.199999999999999">
      <c r="A46" s="315"/>
      <c r="B46" s="315"/>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5"/>
      <c r="AJ46" s="315"/>
      <c r="AK46" s="315"/>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1"/>
      <c r="BH46" s="321"/>
      <c r="BI46" s="321"/>
      <c r="BJ46" s="321"/>
      <c r="BK46" s="321"/>
      <c r="BL46" s="321"/>
      <c r="BM46" s="321"/>
      <c r="BN46" s="321"/>
      <c r="BO46" s="321"/>
    </row>
    <row r="47" spans="1:67" s="317" customFormat="1" ht="10.199999999999999">
      <c r="A47" s="315"/>
      <c r="B47" s="315"/>
      <c r="C47" s="315"/>
      <c r="D47" s="315"/>
      <c r="E47" s="315"/>
      <c r="F47" s="315"/>
      <c r="G47" s="315"/>
      <c r="H47" s="315"/>
      <c r="I47" s="315"/>
      <c r="J47" s="315"/>
      <c r="K47" s="315"/>
      <c r="L47" s="315"/>
      <c r="M47" s="315"/>
      <c r="N47" s="315"/>
      <c r="O47" s="315"/>
      <c r="P47" s="315"/>
      <c r="Q47" s="315"/>
      <c r="R47" s="315"/>
      <c r="S47" s="315"/>
      <c r="T47" s="315"/>
      <c r="U47" s="315"/>
      <c r="V47" s="315"/>
      <c r="W47" s="315"/>
      <c r="X47" s="315"/>
      <c r="Y47" s="315"/>
      <c r="Z47" s="315"/>
      <c r="AA47" s="315"/>
      <c r="AB47" s="315"/>
      <c r="AC47" s="315"/>
      <c r="AD47" s="315"/>
      <c r="AE47" s="315"/>
      <c r="AF47" s="315"/>
      <c r="AG47" s="315"/>
      <c r="AH47" s="315"/>
      <c r="AI47" s="315"/>
      <c r="AJ47" s="315"/>
      <c r="AK47" s="315"/>
      <c r="AL47" s="321"/>
      <c r="AM47" s="321"/>
      <c r="AN47" s="321"/>
      <c r="AO47" s="321"/>
      <c r="AP47" s="321"/>
      <c r="AQ47" s="321"/>
      <c r="AR47" s="321"/>
      <c r="AS47" s="321"/>
      <c r="AT47" s="321"/>
      <c r="AU47" s="321"/>
      <c r="AV47" s="321"/>
      <c r="AW47" s="321"/>
      <c r="AX47" s="321"/>
      <c r="AY47" s="321"/>
      <c r="AZ47" s="321"/>
      <c r="BA47" s="321"/>
      <c r="BB47" s="321"/>
      <c r="BC47" s="321"/>
      <c r="BD47" s="321"/>
      <c r="BE47" s="321"/>
      <c r="BF47" s="321"/>
      <c r="BG47" s="321"/>
      <c r="BH47" s="321"/>
      <c r="BI47" s="321"/>
      <c r="BJ47" s="321"/>
      <c r="BK47" s="321"/>
      <c r="BL47" s="321"/>
      <c r="BM47" s="321"/>
      <c r="BN47" s="321"/>
      <c r="BO47" s="321"/>
    </row>
    <row r="48" spans="1:67" s="317" customFormat="1" ht="10.199999999999999">
      <c r="A48" s="315"/>
      <c r="B48" s="315"/>
      <c r="C48" s="315"/>
      <c r="D48" s="315"/>
      <c r="E48" s="315"/>
      <c r="F48" s="315"/>
      <c r="G48" s="315"/>
      <c r="H48" s="315"/>
      <c r="I48" s="315"/>
      <c r="J48" s="315"/>
      <c r="K48" s="315"/>
      <c r="L48" s="315"/>
      <c r="M48" s="315"/>
      <c r="N48" s="315"/>
      <c r="O48" s="315"/>
      <c r="P48" s="315"/>
      <c r="Q48" s="315"/>
      <c r="R48" s="315"/>
      <c r="S48" s="315"/>
      <c r="T48" s="315"/>
      <c r="U48" s="315"/>
      <c r="V48" s="315"/>
      <c r="W48" s="315"/>
      <c r="X48" s="315"/>
      <c r="Y48" s="315"/>
      <c r="Z48" s="315"/>
      <c r="AA48" s="315"/>
      <c r="AB48" s="315"/>
      <c r="AC48" s="315"/>
      <c r="AD48" s="315"/>
      <c r="AE48" s="315"/>
      <c r="AF48" s="315"/>
      <c r="AG48" s="315"/>
      <c r="AH48" s="315"/>
      <c r="AI48" s="315"/>
      <c r="AJ48" s="315"/>
      <c r="AK48" s="315"/>
      <c r="AL48" s="321"/>
      <c r="AM48" s="321"/>
      <c r="AN48" s="321"/>
      <c r="AO48" s="321"/>
      <c r="AP48" s="321"/>
      <c r="AQ48" s="321"/>
      <c r="AR48" s="321"/>
      <c r="AS48" s="321"/>
      <c r="AT48" s="321"/>
      <c r="AU48" s="321"/>
      <c r="AV48" s="321"/>
      <c r="AW48" s="321"/>
      <c r="AX48" s="321"/>
      <c r="AY48" s="321"/>
      <c r="AZ48" s="321"/>
      <c r="BA48" s="321"/>
      <c r="BB48" s="321"/>
      <c r="BC48" s="321"/>
      <c r="BD48" s="321"/>
      <c r="BE48" s="321"/>
      <c r="BF48" s="321"/>
      <c r="BG48" s="321"/>
      <c r="BH48" s="321"/>
      <c r="BI48" s="321"/>
      <c r="BJ48" s="321"/>
      <c r="BK48" s="321"/>
      <c r="BL48" s="321"/>
      <c r="BM48" s="321"/>
      <c r="BN48" s="321"/>
      <c r="BO48" s="321"/>
    </row>
    <row r="49" spans="1:67" s="317" customFormat="1" ht="10.199999999999999">
      <c r="A49" s="315"/>
      <c r="B49" s="315"/>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321"/>
      <c r="AM49" s="321"/>
      <c r="AN49" s="321"/>
      <c r="AO49" s="321"/>
      <c r="AP49" s="321"/>
      <c r="AQ49" s="321"/>
      <c r="AR49" s="321"/>
      <c r="AS49" s="321"/>
      <c r="AT49" s="321"/>
      <c r="AU49" s="321"/>
      <c r="AV49" s="321"/>
      <c r="AW49" s="321"/>
      <c r="AX49" s="321"/>
      <c r="AY49" s="321"/>
      <c r="AZ49" s="321"/>
      <c r="BA49" s="321"/>
      <c r="BB49" s="321"/>
      <c r="BC49" s="321"/>
      <c r="BD49" s="321"/>
      <c r="BE49" s="321"/>
      <c r="BF49" s="321"/>
      <c r="BG49" s="321"/>
      <c r="BH49" s="321"/>
      <c r="BI49" s="321"/>
      <c r="BJ49" s="321"/>
      <c r="BK49" s="321"/>
      <c r="BL49" s="321"/>
      <c r="BM49" s="321"/>
      <c r="BN49" s="321"/>
      <c r="BO49" s="321"/>
    </row>
    <row r="50" spans="1:67" s="317" customFormat="1" ht="10.199999999999999">
      <c r="A50" s="315"/>
      <c r="B50" s="315"/>
      <c r="C50" s="315"/>
      <c r="D50" s="315"/>
      <c r="E50" s="315"/>
      <c r="F50" s="315"/>
      <c r="G50" s="315"/>
      <c r="H50" s="315"/>
      <c r="I50" s="315"/>
      <c r="J50" s="315"/>
      <c r="K50" s="315"/>
      <c r="L50" s="315"/>
      <c r="M50" s="315"/>
      <c r="N50" s="315"/>
      <c r="O50" s="315"/>
      <c r="P50" s="315"/>
      <c r="Q50" s="315"/>
      <c r="R50" s="315"/>
      <c r="S50" s="315"/>
      <c r="T50" s="315"/>
      <c r="U50" s="315"/>
      <c r="V50" s="315"/>
      <c r="W50" s="315"/>
      <c r="X50" s="315"/>
      <c r="Y50" s="315"/>
      <c r="Z50" s="315"/>
      <c r="AA50" s="315"/>
      <c r="AB50" s="315"/>
      <c r="AC50" s="315"/>
      <c r="AD50" s="315"/>
      <c r="AE50" s="315"/>
      <c r="AF50" s="315"/>
      <c r="AG50" s="315"/>
      <c r="AH50" s="315"/>
      <c r="AI50" s="315"/>
      <c r="AJ50" s="315"/>
      <c r="AK50" s="315"/>
      <c r="AL50" s="321"/>
      <c r="AM50" s="321"/>
      <c r="AN50" s="321"/>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1"/>
    </row>
    <row r="51" spans="1:67" s="317" customFormat="1" ht="10.199999999999999">
      <c r="A51" s="315"/>
      <c r="B51" s="315"/>
      <c r="C51" s="315"/>
      <c r="D51" s="315"/>
      <c r="E51" s="315"/>
      <c r="F51" s="315"/>
      <c r="G51" s="315"/>
      <c r="H51" s="315"/>
      <c r="I51" s="315"/>
      <c r="J51" s="315"/>
      <c r="K51" s="315"/>
      <c r="L51" s="315"/>
      <c r="M51" s="315"/>
      <c r="N51" s="315"/>
      <c r="O51" s="315"/>
      <c r="P51" s="315"/>
      <c r="Q51" s="315"/>
      <c r="R51" s="315"/>
      <c r="S51" s="315"/>
      <c r="T51" s="315"/>
      <c r="U51" s="315"/>
      <c r="V51" s="315"/>
      <c r="W51" s="315"/>
      <c r="X51" s="315"/>
      <c r="Y51" s="315"/>
      <c r="Z51" s="315"/>
      <c r="AA51" s="315"/>
      <c r="AB51" s="315"/>
      <c r="AC51" s="315"/>
      <c r="AD51" s="315"/>
      <c r="AE51" s="315"/>
      <c r="AF51" s="315"/>
      <c r="AG51" s="315"/>
      <c r="AH51" s="315"/>
      <c r="AI51" s="315"/>
      <c r="AJ51" s="315"/>
      <c r="AK51" s="315"/>
      <c r="AL51" s="321"/>
      <c r="AM51" s="321"/>
      <c r="AN51" s="321"/>
      <c r="AO51" s="321"/>
      <c r="AP51" s="321"/>
      <c r="AQ51" s="321"/>
      <c r="AR51" s="321"/>
      <c r="AS51" s="321"/>
      <c r="AT51" s="321"/>
      <c r="AU51" s="321"/>
      <c r="AV51" s="321"/>
      <c r="AW51" s="321"/>
      <c r="AX51" s="321"/>
      <c r="AY51" s="321"/>
      <c r="AZ51" s="321"/>
      <c r="BA51" s="321"/>
      <c r="BB51" s="321"/>
      <c r="BC51" s="321"/>
      <c r="BD51" s="321"/>
      <c r="BE51" s="321"/>
      <c r="BF51" s="321"/>
      <c r="BG51" s="321"/>
      <c r="BH51" s="321"/>
      <c r="BI51" s="321"/>
      <c r="BJ51" s="321"/>
      <c r="BK51" s="321"/>
      <c r="BL51" s="321"/>
      <c r="BM51" s="321"/>
      <c r="BN51" s="321"/>
      <c r="BO51" s="321"/>
    </row>
    <row r="52" spans="1:67" s="317" customFormat="1" ht="10.199999999999999">
      <c r="A52" s="315"/>
      <c r="B52" s="315"/>
      <c r="C52" s="315"/>
      <c r="D52" s="315"/>
      <c r="E52" s="315"/>
      <c r="F52" s="315"/>
      <c r="G52" s="315"/>
      <c r="H52" s="315"/>
      <c r="I52" s="315"/>
      <c r="J52" s="315"/>
      <c r="K52" s="315"/>
      <c r="L52" s="315"/>
      <c r="M52" s="315"/>
      <c r="N52" s="315"/>
      <c r="O52" s="315"/>
      <c r="P52" s="315"/>
      <c r="Q52" s="315"/>
      <c r="R52" s="315"/>
      <c r="S52" s="315"/>
      <c r="T52" s="315"/>
      <c r="U52" s="315"/>
      <c r="V52" s="315"/>
      <c r="W52" s="315"/>
      <c r="X52" s="315"/>
      <c r="Y52" s="315"/>
      <c r="Z52" s="315"/>
      <c r="AA52" s="315"/>
      <c r="AB52" s="315"/>
      <c r="AC52" s="315"/>
      <c r="AD52" s="315"/>
      <c r="AE52" s="315"/>
      <c r="AF52" s="315"/>
      <c r="AG52" s="315"/>
      <c r="AH52" s="315"/>
      <c r="AI52" s="315"/>
      <c r="AJ52" s="315"/>
      <c r="AK52" s="315"/>
      <c r="AL52" s="321"/>
      <c r="AM52" s="321"/>
      <c r="AN52" s="321"/>
      <c r="AO52" s="321"/>
      <c r="AP52" s="321"/>
      <c r="AQ52" s="321"/>
      <c r="AR52" s="321"/>
      <c r="AS52" s="321"/>
      <c r="AT52" s="321"/>
      <c r="AU52" s="321"/>
      <c r="AV52" s="321"/>
      <c r="AW52" s="321"/>
      <c r="AX52" s="321"/>
      <c r="AY52" s="321"/>
      <c r="AZ52" s="321"/>
      <c r="BA52" s="321"/>
      <c r="BB52" s="321"/>
      <c r="BC52" s="321"/>
      <c r="BD52" s="321"/>
      <c r="BE52" s="321"/>
      <c r="BF52" s="321"/>
      <c r="BG52" s="321"/>
      <c r="BH52" s="321"/>
      <c r="BI52" s="321"/>
      <c r="BJ52" s="321"/>
      <c r="BK52" s="321"/>
      <c r="BL52" s="321"/>
      <c r="BM52" s="321"/>
      <c r="BN52" s="321"/>
      <c r="BO52" s="321"/>
    </row>
    <row r="53" spans="1:67" s="317" customFormat="1" ht="10.199999999999999">
      <c r="A53" s="315"/>
      <c r="B53" s="315"/>
      <c r="C53" s="315"/>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21"/>
      <c r="AM53" s="321"/>
      <c r="AN53" s="321"/>
      <c r="AO53" s="321"/>
      <c r="AP53" s="321"/>
      <c r="AQ53" s="321"/>
      <c r="AR53" s="321"/>
      <c r="AS53" s="321"/>
      <c r="AT53" s="321"/>
      <c r="AU53" s="321"/>
      <c r="AV53" s="321"/>
      <c r="AW53" s="321"/>
      <c r="AX53" s="321"/>
      <c r="AY53" s="321"/>
      <c r="AZ53" s="321"/>
      <c r="BA53" s="321"/>
      <c r="BB53" s="321"/>
      <c r="BC53" s="321"/>
      <c r="BD53" s="321"/>
      <c r="BE53" s="321"/>
      <c r="BF53" s="321"/>
      <c r="BG53" s="321"/>
      <c r="BH53" s="321"/>
      <c r="BI53" s="321"/>
      <c r="BJ53" s="321"/>
      <c r="BK53" s="321"/>
      <c r="BL53" s="321"/>
      <c r="BM53" s="321"/>
      <c r="BN53" s="321"/>
      <c r="BO53" s="321"/>
    </row>
    <row r="54" spans="1:67" s="317" customFormat="1" ht="10.199999999999999">
      <c r="A54" s="315"/>
      <c r="B54" s="315"/>
      <c r="C54" s="315"/>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5"/>
      <c r="AH54" s="315"/>
      <c r="AI54" s="315"/>
      <c r="AJ54" s="315"/>
      <c r="AK54" s="315"/>
      <c r="AL54" s="321"/>
      <c r="AM54" s="321"/>
      <c r="AN54" s="321"/>
      <c r="AO54" s="321"/>
      <c r="AP54" s="321"/>
      <c r="AQ54" s="321"/>
      <c r="AR54" s="321"/>
      <c r="AS54" s="321"/>
      <c r="AT54" s="321"/>
      <c r="AU54" s="321"/>
      <c r="AV54" s="321"/>
      <c r="AW54" s="321"/>
      <c r="AX54" s="321"/>
      <c r="AY54" s="321"/>
      <c r="AZ54" s="321"/>
      <c r="BA54" s="321"/>
      <c r="BB54" s="321"/>
      <c r="BC54" s="321"/>
      <c r="BD54" s="321"/>
      <c r="BE54" s="321"/>
      <c r="BF54" s="321"/>
      <c r="BG54" s="321"/>
      <c r="BH54" s="321"/>
      <c r="BI54" s="321"/>
      <c r="BJ54" s="321"/>
      <c r="BK54" s="321"/>
      <c r="BL54" s="321"/>
      <c r="BM54" s="321"/>
      <c r="BN54" s="321"/>
      <c r="BO54" s="321"/>
    </row>
    <row r="55" spans="1:67" s="317" customFormat="1" ht="10.199999999999999">
      <c r="A55" s="315"/>
      <c r="B55" s="315"/>
      <c r="C55" s="315"/>
      <c r="D55" s="315"/>
      <c r="E55" s="315"/>
      <c r="F55" s="315"/>
      <c r="G55" s="315"/>
      <c r="H55" s="315"/>
      <c r="I55" s="315"/>
      <c r="J55" s="315"/>
      <c r="K55" s="315"/>
      <c r="L55" s="315"/>
      <c r="M55" s="315"/>
      <c r="N55" s="315"/>
      <c r="O55" s="315"/>
      <c r="P55" s="315"/>
      <c r="Q55" s="315"/>
      <c r="R55" s="315"/>
      <c r="S55" s="315"/>
      <c r="T55" s="315"/>
      <c r="U55" s="315"/>
      <c r="V55" s="315"/>
      <c r="W55" s="315"/>
      <c r="X55" s="315"/>
      <c r="Y55" s="315"/>
      <c r="Z55" s="315"/>
      <c r="AA55" s="315"/>
      <c r="AB55" s="315"/>
      <c r="AC55" s="315"/>
      <c r="AD55" s="315"/>
      <c r="AE55" s="315"/>
      <c r="AF55" s="315"/>
      <c r="AG55" s="315"/>
      <c r="AH55" s="315"/>
      <c r="AI55" s="315"/>
      <c r="AJ55" s="315"/>
      <c r="AK55" s="315"/>
      <c r="AL55" s="321"/>
      <c r="AM55" s="321"/>
      <c r="AN55" s="321"/>
      <c r="AO55" s="321"/>
      <c r="AP55" s="321"/>
      <c r="AQ55" s="321"/>
      <c r="AR55" s="321"/>
      <c r="AS55" s="321"/>
      <c r="AT55" s="321"/>
      <c r="AU55" s="321"/>
      <c r="AV55" s="321"/>
      <c r="AW55" s="321"/>
      <c r="AX55" s="321"/>
      <c r="AY55" s="321"/>
      <c r="AZ55" s="321"/>
      <c r="BA55" s="321"/>
      <c r="BB55" s="321"/>
      <c r="BC55" s="321"/>
      <c r="BD55" s="321"/>
      <c r="BE55" s="321"/>
      <c r="BF55" s="321"/>
      <c r="BG55" s="321"/>
      <c r="BH55" s="321"/>
      <c r="BI55" s="321"/>
      <c r="BJ55" s="321"/>
      <c r="BK55" s="321"/>
      <c r="BL55" s="321"/>
      <c r="BM55" s="321"/>
      <c r="BN55" s="321"/>
      <c r="BO55" s="321"/>
    </row>
    <row r="56" spans="1:67" s="317" customFormat="1" ht="10.199999999999999">
      <c r="A56" s="315"/>
      <c r="B56" s="315"/>
      <c r="C56" s="315"/>
      <c r="D56" s="315"/>
      <c r="E56" s="315"/>
      <c r="F56" s="315"/>
      <c r="G56" s="315"/>
      <c r="H56" s="315"/>
      <c r="I56" s="315"/>
      <c r="J56" s="315"/>
      <c r="K56" s="315"/>
      <c r="L56" s="315"/>
      <c r="M56" s="315"/>
      <c r="N56" s="315"/>
      <c r="O56" s="315"/>
      <c r="P56" s="315"/>
      <c r="Q56" s="315"/>
      <c r="R56" s="315"/>
      <c r="S56" s="315"/>
      <c r="T56" s="315"/>
      <c r="U56" s="315"/>
      <c r="V56" s="315"/>
      <c r="W56" s="315"/>
      <c r="X56" s="315"/>
      <c r="Y56" s="315"/>
      <c r="Z56" s="315"/>
      <c r="AA56" s="315"/>
      <c r="AB56" s="315"/>
      <c r="AC56" s="315"/>
      <c r="AD56" s="315"/>
      <c r="AE56" s="315"/>
      <c r="AF56" s="315"/>
      <c r="AG56" s="315"/>
      <c r="AH56" s="315"/>
      <c r="AI56" s="315"/>
      <c r="AJ56" s="315"/>
      <c r="AK56" s="315"/>
      <c r="AL56" s="321"/>
      <c r="AM56" s="321"/>
      <c r="AN56" s="321"/>
      <c r="AO56" s="321"/>
      <c r="AP56" s="321"/>
      <c r="AQ56" s="321"/>
      <c r="AR56" s="321"/>
      <c r="AS56" s="321"/>
      <c r="AT56" s="321"/>
      <c r="AU56" s="321"/>
      <c r="AV56" s="321"/>
      <c r="AW56" s="321"/>
      <c r="AX56" s="321"/>
      <c r="AY56" s="321"/>
      <c r="AZ56" s="321"/>
      <c r="BA56" s="321"/>
      <c r="BB56" s="321"/>
      <c r="BC56" s="321"/>
      <c r="BD56" s="321"/>
      <c r="BE56" s="321"/>
      <c r="BF56" s="321"/>
      <c r="BG56" s="321"/>
      <c r="BH56" s="321"/>
      <c r="BI56" s="321"/>
      <c r="BJ56" s="321"/>
      <c r="BK56" s="321"/>
      <c r="BL56" s="321"/>
      <c r="BM56" s="321"/>
      <c r="BN56" s="321"/>
      <c r="BO56" s="321"/>
    </row>
    <row r="57" spans="1:67" s="317" customFormat="1" ht="10.199999999999999">
      <c r="A57" s="315"/>
      <c r="B57" s="315"/>
      <c r="C57" s="315"/>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321"/>
      <c r="AM57" s="321"/>
      <c r="AN57" s="321"/>
      <c r="AO57" s="321"/>
      <c r="AP57" s="321"/>
      <c r="AQ57" s="321"/>
      <c r="AR57" s="321"/>
      <c r="AS57" s="321"/>
      <c r="AT57" s="321"/>
      <c r="AU57" s="321"/>
      <c r="AV57" s="321"/>
      <c r="AW57" s="321"/>
      <c r="AX57" s="321"/>
      <c r="AY57" s="321"/>
      <c r="AZ57" s="321"/>
      <c r="BA57" s="321"/>
      <c r="BB57" s="321"/>
      <c r="BC57" s="321"/>
      <c r="BD57" s="321"/>
      <c r="BE57" s="321"/>
      <c r="BF57" s="321"/>
      <c r="BG57" s="321"/>
      <c r="BH57" s="321"/>
      <c r="BI57" s="321"/>
      <c r="BJ57" s="321"/>
      <c r="BK57" s="321"/>
      <c r="BL57" s="321"/>
      <c r="BM57" s="321"/>
      <c r="BN57" s="321"/>
      <c r="BO57" s="321"/>
    </row>
    <row r="58" spans="1:67" s="317" customFormat="1" ht="10.199999999999999">
      <c r="A58" s="315"/>
      <c r="B58" s="315"/>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21"/>
      <c r="AM58" s="321"/>
      <c r="AN58" s="321"/>
      <c r="AO58" s="321"/>
      <c r="AP58" s="321"/>
      <c r="AQ58" s="321"/>
      <c r="AR58" s="321"/>
      <c r="AS58" s="321"/>
      <c r="AT58" s="321"/>
      <c r="AU58" s="321"/>
      <c r="AV58" s="321"/>
      <c r="AW58" s="321"/>
      <c r="AX58" s="321"/>
      <c r="AY58" s="321"/>
      <c r="AZ58" s="321"/>
      <c r="BA58" s="321"/>
      <c r="BB58" s="321"/>
      <c r="BC58" s="321"/>
      <c r="BD58" s="321"/>
      <c r="BE58" s="321"/>
      <c r="BF58" s="321"/>
      <c r="BG58" s="321"/>
      <c r="BH58" s="321"/>
      <c r="BI58" s="321"/>
      <c r="BJ58" s="321"/>
      <c r="BK58" s="321"/>
      <c r="BL58" s="321"/>
      <c r="BM58" s="321"/>
      <c r="BN58" s="321"/>
      <c r="BO58" s="321"/>
    </row>
    <row r="59" spans="1:67" s="317" customFormat="1" ht="10.199999999999999">
      <c r="A59" s="315"/>
      <c r="B59" s="315"/>
      <c r="C59" s="315"/>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c r="AF59" s="315"/>
      <c r="AG59" s="315"/>
      <c r="AH59" s="315"/>
      <c r="AI59" s="315"/>
      <c r="AJ59" s="315"/>
      <c r="AK59" s="315"/>
      <c r="AL59" s="321"/>
      <c r="AM59" s="321"/>
      <c r="AN59" s="321"/>
      <c r="AO59" s="321"/>
      <c r="AP59" s="321"/>
      <c r="AQ59" s="321"/>
      <c r="AR59" s="321"/>
      <c r="AS59" s="321"/>
      <c r="AT59" s="321"/>
      <c r="AU59" s="321"/>
      <c r="AV59" s="321"/>
      <c r="AW59" s="321"/>
      <c r="AX59" s="321"/>
      <c r="AY59" s="321"/>
      <c r="AZ59" s="321"/>
      <c r="BA59" s="321"/>
      <c r="BB59" s="321"/>
      <c r="BC59" s="321"/>
      <c r="BD59" s="321"/>
      <c r="BE59" s="321"/>
      <c r="BF59" s="321"/>
      <c r="BG59" s="321"/>
      <c r="BH59" s="321"/>
      <c r="BI59" s="321"/>
      <c r="BJ59" s="321"/>
      <c r="BK59" s="321"/>
      <c r="BL59" s="321"/>
      <c r="BM59" s="321"/>
      <c r="BN59" s="321"/>
      <c r="BO59" s="321"/>
    </row>
    <row r="60" spans="1:67" s="317" customFormat="1" ht="10.199999999999999">
      <c r="A60" s="315"/>
      <c r="B60" s="315"/>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c r="AF60" s="315"/>
      <c r="AG60" s="315"/>
      <c r="AH60" s="315"/>
      <c r="AI60" s="315"/>
      <c r="AJ60" s="315"/>
      <c r="AK60" s="315"/>
      <c r="AL60" s="321"/>
      <c r="AM60" s="321"/>
      <c r="AN60" s="321"/>
      <c r="AO60" s="321"/>
      <c r="AP60" s="321"/>
      <c r="AQ60" s="321"/>
      <c r="AR60" s="321"/>
      <c r="AS60" s="321"/>
      <c r="AT60" s="321"/>
      <c r="AU60" s="321"/>
      <c r="AV60" s="321"/>
      <c r="AW60" s="321"/>
      <c r="AX60" s="321"/>
      <c r="AY60" s="321"/>
      <c r="AZ60" s="321"/>
      <c r="BA60" s="321"/>
      <c r="BB60" s="321"/>
      <c r="BC60" s="321"/>
      <c r="BD60" s="321"/>
      <c r="BE60" s="321"/>
      <c r="BF60" s="321"/>
      <c r="BG60" s="321"/>
      <c r="BH60" s="321"/>
      <c r="BI60" s="321"/>
      <c r="BJ60" s="321"/>
      <c r="BK60" s="321"/>
      <c r="BL60" s="321"/>
      <c r="BM60" s="321"/>
      <c r="BN60" s="321"/>
      <c r="BO60" s="321"/>
    </row>
    <row r="61" spans="1:67" s="317" customFormat="1" ht="10.199999999999999">
      <c r="A61" s="315"/>
      <c r="B61" s="315"/>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21"/>
      <c r="AM61" s="321"/>
      <c r="AN61" s="321"/>
      <c r="AO61" s="321"/>
      <c r="AP61" s="321"/>
      <c r="AQ61" s="321"/>
      <c r="AR61" s="321"/>
      <c r="AS61" s="321"/>
      <c r="AT61" s="321"/>
      <c r="AU61" s="321"/>
      <c r="AV61" s="321"/>
      <c r="AW61" s="321"/>
      <c r="AX61" s="321"/>
      <c r="AY61" s="321"/>
      <c r="AZ61" s="321"/>
      <c r="BA61" s="321"/>
      <c r="BB61" s="321"/>
      <c r="BC61" s="321"/>
      <c r="BD61" s="321"/>
      <c r="BE61" s="321"/>
      <c r="BF61" s="321"/>
      <c r="BG61" s="321"/>
      <c r="BH61" s="321"/>
      <c r="BI61" s="321"/>
      <c r="BJ61" s="321"/>
      <c r="BK61" s="321"/>
      <c r="BL61" s="321"/>
      <c r="BM61" s="321"/>
      <c r="BN61" s="321"/>
      <c r="BO61" s="321"/>
    </row>
    <row r="62" spans="1:67" s="317" customFormat="1" ht="10.199999999999999">
      <c r="A62" s="315"/>
      <c r="B62" s="315"/>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21"/>
      <c r="AM62" s="321"/>
      <c r="AN62" s="321"/>
      <c r="AO62" s="321"/>
      <c r="AP62" s="321"/>
      <c r="AQ62" s="321"/>
      <c r="AR62" s="321"/>
      <c r="AS62" s="321"/>
      <c r="AT62" s="321"/>
      <c r="AU62" s="321"/>
      <c r="AV62" s="321"/>
      <c r="AW62" s="321"/>
      <c r="AX62" s="321"/>
      <c r="AY62" s="321"/>
      <c r="AZ62" s="321"/>
      <c r="BA62" s="321"/>
      <c r="BB62" s="321"/>
      <c r="BC62" s="321"/>
      <c r="BD62" s="321"/>
      <c r="BE62" s="321"/>
      <c r="BF62" s="321"/>
      <c r="BG62" s="321"/>
      <c r="BH62" s="321"/>
      <c r="BI62" s="321"/>
      <c r="BJ62" s="321"/>
      <c r="BK62" s="321"/>
      <c r="BL62" s="321"/>
      <c r="BM62" s="321"/>
      <c r="BN62" s="321"/>
      <c r="BO62" s="321"/>
    </row>
    <row r="63" spans="1:67" s="317" customFormat="1" ht="10.199999999999999">
      <c r="A63" s="315"/>
      <c r="B63" s="315"/>
      <c r="C63" s="315"/>
      <c r="D63" s="315"/>
      <c r="E63" s="315"/>
      <c r="F63" s="315"/>
      <c r="G63" s="315"/>
      <c r="H63" s="315"/>
      <c r="I63" s="315"/>
      <c r="J63" s="315"/>
      <c r="K63" s="315"/>
      <c r="L63" s="315"/>
      <c r="M63" s="315"/>
      <c r="N63" s="315"/>
      <c r="O63" s="315"/>
      <c r="P63" s="315"/>
      <c r="Q63" s="315"/>
      <c r="R63" s="315"/>
      <c r="S63" s="315"/>
      <c r="T63" s="315"/>
      <c r="U63" s="315"/>
      <c r="V63" s="315"/>
      <c r="W63" s="315"/>
      <c r="X63" s="315"/>
      <c r="Y63" s="315"/>
      <c r="Z63" s="315"/>
      <c r="AA63" s="315"/>
      <c r="AB63" s="315"/>
      <c r="AC63" s="315"/>
      <c r="AD63" s="315"/>
      <c r="AE63" s="315"/>
      <c r="AF63" s="315"/>
      <c r="AG63" s="315"/>
      <c r="AH63" s="315"/>
      <c r="AI63" s="315"/>
      <c r="AJ63" s="315"/>
      <c r="AK63" s="315"/>
      <c r="AL63" s="321"/>
      <c r="AM63" s="321"/>
      <c r="AN63" s="321"/>
      <c r="AO63" s="321"/>
      <c r="AP63" s="321"/>
      <c r="AQ63" s="321"/>
      <c r="AR63" s="321"/>
      <c r="AS63" s="321"/>
      <c r="AT63" s="321"/>
      <c r="AU63" s="321"/>
      <c r="AV63" s="321"/>
      <c r="AW63" s="321"/>
      <c r="AX63" s="321"/>
      <c r="AY63" s="321"/>
      <c r="AZ63" s="321"/>
      <c r="BA63" s="321"/>
      <c r="BB63" s="321"/>
      <c r="BC63" s="321"/>
      <c r="BD63" s="321"/>
      <c r="BE63" s="321"/>
      <c r="BF63" s="321"/>
      <c r="BG63" s="321"/>
      <c r="BH63" s="321"/>
      <c r="BI63" s="321"/>
      <c r="BJ63" s="321"/>
      <c r="BK63" s="321"/>
      <c r="BL63" s="321"/>
      <c r="BM63" s="321"/>
      <c r="BN63" s="321"/>
      <c r="BO63" s="321"/>
    </row>
    <row r="64" spans="1:67" s="317" customFormat="1" ht="10.199999999999999">
      <c r="A64" s="315"/>
      <c r="B64" s="315"/>
      <c r="C64" s="315"/>
      <c r="D64" s="315"/>
      <c r="E64" s="315"/>
      <c r="F64" s="315"/>
      <c r="G64" s="315"/>
      <c r="H64" s="315"/>
      <c r="I64" s="315"/>
      <c r="J64" s="315"/>
      <c r="K64" s="315"/>
      <c r="L64" s="315"/>
      <c r="M64" s="315"/>
      <c r="N64" s="315"/>
      <c r="O64" s="315"/>
      <c r="P64" s="315"/>
      <c r="Q64" s="315"/>
      <c r="R64" s="315"/>
      <c r="S64" s="315"/>
      <c r="T64" s="315"/>
      <c r="U64" s="315"/>
      <c r="V64" s="315"/>
      <c r="W64" s="315"/>
      <c r="X64" s="315"/>
      <c r="Y64" s="315"/>
      <c r="Z64" s="315"/>
      <c r="AA64" s="315"/>
      <c r="AB64" s="315"/>
      <c r="AC64" s="315"/>
      <c r="AD64" s="315"/>
      <c r="AE64" s="315"/>
      <c r="AF64" s="315"/>
      <c r="AG64" s="315"/>
      <c r="AH64" s="315"/>
      <c r="AI64" s="315"/>
      <c r="AJ64" s="315"/>
      <c r="AK64" s="315"/>
      <c r="AL64" s="321"/>
      <c r="AM64" s="321"/>
      <c r="AN64" s="321"/>
      <c r="AO64" s="321"/>
      <c r="AP64" s="321"/>
      <c r="AQ64" s="321"/>
      <c r="AR64" s="321"/>
      <c r="AS64" s="321"/>
      <c r="AT64" s="321"/>
      <c r="AU64" s="321"/>
      <c r="AV64" s="321"/>
      <c r="AW64" s="321"/>
      <c r="AX64" s="321"/>
      <c r="AY64" s="321"/>
      <c r="AZ64" s="321"/>
      <c r="BA64" s="321"/>
      <c r="BB64" s="321"/>
      <c r="BC64" s="321"/>
      <c r="BD64" s="321"/>
      <c r="BE64" s="321"/>
      <c r="BF64" s="321"/>
      <c r="BG64" s="321"/>
      <c r="BH64" s="321"/>
      <c r="BI64" s="321"/>
      <c r="BJ64" s="321"/>
      <c r="BK64" s="321"/>
      <c r="BL64" s="321"/>
      <c r="BM64" s="321"/>
      <c r="BN64" s="321"/>
      <c r="BO64" s="321"/>
    </row>
    <row r="65" spans="1:67" s="317" customFormat="1" ht="10.199999999999999">
      <c r="A65" s="315"/>
      <c r="B65" s="315"/>
      <c r="C65" s="315"/>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321"/>
      <c r="AM65" s="321"/>
      <c r="AN65" s="321"/>
      <c r="AO65" s="321"/>
      <c r="AP65" s="321"/>
      <c r="AQ65" s="321"/>
      <c r="AR65" s="321"/>
      <c r="AS65" s="321"/>
      <c r="AT65" s="321"/>
      <c r="AU65" s="321"/>
      <c r="AV65" s="321"/>
      <c r="AW65" s="321"/>
      <c r="AX65" s="321"/>
      <c r="AY65" s="321"/>
      <c r="AZ65" s="321"/>
      <c r="BA65" s="321"/>
      <c r="BB65" s="321"/>
      <c r="BC65" s="321"/>
      <c r="BD65" s="321"/>
      <c r="BE65" s="321"/>
      <c r="BF65" s="321"/>
      <c r="BG65" s="321"/>
      <c r="BH65" s="321"/>
      <c r="BI65" s="321"/>
      <c r="BJ65" s="321"/>
      <c r="BK65" s="321"/>
      <c r="BL65" s="321"/>
      <c r="BM65" s="321"/>
      <c r="BN65" s="321"/>
      <c r="BO65" s="321"/>
    </row>
    <row r="66" spans="1:67" s="317" customFormat="1" ht="10.199999999999999">
      <c r="A66" s="315"/>
      <c r="B66" s="315"/>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21"/>
      <c r="AM66" s="321"/>
      <c r="AN66" s="321"/>
      <c r="AO66" s="321"/>
      <c r="AP66" s="321"/>
      <c r="AQ66" s="321"/>
      <c r="AR66" s="321"/>
      <c r="AS66" s="321"/>
      <c r="AT66" s="321"/>
      <c r="AU66" s="321"/>
      <c r="AV66" s="321"/>
      <c r="AW66" s="321"/>
      <c r="AX66" s="321"/>
      <c r="AY66" s="321"/>
      <c r="AZ66" s="321"/>
      <c r="BA66" s="321"/>
      <c r="BB66" s="321"/>
      <c r="BC66" s="321"/>
      <c r="BD66" s="321"/>
      <c r="BE66" s="321"/>
      <c r="BF66" s="321"/>
      <c r="BG66" s="321"/>
      <c r="BH66" s="321"/>
      <c r="BI66" s="321"/>
      <c r="BJ66" s="321"/>
      <c r="BK66" s="321"/>
      <c r="BL66" s="321"/>
      <c r="BM66" s="321"/>
      <c r="BN66" s="321"/>
      <c r="BO66" s="321"/>
    </row>
    <row r="67" spans="1:67" s="317" customFormat="1" ht="10.199999999999999">
      <c r="A67" s="315"/>
      <c r="B67" s="315"/>
      <c r="C67" s="315"/>
      <c r="D67" s="315"/>
      <c r="E67" s="315"/>
      <c r="F67" s="315"/>
      <c r="G67" s="315"/>
      <c r="H67" s="315"/>
      <c r="I67" s="315"/>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21"/>
      <c r="AM67" s="321"/>
      <c r="AN67" s="321"/>
      <c r="AO67" s="321"/>
      <c r="AP67" s="321"/>
      <c r="AQ67" s="321"/>
      <c r="AR67" s="321"/>
      <c r="AS67" s="321"/>
      <c r="AT67" s="321"/>
      <c r="AU67" s="321"/>
      <c r="AV67" s="321"/>
      <c r="AW67" s="321"/>
      <c r="AX67" s="321"/>
      <c r="AY67" s="321"/>
      <c r="AZ67" s="321"/>
      <c r="BA67" s="321"/>
      <c r="BB67" s="321"/>
      <c r="BC67" s="321"/>
      <c r="BD67" s="321"/>
      <c r="BE67" s="321"/>
      <c r="BF67" s="321"/>
      <c r="BG67" s="321"/>
      <c r="BH67" s="321"/>
      <c r="BI67" s="321"/>
      <c r="BJ67" s="321"/>
      <c r="BK67" s="321"/>
      <c r="BL67" s="321"/>
      <c r="BM67" s="321"/>
      <c r="BN67" s="321"/>
      <c r="BO67" s="321"/>
    </row>
    <row r="68" spans="1:67" s="317" customFormat="1" ht="10.199999999999999">
      <c r="A68" s="315"/>
      <c r="B68" s="315"/>
      <c r="C68" s="315"/>
      <c r="D68" s="315"/>
      <c r="E68" s="315"/>
      <c r="F68" s="315"/>
      <c r="G68" s="315"/>
      <c r="H68" s="315"/>
      <c r="I68" s="315"/>
      <c r="J68" s="315"/>
      <c r="K68" s="315"/>
      <c r="L68" s="315"/>
      <c r="M68" s="315"/>
      <c r="N68" s="315"/>
      <c r="O68" s="315"/>
      <c r="P68" s="315"/>
      <c r="Q68" s="315"/>
      <c r="R68" s="315"/>
      <c r="S68" s="315"/>
      <c r="T68" s="315"/>
      <c r="U68" s="315"/>
      <c r="V68" s="315"/>
      <c r="W68" s="315"/>
      <c r="X68" s="315"/>
      <c r="Y68" s="315"/>
      <c r="Z68" s="315"/>
      <c r="AA68" s="315"/>
      <c r="AB68" s="315"/>
      <c r="AC68" s="315"/>
      <c r="AD68" s="315"/>
      <c r="AE68" s="315"/>
      <c r="AF68" s="315"/>
      <c r="AG68" s="315"/>
      <c r="AH68" s="315"/>
      <c r="AI68" s="315"/>
      <c r="AJ68" s="315"/>
      <c r="AK68" s="315"/>
      <c r="AL68" s="321"/>
      <c r="AM68" s="321"/>
      <c r="AN68" s="321"/>
      <c r="AO68" s="321"/>
      <c r="AP68" s="321"/>
      <c r="AQ68" s="321"/>
      <c r="AR68" s="321"/>
      <c r="AS68" s="321"/>
      <c r="AT68" s="321"/>
      <c r="AU68" s="321"/>
      <c r="AV68" s="321"/>
      <c r="AW68" s="321"/>
      <c r="AX68" s="321"/>
      <c r="AY68" s="321"/>
      <c r="AZ68" s="321"/>
      <c r="BA68" s="321"/>
      <c r="BB68" s="321"/>
      <c r="BC68" s="321"/>
      <c r="BD68" s="321"/>
      <c r="BE68" s="321"/>
      <c r="BF68" s="321"/>
      <c r="BG68" s="321"/>
      <c r="BH68" s="321"/>
      <c r="BI68" s="321"/>
      <c r="BJ68" s="321"/>
      <c r="BK68" s="321"/>
      <c r="BL68" s="321"/>
      <c r="BM68" s="321"/>
      <c r="BN68" s="321"/>
      <c r="BO68" s="321"/>
    </row>
    <row r="69" spans="1:67" s="317" customFormat="1" ht="10.199999999999999">
      <c r="A69" s="315"/>
      <c r="B69" s="315"/>
      <c r="C69" s="315"/>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21"/>
      <c r="AM69" s="321"/>
      <c r="AN69" s="321"/>
      <c r="AO69" s="321"/>
      <c r="AP69" s="321"/>
      <c r="AQ69" s="321"/>
      <c r="AR69" s="321"/>
      <c r="AS69" s="321"/>
      <c r="AT69" s="321"/>
      <c r="AU69" s="321"/>
      <c r="AV69" s="321"/>
      <c r="AW69" s="321"/>
      <c r="AX69" s="321"/>
      <c r="AY69" s="321"/>
      <c r="AZ69" s="321"/>
      <c r="BA69" s="321"/>
      <c r="BB69" s="321"/>
      <c r="BC69" s="321"/>
      <c r="BD69" s="321"/>
      <c r="BE69" s="321"/>
      <c r="BF69" s="321"/>
      <c r="BG69" s="321"/>
      <c r="BH69" s="321"/>
      <c r="BI69" s="321"/>
      <c r="BJ69" s="321"/>
      <c r="BK69" s="321"/>
      <c r="BL69" s="321"/>
      <c r="BM69" s="321"/>
      <c r="BN69" s="321"/>
      <c r="BO69" s="321"/>
    </row>
    <row r="70" spans="1:67" s="317" customFormat="1" ht="10.199999999999999">
      <c r="A70" s="315"/>
      <c r="B70" s="315"/>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21"/>
      <c r="AM70" s="321"/>
      <c r="AN70" s="321"/>
      <c r="AO70" s="321"/>
      <c r="AP70" s="321"/>
      <c r="AQ70" s="321"/>
      <c r="AR70" s="321"/>
      <c r="AS70" s="321"/>
      <c r="AT70" s="321"/>
      <c r="AU70" s="321"/>
      <c r="AV70" s="321"/>
      <c r="AW70" s="321"/>
      <c r="AX70" s="321"/>
      <c r="AY70" s="321"/>
      <c r="AZ70" s="321"/>
      <c r="BA70" s="321"/>
      <c r="BB70" s="321"/>
      <c r="BC70" s="321"/>
      <c r="BD70" s="321"/>
      <c r="BE70" s="321"/>
      <c r="BF70" s="321"/>
      <c r="BG70" s="321"/>
      <c r="BH70" s="321"/>
      <c r="BI70" s="321"/>
      <c r="BJ70" s="321"/>
      <c r="BK70" s="321"/>
      <c r="BL70" s="321"/>
      <c r="BM70" s="321"/>
      <c r="BN70" s="321"/>
      <c r="BO70" s="321"/>
    </row>
    <row r="71" spans="1:67" s="317" customFormat="1" ht="10.199999999999999">
      <c r="A71" s="315"/>
      <c r="B71" s="315"/>
      <c r="C71" s="315"/>
      <c r="D71" s="315"/>
      <c r="E71" s="315"/>
      <c r="F71" s="315"/>
      <c r="G71" s="315"/>
      <c r="H71" s="315"/>
      <c r="I71" s="315"/>
      <c r="J71" s="315"/>
      <c r="K71" s="315"/>
      <c r="L71" s="315"/>
      <c r="M71" s="315"/>
      <c r="N71" s="315"/>
      <c r="O71" s="315"/>
      <c r="P71" s="315"/>
      <c r="Q71" s="315"/>
      <c r="R71" s="315"/>
      <c r="S71" s="315"/>
      <c r="T71" s="315"/>
      <c r="U71" s="315"/>
      <c r="V71" s="315"/>
      <c r="W71" s="315"/>
      <c r="X71" s="315"/>
      <c r="Y71" s="315"/>
      <c r="Z71" s="315"/>
      <c r="AA71" s="315"/>
      <c r="AB71" s="315"/>
      <c r="AC71" s="315"/>
      <c r="AD71" s="315"/>
      <c r="AE71" s="315"/>
      <c r="AF71" s="315"/>
      <c r="AG71" s="315"/>
      <c r="AH71" s="315"/>
      <c r="AI71" s="315"/>
      <c r="AJ71" s="315"/>
      <c r="AK71" s="315"/>
      <c r="AL71" s="321"/>
      <c r="AM71" s="321"/>
      <c r="AN71" s="321"/>
      <c r="AO71" s="321"/>
      <c r="AP71" s="321"/>
      <c r="AQ71" s="321"/>
      <c r="AR71" s="321"/>
      <c r="AS71" s="321"/>
      <c r="AT71" s="321"/>
      <c r="AU71" s="321"/>
      <c r="AV71" s="321"/>
      <c r="AW71" s="321"/>
      <c r="AX71" s="321"/>
      <c r="AY71" s="321"/>
      <c r="AZ71" s="321"/>
      <c r="BA71" s="321"/>
      <c r="BB71" s="321"/>
      <c r="BC71" s="321"/>
      <c r="BD71" s="321"/>
      <c r="BE71" s="321"/>
      <c r="BF71" s="321"/>
      <c r="BG71" s="321"/>
      <c r="BH71" s="321"/>
      <c r="BI71" s="321"/>
      <c r="BJ71" s="321"/>
      <c r="BK71" s="321"/>
      <c r="BL71" s="321"/>
      <c r="BM71" s="321"/>
      <c r="BN71" s="321"/>
      <c r="BO71" s="321"/>
    </row>
    <row r="72" spans="1:67" s="317" customFormat="1" ht="10.199999999999999">
      <c r="A72" s="315"/>
      <c r="B72" s="315"/>
      <c r="C72" s="315"/>
      <c r="D72" s="315"/>
      <c r="E72" s="315"/>
      <c r="F72" s="315"/>
      <c r="G72" s="315"/>
      <c r="H72" s="315"/>
      <c r="I72" s="315"/>
      <c r="J72" s="315"/>
      <c r="K72" s="315"/>
      <c r="L72" s="315"/>
      <c r="M72" s="315"/>
      <c r="N72" s="315"/>
      <c r="O72" s="315"/>
      <c r="P72" s="315"/>
      <c r="Q72" s="315"/>
      <c r="R72" s="315"/>
      <c r="S72" s="315"/>
      <c r="T72" s="315"/>
      <c r="U72" s="315"/>
      <c r="V72" s="315"/>
      <c r="W72" s="315"/>
      <c r="X72" s="315"/>
      <c r="Y72" s="315"/>
      <c r="Z72" s="315"/>
      <c r="AA72" s="315"/>
      <c r="AB72" s="315"/>
      <c r="AC72" s="315"/>
      <c r="AD72" s="315"/>
      <c r="AE72" s="315"/>
      <c r="AF72" s="315"/>
      <c r="AG72" s="315"/>
      <c r="AH72" s="315"/>
      <c r="AI72" s="315"/>
      <c r="AJ72" s="315"/>
      <c r="AK72" s="315"/>
      <c r="AL72" s="321"/>
      <c r="AM72" s="321"/>
      <c r="AN72" s="321"/>
      <c r="AO72" s="321"/>
      <c r="AP72" s="321"/>
      <c r="AQ72" s="321"/>
      <c r="AR72" s="321"/>
      <c r="AS72" s="321"/>
      <c r="AT72" s="321"/>
      <c r="AU72" s="321"/>
      <c r="AV72" s="321"/>
      <c r="AW72" s="321"/>
      <c r="AX72" s="321"/>
      <c r="AY72" s="321"/>
      <c r="AZ72" s="321"/>
      <c r="BA72" s="321"/>
      <c r="BB72" s="321"/>
      <c r="BC72" s="321"/>
      <c r="BD72" s="321"/>
      <c r="BE72" s="321"/>
      <c r="BF72" s="321"/>
      <c r="BG72" s="321"/>
      <c r="BH72" s="321"/>
      <c r="BI72" s="321"/>
      <c r="BJ72" s="321"/>
      <c r="BK72" s="321"/>
      <c r="BL72" s="321"/>
      <c r="BM72" s="321"/>
      <c r="BN72" s="321"/>
      <c r="BO72" s="321"/>
    </row>
    <row r="73" spans="1:67" s="317" customFormat="1" ht="10.199999999999999">
      <c r="A73" s="315"/>
      <c r="B73" s="315"/>
      <c r="C73" s="315"/>
      <c r="D73" s="315"/>
      <c r="E73" s="315"/>
      <c r="F73" s="315"/>
      <c r="G73" s="315"/>
      <c r="H73" s="315"/>
      <c r="I73" s="315"/>
      <c r="J73" s="315"/>
      <c r="K73" s="315"/>
      <c r="L73" s="315"/>
      <c r="M73" s="315"/>
      <c r="N73" s="315"/>
      <c r="O73" s="315"/>
      <c r="P73" s="315"/>
      <c r="Q73" s="315"/>
      <c r="R73" s="315"/>
      <c r="S73" s="315"/>
      <c r="T73" s="315"/>
      <c r="U73" s="315"/>
      <c r="V73" s="315"/>
      <c r="W73" s="315"/>
      <c r="X73" s="315"/>
      <c r="Y73" s="315"/>
      <c r="Z73" s="315"/>
      <c r="AA73" s="315"/>
      <c r="AB73" s="315"/>
      <c r="AC73" s="315"/>
      <c r="AD73" s="315"/>
      <c r="AE73" s="315"/>
      <c r="AF73" s="315"/>
      <c r="AG73" s="315"/>
      <c r="AH73" s="315"/>
      <c r="AI73" s="315"/>
      <c r="AJ73" s="315"/>
      <c r="AK73" s="315"/>
      <c r="AL73" s="321"/>
      <c r="AM73" s="321"/>
      <c r="AN73" s="321"/>
      <c r="AO73" s="321"/>
      <c r="AP73" s="321"/>
      <c r="AQ73" s="321"/>
      <c r="AR73" s="321"/>
      <c r="AS73" s="321"/>
      <c r="AT73" s="321"/>
      <c r="AU73" s="321"/>
      <c r="AV73" s="321"/>
      <c r="AW73" s="321"/>
      <c r="AX73" s="321"/>
      <c r="AY73" s="321"/>
      <c r="AZ73" s="321"/>
      <c r="BA73" s="321"/>
      <c r="BB73" s="321"/>
      <c r="BC73" s="321"/>
      <c r="BD73" s="321"/>
      <c r="BE73" s="321"/>
      <c r="BF73" s="321"/>
      <c r="BG73" s="321"/>
      <c r="BH73" s="321"/>
      <c r="BI73" s="321"/>
      <c r="BJ73" s="321"/>
      <c r="BK73" s="321"/>
      <c r="BL73" s="321"/>
      <c r="BM73" s="321"/>
      <c r="BN73" s="321"/>
      <c r="BO73" s="321"/>
    </row>
    <row r="74" spans="1:67" s="317" customFormat="1" ht="10.199999999999999">
      <c r="A74" s="315"/>
      <c r="B74" s="315"/>
      <c r="C74" s="315"/>
      <c r="D74" s="315"/>
      <c r="E74" s="315"/>
      <c r="F74" s="315"/>
      <c r="G74" s="315"/>
      <c r="H74" s="315"/>
      <c r="I74" s="315"/>
      <c r="J74" s="315"/>
      <c r="K74" s="315"/>
      <c r="L74" s="315"/>
      <c r="M74" s="315"/>
      <c r="N74" s="315"/>
      <c r="O74" s="315"/>
      <c r="P74" s="315"/>
      <c r="Q74" s="315"/>
      <c r="R74" s="315"/>
      <c r="S74" s="315"/>
      <c r="T74" s="315"/>
      <c r="U74" s="315"/>
      <c r="V74" s="315"/>
      <c r="W74" s="315"/>
      <c r="X74" s="315"/>
      <c r="Y74" s="315"/>
      <c r="Z74" s="315"/>
      <c r="AA74" s="315"/>
      <c r="AB74" s="315"/>
      <c r="AC74" s="315"/>
      <c r="AD74" s="315"/>
      <c r="AE74" s="315"/>
      <c r="AF74" s="315"/>
      <c r="AG74" s="315"/>
      <c r="AH74" s="315"/>
      <c r="AI74" s="315"/>
      <c r="AJ74" s="315"/>
      <c r="AK74" s="315"/>
      <c r="AL74" s="321"/>
      <c r="AM74" s="321"/>
      <c r="AN74" s="321"/>
      <c r="AO74" s="321"/>
      <c r="AP74" s="321"/>
      <c r="AQ74" s="321"/>
      <c r="AR74" s="321"/>
      <c r="AS74" s="321"/>
      <c r="AT74" s="321"/>
      <c r="AU74" s="321"/>
      <c r="AV74" s="321"/>
      <c r="AW74" s="321"/>
      <c r="AX74" s="321"/>
      <c r="AY74" s="321"/>
      <c r="AZ74" s="321"/>
      <c r="BA74" s="321"/>
      <c r="BB74" s="321"/>
      <c r="BC74" s="321"/>
      <c r="BD74" s="321"/>
      <c r="BE74" s="321"/>
      <c r="BF74" s="321"/>
      <c r="BG74" s="321"/>
      <c r="BH74" s="321"/>
      <c r="BI74" s="321"/>
      <c r="BJ74" s="321"/>
      <c r="BK74" s="321"/>
      <c r="BL74" s="321"/>
      <c r="BM74" s="321"/>
      <c r="BN74" s="321"/>
      <c r="BO74" s="321"/>
    </row>
    <row r="75" spans="1:67" s="317" customFormat="1" ht="10.199999999999999">
      <c r="A75" s="315"/>
      <c r="B75" s="315"/>
      <c r="C75" s="315"/>
      <c r="D75" s="315"/>
      <c r="E75" s="315"/>
      <c r="F75" s="315"/>
      <c r="G75" s="315"/>
      <c r="H75" s="315"/>
      <c r="I75" s="315"/>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315"/>
      <c r="AK75" s="315"/>
      <c r="AL75" s="321"/>
      <c r="AM75" s="321"/>
      <c r="AN75" s="321"/>
      <c r="AO75" s="321"/>
      <c r="AP75" s="321"/>
      <c r="AQ75" s="321"/>
      <c r="AR75" s="321"/>
      <c r="AS75" s="321"/>
      <c r="AT75" s="321"/>
      <c r="AU75" s="321"/>
      <c r="AV75" s="321"/>
      <c r="AW75" s="321"/>
      <c r="AX75" s="321"/>
      <c r="AY75" s="321"/>
      <c r="AZ75" s="321"/>
      <c r="BA75" s="321"/>
      <c r="BB75" s="321"/>
      <c r="BC75" s="321"/>
      <c r="BD75" s="321"/>
      <c r="BE75" s="321"/>
      <c r="BF75" s="321"/>
      <c r="BG75" s="321"/>
      <c r="BH75" s="321"/>
      <c r="BI75" s="321"/>
      <c r="BJ75" s="321"/>
      <c r="BK75" s="321"/>
      <c r="BL75" s="321"/>
      <c r="BM75" s="321"/>
      <c r="BN75" s="321"/>
      <c r="BO75" s="321"/>
    </row>
  </sheetData>
  <hyperlinks>
    <hyperlink ref="BO6" location="Índex!D9" display="Index" xr:uid="{C27E373B-81B5-43F8-A61B-696254A1A436}"/>
  </hyperlinks>
  <printOptions horizontalCentered="1" gridLinesSet="0"/>
  <pageMargins left="0" right="0" top="0.39370078740157483" bottom="0" header="0" footer="0"/>
  <pageSetup paperSize="9" scale="28" orientation="landscape" r:id="rId1"/>
  <headerFooter alignWithMargins="0">
    <oddHeader>&amp;R&amp;P/&amp;N</oddHeader>
  </headerFooter>
  <colBreaks count="5" manualBreakCount="5">
    <brk id="9" max="25" man="1"/>
    <brk id="17" max="25" man="1"/>
    <brk id="25" max="25" man="1"/>
    <brk id="33" max="25" man="1"/>
    <brk id="41" max="2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73336-D715-41F1-8F5E-B02F13BAAD03}">
  <sheetPr>
    <tabColor rgb="FFFF0000"/>
  </sheetPr>
  <dimension ref="A1:HZ122"/>
  <sheetViews>
    <sheetView showGridLines="0" zoomScaleNormal="100" workbookViewId="0">
      <pane xSplit="1" ySplit="8" topLeftCell="BI9" activePane="bottomRight" state="frozen"/>
      <selection activeCell="BO9" sqref="BO9"/>
      <selection pane="topRight" activeCell="BO9" sqref="BO9"/>
      <selection pane="bottomLeft" activeCell="BO9" sqref="BO9"/>
      <selection pane="bottomRight" activeCell="BO10" sqref="BO10:BO35"/>
    </sheetView>
  </sheetViews>
  <sheetFormatPr defaultColWidth="9.453125" defaultRowHeight="15" customHeight="1"/>
  <cols>
    <col min="1" max="1" width="59.90625" style="350" bestFit="1" customWidth="1"/>
    <col min="2" max="65" width="9.453125" style="350" customWidth="1"/>
    <col min="66" max="67" width="9.453125" style="350"/>
    <col min="68" max="16384" width="9.453125" style="341"/>
  </cols>
  <sheetData>
    <row r="1" spans="1:234" s="44" customFormat="1" ht="15" customHeight="1">
      <c r="A1" s="37" t="s">
        <v>207</v>
      </c>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41"/>
      <c r="CQ1" s="41"/>
      <c r="CR1" s="39"/>
      <c r="CS1" s="40"/>
      <c r="CT1" s="42"/>
      <c r="CU1" s="42"/>
      <c r="CV1" s="42"/>
      <c r="CW1" s="42"/>
      <c r="CX1" s="42"/>
      <c r="CY1" s="40"/>
      <c r="CZ1" s="42"/>
      <c r="DA1" s="40"/>
      <c r="DB1" s="42"/>
      <c r="DC1" s="42"/>
      <c r="DD1" s="42"/>
      <c r="DE1" s="43"/>
      <c r="DF1" s="43"/>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41"/>
      <c r="EV1" s="41"/>
      <c r="EW1" s="39"/>
      <c r="EX1" s="40"/>
      <c r="EY1" s="42"/>
      <c r="EZ1" s="42"/>
      <c r="FA1" s="42"/>
      <c r="FB1" s="42"/>
      <c r="FC1" s="42"/>
      <c r="FD1" s="40"/>
      <c r="FE1" s="42"/>
      <c r="FF1" s="40"/>
      <c r="FG1" s="42"/>
      <c r="FH1" s="42"/>
      <c r="FI1" s="42"/>
      <c r="FJ1" s="43"/>
      <c r="FK1" s="43"/>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41"/>
      <c r="HA1" s="41"/>
      <c r="HB1" s="39"/>
      <c r="HC1" s="40"/>
      <c r="HD1" s="42"/>
      <c r="HE1" s="42"/>
      <c r="HF1" s="42"/>
      <c r="HG1" s="42"/>
      <c r="HH1" s="42"/>
      <c r="HI1" s="40"/>
      <c r="HJ1" s="42"/>
      <c r="HK1" s="40"/>
      <c r="HL1" s="42"/>
      <c r="HM1" s="42"/>
      <c r="HN1" s="42"/>
      <c r="HO1" s="43"/>
      <c r="HP1" s="43"/>
      <c r="HQ1" s="39"/>
      <c r="HR1" s="40"/>
      <c r="HS1" s="39"/>
      <c r="HT1" s="40"/>
      <c r="HU1" s="39"/>
      <c r="HV1" s="40"/>
      <c r="HW1" s="39"/>
      <c r="HX1" s="40"/>
      <c r="HY1" s="39"/>
      <c r="HZ1" s="40"/>
    </row>
    <row r="2" spans="1:234"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41"/>
      <c r="CQ2" s="41"/>
      <c r="CR2" s="39"/>
      <c r="CS2" s="40"/>
      <c r="CT2" s="42"/>
      <c r="CU2" s="42"/>
      <c r="CV2" s="42"/>
      <c r="CW2" s="42"/>
      <c r="CX2" s="42"/>
      <c r="CY2" s="40"/>
      <c r="CZ2" s="42"/>
      <c r="DA2" s="40"/>
      <c r="DB2" s="42"/>
      <c r="DC2" s="42"/>
      <c r="DD2" s="42"/>
      <c r="DE2" s="43"/>
      <c r="DF2" s="43"/>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41"/>
      <c r="EV2" s="41"/>
      <c r="EW2" s="39"/>
      <c r="EX2" s="40"/>
      <c r="EY2" s="42"/>
      <c r="EZ2" s="42"/>
      <c r="FA2" s="42"/>
      <c r="FB2" s="42"/>
      <c r="FC2" s="42"/>
      <c r="FD2" s="40"/>
      <c r="FE2" s="42"/>
      <c r="FF2" s="40"/>
      <c r="FG2" s="42"/>
      <c r="FH2" s="42"/>
      <c r="FI2" s="42"/>
      <c r="FJ2" s="43"/>
      <c r="FK2" s="43"/>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41"/>
      <c r="HA2" s="41"/>
      <c r="HB2" s="39"/>
      <c r="HC2" s="40"/>
      <c r="HD2" s="42"/>
      <c r="HE2" s="42"/>
      <c r="HF2" s="42"/>
      <c r="HG2" s="42"/>
      <c r="HH2" s="42"/>
      <c r="HI2" s="40"/>
      <c r="HJ2" s="42"/>
      <c r="HK2" s="40"/>
      <c r="HL2" s="42"/>
      <c r="HM2" s="42"/>
      <c r="HN2" s="42"/>
      <c r="HO2" s="43"/>
      <c r="HP2" s="43"/>
      <c r="HQ2" s="39"/>
      <c r="HR2" s="40"/>
      <c r="HS2" s="39"/>
      <c r="HT2" s="40"/>
      <c r="HU2" s="39"/>
      <c r="HV2" s="40"/>
      <c r="HW2" s="39"/>
      <c r="HX2" s="40"/>
      <c r="HY2" s="39"/>
      <c r="HZ2" s="40"/>
    </row>
    <row r="3" spans="1:234"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41"/>
      <c r="CQ3" s="41"/>
      <c r="CR3" s="39"/>
      <c r="CS3" s="40"/>
      <c r="CT3" s="42"/>
      <c r="CU3" s="42"/>
      <c r="CV3" s="42"/>
      <c r="CW3" s="42"/>
      <c r="CX3" s="42"/>
      <c r="CY3" s="40"/>
      <c r="CZ3" s="42"/>
      <c r="DA3" s="40"/>
      <c r="DB3" s="42"/>
      <c r="DC3" s="42"/>
      <c r="DD3" s="42"/>
      <c r="DE3" s="43"/>
      <c r="DF3" s="43"/>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41"/>
      <c r="EV3" s="41"/>
      <c r="EW3" s="39"/>
      <c r="EX3" s="40"/>
      <c r="EY3" s="42"/>
      <c r="EZ3" s="42"/>
      <c r="FA3" s="42"/>
      <c r="FB3" s="42"/>
      <c r="FC3" s="42"/>
      <c r="FD3" s="40"/>
      <c r="FE3" s="42"/>
      <c r="FF3" s="40"/>
      <c r="FG3" s="42"/>
      <c r="FH3" s="42"/>
      <c r="FI3" s="42"/>
      <c r="FJ3" s="43"/>
      <c r="FK3" s="43"/>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41"/>
      <c r="HA3" s="41"/>
      <c r="HB3" s="39"/>
      <c r="HC3" s="40"/>
      <c r="HD3" s="42"/>
      <c r="HE3" s="42"/>
      <c r="HF3" s="42"/>
      <c r="HG3" s="42"/>
      <c r="HH3" s="42"/>
      <c r="HI3" s="40"/>
      <c r="HJ3" s="42"/>
      <c r="HK3" s="40"/>
      <c r="HL3" s="42"/>
      <c r="HM3" s="42"/>
      <c r="HN3" s="42"/>
      <c r="HO3" s="43"/>
      <c r="HP3" s="43"/>
      <c r="HQ3" s="39"/>
      <c r="HR3" s="40"/>
      <c r="HS3" s="39"/>
      <c r="HT3" s="40"/>
      <c r="HU3" s="39"/>
      <c r="HV3" s="40"/>
      <c r="HW3" s="39"/>
      <c r="HX3" s="40"/>
      <c r="HY3" s="39"/>
      <c r="HZ3" s="40"/>
    </row>
    <row r="4" spans="1:234"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4" s="99" customFormat="1" ht="15" customHeight="1" thickBot="1">
      <c r="A5" s="47" t="s">
        <v>332</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58"/>
      <c r="BQ5" s="158"/>
      <c r="BR5" s="158"/>
      <c r="BS5" s="158"/>
      <c r="BT5" s="158"/>
      <c r="BU5" s="158"/>
      <c r="BV5" s="158"/>
      <c r="BW5" s="158"/>
      <c r="BX5" s="158"/>
      <c r="BY5" s="158"/>
      <c r="BZ5" s="158"/>
      <c r="CA5" s="158"/>
      <c r="CB5" s="158"/>
      <c r="CC5" s="158"/>
      <c r="CD5" s="158"/>
      <c r="CE5" s="158"/>
      <c r="CF5" s="158"/>
      <c r="CG5" s="159"/>
      <c r="CH5" s="159"/>
      <c r="CI5" s="159"/>
      <c r="CJ5" s="159"/>
      <c r="CK5" s="159"/>
      <c r="CM5" s="160"/>
      <c r="CQ5" s="160"/>
      <c r="CS5" s="161"/>
      <c r="CV5" s="162"/>
      <c r="CW5" s="158"/>
      <c r="CX5" s="158"/>
      <c r="CY5" s="158"/>
      <c r="CZ5" s="163"/>
      <c r="DA5" s="158"/>
      <c r="DB5" s="158"/>
      <c r="DC5" s="158"/>
      <c r="DD5" s="158"/>
    </row>
    <row r="6" spans="1:234" s="99" customFormat="1" ht="15" customHeight="1" thickTop="1">
      <c r="A6" s="201"/>
      <c r="B6" s="123"/>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t="s">
        <v>61</v>
      </c>
      <c r="BP6" s="226"/>
      <c r="BQ6" s="226"/>
      <c r="BR6" s="226"/>
      <c r="BS6" s="226"/>
      <c r="BT6" s="226"/>
      <c r="BU6" s="226"/>
      <c r="BV6" s="226"/>
      <c r="BW6" s="226"/>
      <c r="BX6" s="226"/>
      <c r="BY6" s="226"/>
      <c r="BZ6" s="226"/>
      <c r="CA6" s="226"/>
      <c r="CB6" s="226"/>
      <c r="CC6" s="226"/>
      <c r="CD6" s="226"/>
      <c r="CE6" s="226"/>
      <c r="CF6" s="226"/>
      <c r="CG6" s="226"/>
      <c r="CH6" s="226"/>
      <c r="CI6" s="226"/>
      <c r="CJ6" s="226"/>
      <c r="CK6" s="226"/>
    </row>
    <row r="7" spans="1:234" s="56" customFormat="1" ht="15" customHeight="1">
      <c r="A7" s="54"/>
      <c r="B7" s="55" t="s">
        <v>100</v>
      </c>
      <c r="C7" s="55" t="s">
        <v>101</v>
      </c>
      <c r="D7" s="55" t="s">
        <v>102</v>
      </c>
      <c r="E7" s="55" t="s">
        <v>103</v>
      </c>
      <c r="F7" s="55" t="s">
        <v>104</v>
      </c>
      <c r="G7" s="55" t="s">
        <v>105</v>
      </c>
      <c r="H7" s="55" t="s">
        <v>106</v>
      </c>
      <c r="I7" s="55" t="s">
        <v>107</v>
      </c>
      <c r="J7" s="55" t="s">
        <v>108</v>
      </c>
      <c r="K7" s="55" t="s">
        <v>109</v>
      </c>
      <c r="L7" s="55" t="s">
        <v>110</v>
      </c>
      <c r="M7" s="55" t="s">
        <v>111</v>
      </c>
      <c r="N7" s="55" t="s">
        <v>112</v>
      </c>
      <c r="O7" s="55" t="s">
        <v>113</v>
      </c>
      <c r="P7" s="55" t="s">
        <v>114</v>
      </c>
      <c r="Q7" s="55" t="s">
        <v>115</v>
      </c>
      <c r="R7" s="55" t="s">
        <v>116</v>
      </c>
      <c r="S7" s="55" t="s">
        <v>117</v>
      </c>
      <c r="T7" s="55" t="s">
        <v>118</v>
      </c>
      <c r="U7" s="55" t="s">
        <v>119</v>
      </c>
      <c r="V7" s="55" t="s">
        <v>120</v>
      </c>
      <c r="W7" s="55" t="s">
        <v>121</v>
      </c>
      <c r="X7" s="55" t="s">
        <v>122</v>
      </c>
      <c r="Y7" s="55" t="s">
        <v>123</v>
      </c>
      <c r="Z7" s="55" t="s">
        <v>124</v>
      </c>
      <c r="AA7" s="55" t="s">
        <v>125</v>
      </c>
      <c r="AB7" s="55" t="s">
        <v>126</v>
      </c>
      <c r="AC7" s="55" t="s">
        <v>127</v>
      </c>
      <c r="AD7" s="55" t="s">
        <v>128</v>
      </c>
      <c r="AE7" s="55" t="s">
        <v>129</v>
      </c>
      <c r="AF7" s="55" t="s">
        <v>130</v>
      </c>
      <c r="AG7" s="55" t="s">
        <v>131</v>
      </c>
      <c r="AH7" s="55" t="s">
        <v>132</v>
      </c>
      <c r="AI7" s="55" t="s">
        <v>133</v>
      </c>
      <c r="AJ7" s="55" t="s">
        <v>134</v>
      </c>
      <c r="AK7" s="55" t="s">
        <v>135</v>
      </c>
      <c r="AL7" s="55" t="s">
        <v>136</v>
      </c>
      <c r="AM7" s="55" t="s">
        <v>137</v>
      </c>
      <c r="AN7" s="55" t="s">
        <v>138</v>
      </c>
      <c r="AO7" s="55" t="s">
        <v>139</v>
      </c>
      <c r="AP7" s="55" t="s">
        <v>140</v>
      </c>
      <c r="AQ7" s="55" t="s">
        <v>141</v>
      </c>
      <c r="AR7" s="55" t="s">
        <v>142</v>
      </c>
      <c r="AS7" s="55" t="s">
        <v>143</v>
      </c>
      <c r="AT7" s="55" t="s">
        <v>144</v>
      </c>
      <c r="AU7" s="55" t="s">
        <v>145</v>
      </c>
      <c r="AV7" s="55" t="s">
        <v>146</v>
      </c>
      <c r="AW7" s="55" t="s">
        <v>147</v>
      </c>
      <c r="AX7" s="55" t="s">
        <v>62</v>
      </c>
      <c r="AY7" s="55" t="s">
        <v>63</v>
      </c>
      <c r="AZ7" s="55" t="s">
        <v>148</v>
      </c>
      <c r="BA7" s="55" t="s">
        <v>65</v>
      </c>
      <c r="BB7" s="55" t="s">
        <v>66</v>
      </c>
      <c r="BC7" s="55" t="s">
        <v>67</v>
      </c>
      <c r="BD7" s="55" t="s">
        <v>149</v>
      </c>
      <c r="BE7" s="55" t="s">
        <v>69</v>
      </c>
      <c r="BF7" s="55" t="s">
        <v>70</v>
      </c>
      <c r="BG7" s="55" t="s">
        <v>71</v>
      </c>
      <c r="BH7" s="55" t="s">
        <v>72</v>
      </c>
      <c r="BI7" s="55" t="s">
        <v>73</v>
      </c>
      <c r="BJ7" s="55" t="s">
        <v>74</v>
      </c>
      <c r="BK7" s="55" t="s">
        <v>75</v>
      </c>
      <c r="BL7" s="55" t="s">
        <v>76</v>
      </c>
      <c r="BM7" s="55" t="s">
        <v>77</v>
      </c>
      <c r="BN7" s="55" t="s">
        <v>78</v>
      </c>
      <c r="BO7" s="55" t="s">
        <v>79</v>
      </c>
    </row>
    <row r="8" spans="1:234" s="44" customFormat="1" ht="12" customHeight="1">
      <c r="A8" s="337"/>
      <c r="B8" s="337"/>
      <c r="C8" s="337"/>
      <c r="D8" s="337"/>
      <c r="E8" s="337"/>
      <c r="F8" s="337"/>
      <c r="G8" s="337" t="s">
        <v>333</v>
      </c>
      <c r="H8" s="337" t="s">
        <v>333</v>
      </c>
      <c r="I8" s="337" t="s">
        <v>333</v>
      </c>
      <c r="J8" s="337" t="s">
        <v>333</v>
      </c>
      <c r="K8" s="337" t="s">
        <v>333</v>
      </c>
      <c r="L8" s="337" t="s">
        <v>333</v>
      </c>
      <c r="M8" s="337" t="s">
        <v>333</v>
      </c>
      <c r="N8" s="337" t="s">
        <v>333</v>
      </c>
      <c r="O8" s="337" t="s">
        <v>333</v>
      </c>
      <c r="P8" s="337" t="s">
        <v>333</v>
      </c>
      <c r="Q8" s="337" t="s">
        <v>333</v>
      </c>
      <c r="R8" s="337" t="s">
        <v>333</v>
      </c>
      <c r="S8" s="337" t="s">
        <v>333</v>
      </c>
      <c r="T8" s="337" t="s">
        <v>333</v>
      </c>
      <c r="U8" s="337" t="s">
        <v>333</v>
      </c>
      <c r="V8" s="337" t="s">
        <v>333</v>
      </c>
      <c r="W8" s="337" t="s">
        <v>333</v>
      </c>
      <c r="X8" s="337" t="s">
        <v>333</v>
      </c>
      <c r="Y8" s="337" t="s">
        <v>333</v>
      </c>
      <c r="Z8" s="337" t="s">
        <v>333</v>
      </c>
      <c r="AA8" s="337" t="s">
        <v>333</v>
      </c>
      <c r="AB8" s="337" t="s">
        <v>333</v>
      </c>
      <c r="AC8" s="337" t="s">
        <v>333</v>
      </c>
      <c r="AD8" s="337" t="s">
        <v>333</v>
      </c>
      <c r="AE8" s="337" t="s">
        <v>333</v>
      </c>
      <c r="AF8" s="337" t="s">
        <v>333</v>
      </c>
      <c r="AG8" s="337" t="s">
        <v>333</v>
      </c>
      <c r="AH8" s="337" t="s">
        <v>333</v>
      </c>
      <c r="AI8" s="337" t="s">
        <v>333</v>
      </c>
      <c r="AJ8" s="337" t="s">
        <v>333</v>
      </c>
      <c r="AK8" s="337" t="s">
        <v>333</v>
      </c>
      <c r="AL8" s="337" t="s">
        <v>333</v>
      </c>
      <c r="AM8" s="337" t="s">
        <v>333</v>
      </c>
      <c r="AN8" s="337" t="s">
        <v>333</v>
      </c>
      <c r="AO8" s="337" t="s">
        <v>333</v>
      </c>
      <c r="AP8" s="337" t="s">
        <v>333</v>
      </c>
      <c r="AQ8" s="337" t="s">
        <v>333</v>
      </c>
      <c r="AR8" s="337" t="s">
        <v>333</v>
      </c>
      <c r="AS8" s="337" t="s">
        <v>333</v>
      </c>
      <c r="AT8" s="337" t="s">
        <v>333</v>
      </c>
      <c r="AU8" s="337" t="s">
        <v>333</v>
      </c>
      <c r="AV8" s="337" t="s">
        <v>333</v>
      </c>
      <c r="AW8" s="337" t="s">
        <v>333</v>
      </c>
      <c r="AX8" s="337"/>
      <c r="AY8" s="337"/>
      <c r="AZ8" s="337"/>
      <c r="BA8" s="337"/>
      <c r="BB8" s="337"/>
      <c r="BC8" s="337"/>
      <c r="BD8" s="337"/>
      <c r="BE8" s="337"/>
      <c r="BF8" s="337"/>
      <c r="BG8" s="337"/>
      <c r="BH8" s="337"/>
      <c r="BI8" s="337"/>
      <c r="BJ8" s="337"/>
      <c r="BK8" s="337"/>
      <c r="BL8" s="337"/>
      <c r="BM8" s="337"/>
      <c r="BN8" s="337"/>
      <c r="BO8" s="337"/>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row>
    <row r="9" spans="1:234"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row>
    <row r="10" spans="1:234" ht="15" customHeight="1">
      <c r="A10" s="338" t="s">
        <v>334</v>
      </c>
      <c r="B10" s="339">
        <v>2979</v>
      </c>
      <c r="C10" s="339">
        <v>3190</v>
      </c>
      <c r="D10" s="339">
        <v>3320</v>
      </c>
      <c r="E10" s="339">
        <v>3293</v>
      </c>
      <c r="F10" s="339">
        <v>3826</v>
      </c>
      <c r="G10" s="339">
        <v>4012</v>
      </c>
      <c r="H10" s="66">
        <v>4595</v>
      </c>
      <c r="I10" s="66">
        <v>5913</v>
      </c>
      <c r="J10" s="66">
        <v>5911</v>
      </c>
      <c r="K10" s="66">
        <v>6565</v>
      </c>
      <c r="L10" s="66">
        <v>7623</v>
      </c>
      <c r="M10" s="66">
        <v>7724</v>
      </c>
      <c r="N10" s="66">
        <v>7920</v>
      </c>
      <c r="O10" s="66">
        <v>8389</v>
      </c>
      <c r="P10" s="66">
        <v>8205</v>
      </c>
      <c r="Q10" s="66">
        <v>8797</v>
      </c>
      <c r="R10" s="66">
        <v>9089</v>
      </c>
      <c r="S10" s="66">
        <v>10006</v>
      </c>
      <c r="T10" s="66">
        <v>11347</v>
      </c>
      <c r="U10" s="66">
        <v>10984</v>
      </c>
      <c r="V10" s="66">
        <v>11032</v>
      </c>
      <c r="W10" s="66">
        <v>12383</v>
      </c>
      <c r="X10" s="66">
        <v>12511</v>
      </c>
      <c r="Y10" s="66">
        <v>12176</v>
      </c>
      <c r="Z10" s="66">
        <v>13258</v>
      </c>
      <c r="AA10" s="66">
        <v>14271</v>
      </c>
      <c r="AB10" s="66">
        <v>14687</v>
      </c>
      <c r="AC10" s="66">
        <v>15349</v>
      </c>
      <c r="AD10" s="66">
        <v>15782</v>
      </c>
      <c r="AE10" s="66">
        <v>16914</v>
      </c>
      <c r="AF10" s="66">
        <v>17906</v>
      </c>
      <c r="AG10" s="66">
        <v>18053</v>
      </c>
      <c r="AH10" s="66">
        <v>19154</v>
      </c>
      <c r="AI10" s="66">
        <v>19494</v>
      </c>
      <c r="AJ10" s="66">
        <v>23110</v>
      </c>
      <c r="AK10" s="66">
        <v>24018</v>
      </c>
      <c r="AL10" s="66">
        <v>25159</v>
      </c>
      <c r="AM10" s="66">
        <v>24901</v>
      </c>
      <c r="AN10" s="66">
        <v>24656</v>
      </c>
      <c r="AO10" s="66">
        <v>25836</v>
      </c>
      <c r="AP10" s="66">
        <v>27707</v>
      </c>
      <c r="AQ10" s="66">
        <v>30341</v>
      </c>
      <c r="AR10" s="66">
        <v>31098</v>
      </c>
      <c r="AS10" s="66">
        <v>29827</v>
      </c>
      <c r="AT10" s="66">
        <v>30379</v>
      </c>
      <c r="AU10" s="66">
        <v>31043</v>
      </c>
      <c r="AV10" s="66">
        <v>31668</v>
      </c>
      <c r="AW10" s="66">
        <v>31478</v>
      </c>
      <c r="AX10" s="66">
        <v>32747</v>
      </c>
      <c r="AY10" s="66">
        <v>33580</v>
      </c>
      <c r="AZ10" s="66">
        <v>33917</v>
      </c>
      <c r="BA10" s="66">
        <v>38672</v>
      </c>
      <c r="BB10" s="66">
        <v>41111</v>
      </c>
      <c r="BC10" s="66">
        <v>43913</v>
      </c>
      <c r="BD10" s="66">
        <v>44065</v>
      </c>
      <c r="BE10" s="66">
        <v>44879</v>
      </c>
      <c r="BF10" s="66">
        <v>45546</v>
      </c>
      <c r="BG10" s="66">
        <v>44322</v>
      </c>
      <c r="BH10" s="66">
        <v>44361</v>
      </c>
      <c r="BI10" s="66">
        <v>43800</v>
      </c>
      <c r="BJ10" s="66">
        <v>44638</v>
      </c>
      <c r="BK10" s="66">
        <v>47201</v>
      </c>
      <c r="BL10" s="66">
        <v>48716</v>
      </c>
      <c r="BM10" s="66">
        <v>50185</v>
      </c>
      <c r="BN10" s="66">
        <v>52753</v>
      </c>
      <c r="BO10" s="67">
        <v>54112</v>
      </c>
      <c r="BP10" s="340"/>
    </row>
    <row r="11" spans="1:234" ht="15" customHeight="1">
      <c r="A11" s="338" t="s">
        <v>335</v>
      </c>
      <c r="B11" s="339">
        <v>1406</v>
      </c>
      <c r="C11" s="339">
        <v>1522</v>
      </c>
      <c r="D11" s="339">
        <v>1694</v>
      </c>
      <c r="E11" s="339">
        <v>1855</v>
      </c>
      <c r="F11" s="339">
        <v>1958</v>
      </c>
      <c r="G11" s="339">
        <v>2166</v>
      </c>
      <c r="H11" s="66">
        <v>2208</v>
      </c>
      <c r="I11" s="66">
        <v>2249</v>
      </c>
      <c r="J11" s="66">
        <v>2446</v>
      </c>
      <c r="K11" s="66">
        <v>2670</v>
      </c>
      <c r="L11" s="66">
        <v>2992</v>
      </c>
      <c r="M11" s="66">
        <v>2798</v>
      </c>
      <c r="N11" s="66">
        <v>3161</v>
      </c>
      <c r="O11" s="66">
        <v>3335</v>
      </c>
      <c r="P11" s="66">
        <v>3532</v>
      </c>
      <c r="Q11" s="66">
        <v>3796</v>
      </c>
      <c r="R11" s="66">
        <v>4343</v>
      </c>
      <c r="S11" s="66">
        <v>4649</v>
      </c>
      <c r="T11" s="66">
        <v>5117</v>
      </c>
      <c r="U11" s="66">
        <v>5372</v>
      </c>
      <c r="V11" s="66">
        <v>5666</v>
      </c>
      <c r="W11" s="66">
        <v>5852</v>
      </c>
      <c r="X11" s="66">
        <v>6094</v>
      </c>
      <c r="Y11" s="66">
        <v>6426</v>
      </c>
      <c r="Z11" s="66">
        <v>6758</v>
      </c>
      <c r="AA11" s="66">
        <v>6948</v>
      </c>
      <c r="AB11" s="66">
        <v>7189</v>
      </c>
      <c r="AC11" s="66">
        <v>3817</v>
      </c>
      <c r="AD11" s="66">
        <v>3908</v>
      </c>
      <c r="AE11" s="66">
        <v>4018</v>
      </c>
      <c r="AF11" s="66">
        <v>3683</v>
      </c>
      <c r="AG11" s="66">
        <v>3765</v>
      </c>
      <c r="AH11" s="66">
        <v>3980</v>
      </c>
      <c r="AI11" s="66">
        <v>4122</v>
      </c>
      <c r="AJ11" s="66">
        <v>4419</v>
      </c>
      <c r="AK11" s="66">
        <v>4577</v>
      </c>
      <c r="AL11" s="66">
        <v>4698</v>
      </c>
      <c r="AM11" s="66">
        <v>4966</v>
      </c>
      <c r="AN11" s="66">
        <v>5259</v>
      </c>
      <c r="AO11" s="66">
        <v>5414</v>
      </c>
      <c r="AP11" s="66">
        <v>5373</v>
      </c>
      <c r="AQ11" s="66">
        <v>5221</v>
      </c>
      <c r="AR11" s="66">
        <v>5251</v>
      </c>
      <c r="AS11" s="66">
        <v>5235</v>
      </c>
      <c r="AT11" s="66">
        <v>5289</v>
      </c>
      <c r="AU11" s="66">
        <v>5330</v>
      </c>
      <c r="AV11" s="66">
        <v>5314</v>
      </c>
      <c r="AW11" s="66">
        <v>5333</v>
      </c>
      <c r="AX11" s="66">
        <v>5386</v>
      </c>
      <c r="AY11" s="66">
        <v>5479</v>
      </c>
      <c r="AZ11" s="66">
        <v>5398</v>
      </c>
      <c r="BA11" s="66">
        <v>7401</v>
      </c>
      <c r="BB11" s="66">
        <v>7373</v>
      </c>
      <c r="BC11" s="66">
        <v>7397</v>
      </c>
      <c r="BD11" s="66">
        <v>7324</v>
      </c>
      <c r="BE11" s="66">
        <v>7551</v>
      </c>
      <c r="BF11" s="66">
        <v>7523</v>
      </c>
      <c r="BG11" s="66">
        <v>7554</v>
      </c>
      <c r="BH11" s="66">
        <v>7417</v>
      </c>
      <c r="BI11" s="66">
        <v>7630</v>
      </c>
      <c r="BJ11" s="66">
        <v>7608</v>
      </c>
      <c r="BK11" s="66">
        <v>7492</v>
      </c>
      <c r="BL11" s="66">
        <v>7076</v>
      </c>
      <c r="BM11" s="66">
        <v>7024</v>
      </c>
      <c r="BN11" s="66">
        <v>6723</v>
      </c>
      <c r="BO11" s="67">
        <v>6509</v>
      </c>
      <c r="BP11" s="340"/>
    </row>
    <row r="12" spans="1:234" ht="15" customHeight="1">
      <c r="A12" s="338" t="s">
        <v>336</v>
      </c>
      <c r="B12" s="339">
        <v>406</v>
      </c>
      <c r="C12" s="339">
        <v>407</v>
      </c>
      <c r="D12" s="339">
        <v>415</v>
      </c>
      <c r="E12" s="339">
        <v>504</v>
      </c>
      <c r="F12" s="339">
        <v>527</v>
      </c>
      <c r="G12" s="339">
        <v>536</v>
      </c>
      <c r="H12" s="66">
        <v>555</v>
      </c>
      <c r="I12" s="66">
        <v>566</v>
      </c>
      <c r="J12" s="66">
        <v>570</v>
      </c>
      <c r="K12" s="66">
        <v>579</v>
      </c>
      <c r="L12" s="66">
        <v>589</v>
      </c>
      <c r="M12" s="66">
        <v>579</v>
      </c>
      <c r="N12" s="66">
        <v>605</v>
      </c>
      <c r="O12" s="66">
        <v>622</v>
      </c>
      <c r="P12" s="66">
        <v>618</v>
      </c>
      <c r="Q12" s="66">
        <v>627</v>
      </c>
      <c r="R12" s="66">
        <v>641</v>
      </c>
      <c r="S12" s="66">
        <v>679</v>
      </c>
      <c r="T12" s="66">
        <v>893</v>
      </c>
      <c r="U12" s="66">
        <v>916</v>
      </c>
      <c r="V12" s="66">
        <v>934</v>
      </c>
      <c r="W12" s="66">
        <v>960</v>
      </c>
      <c r="X12" s="66">
        <v>972</v>
      </c>
      <c r="Y12" s="66">
        <v>987</v>
      </c>
      <c r="Z12" s="66">
        <v>985</v>
      </c>
      <c r="AA12" s="66">
        <v>975</v>
      </c>
      <c r="AB12" s="66">
        <v>989</v>
      </c>
      <c r="AC12" s="66">
        <v>999</v>
      </c>
      <c r="AD12" s="66">
        <v>996</v>
      </c>
      <c r="AE12" s="66">
        <v>974</v>
      </c>
      <c r="AF12" s="66">
        <v>1147</v>
      </c>
      <c r="AG12" s="66">
        <v>1096</v>
      </c>
      <c r="AH12" s="66">
        <v>1077</v>
      </c>
      <c r="AI12" s="66">
        <v>1097</v>
      </c>
      <c r="AJ12" s="66">
        <v>1188</v>
      </c>
      <c r="AK12" s="66">
        <v>1300</v>
      </c>
      <c r="AL12" s="66">
        <v>1309</v>
      </c>
      <c r="AM12" s="66">
        <v>1326</v>
      </c>
      <c r="AN12" s="66">
        <v>2066</v>
      </c>
      <c r="AO12" s="66">
        <v>2121</v>
      </c>
      <c r="AP12" s="66">
        <v>2197</v>
      </c>
      <c r="AQ12" s="66">
        <v>2116</v>
      </c>
      <c r="AR12" s="66">
        <v>2120</v>
      </c>
      <c r="AS12" s="66">
        <v>2191</v>
      </c>
      <c r="AT12" s="66">
        <v>2284</v>
      </c>
      <c r="AU12" s="66">
        <v>2384</v>
      </c>
      <c r="AV12" s="66">
        <v>2450</v>
      </c>
      <c r="AW12" s="66">
        <v>2411</v>
      </c>
      <c r="AX12" s="66">
        <v>2396</v>
      </c>
      <c r="AY12" s="66">
        <v>2412</v>
      </c>
      <c r="AZ12" s="66">
        <v>2353</v>
      </c>
      <c r="BA12" s="66">
        <v>3274</v>
      </c>
      <c r="BB12" s="66">
        <v>3241</v>
      </c>
      <c r="BC12" s="66">
        <v>3177</v>
      </c>
      <c r="BD12" s="66">
        <v>3104</v>
      </c>
      <c r="BE12" s="66">
        <v>3086</v>
      </c>
      <c r="BF12" s="66">
        <v>3079</v>
      </c>
      <c r="BG12" s="66">
        <v>3060</v>
      </c>
      <c r="BH12" s="66">
        <v>3026</v>
      </c>
      <c r="BI12" s="66">
        <v>3018</v>
      </c>
      <c r="BJ12" s="66">
        <v>3003</v>
      </c>
      <c r="BK12" s="66">
        <v>2934</v>
      </c>
      <c r="BL12" s="66">
        <v>2857</v>
      </c>
      <c r="BM12" s="66">
        <v>2707</v>
      </c>
      <c r="BN12" s="66">
        <v>2583</v>
      </c>
      <c r="BO12" s="67">
        <v>2494</v>
      </c>
      <c r="BP12" s="340"/>
    </row>
    <row r="13" spans="1:234" ht="15" customHeight="1">
      <c r="A13" s="338" t="s">
        <v>337</v>
      </c>
      <c r="B13" s="339">
        <v>131</v>
      </c>
      <c r="C13" s="339">
        <v>133</v>
      </c>
      <c r="D13" s="339">
        <v>131</v>
      </c>
      <c r="E13" s="339">
        <v>135</v>
      </c>
      <c r="F13" s="339">
        <v>132</v>
      </c>
      <c r="G13" s="339">
        <v>148</v>
      </c>
      <c r="H13" s="66">
        <v>147</v>
      </c>
      <c r="I13" s="66">
        <v>422</v>
      </c>
      <c r="J13" s="66">
        <v>455</v>
      </c>
      <c r="K13" s="66">
        <v>442</v>
      </c>
      <c r="L13" s="66">
        <v>415</v>
      </c>
      <c r="M13" s="66">
        <v>427</v>
      </c>
      <c r="N13" s="66">
        <v>427</v>
      </c>
      <c r="O13" s="66">
        <v>420</v>
      </c>
      <c r="P13" s="66">
        <v>414</v>
      </c>
      <c r="Q13" s="66">
        <v>407</v>
      </c>
      <c r="R13" s="66">
        <v>409</v>
      </c>
      <c r="S13" s="66">
        <v>412</v>
      </c>
      <c r="T13" s="66">
        <v>411</v>
      </c>
      <c r="U13" s="66">
        <v>406</v>
      </c>
      <c r="V13" s="66">
        <v>405</v>
      </c>
      <c r="W13" s="66">
        <v>415</v>
      </c>
      <c r="X13" s="66">
        <v>415</v>
      </c>
      <c r="Y13" s="66">
        <v>411</v>
      </c>
      <c r="Z13" s="66">
        <v>411</v>
      </c>
      <c r="AA13" s="66">
        <v>411</v>
      </c>
      <c r="AB13" s="66">
        <v>424</v>
      </c>
      <c r="AC13" s="66">
        <v>534</v>
      </c>
      <c r="AD13" s="66">
        <v>460</v>
      </c>
      <c r="AE13" s="66">
        <v>457</v>
      </c>
      <c r="AF13" s="66">
        <v>453</v>
      </c>
      <c r="AG13" s="66">
        <v>430</v>
      </c>
      <c r="AH13" s="66">
        <v>429</v>
      </c>
      <c r="AI13" s="66">
        <v>438</v>
      </c>
      <c r="AJ13" s="66">
        <v>446</v>
      </c>
      <c r="AK13" s="66">
        <v>442</v>
      </c>
      <c r="AL13" s="66">
        <v>498</v>
      </c>
      <c r="AM13" s="66">
        <v>495</v>
      </c>
      <c r="AN13" s="66">
        <v>552</v>
      </c>
      <c r="AO13" s="66">
        <v>918</v>
      </c>
      <c r="AP13" s="66">
        <v>732</v>
      </c>
      <c r="AQ13" s="66">
        <v>451</v>
      </c>
      <c r="AR13" s="66">
        <v>468</v>
      </c>
      <c r="AS13" s="66">
        <v>831</v>
      </c>
      <c r="AT13" s="66">
        <v>1906</v>
      </c>
      <c r="AU13" s="66">
        <v>1974</v>
      </c>
      <c r="AV13" s="66">
        <v>2082</v>
      </c>
      <c r="AW13" s="66">
        <v>1938</v>
      </c>
      <c r="AX13" s="66">
        <v>1859</v>
      </c>
      <c r="AY13" s="66">
        <v>1669</v>
      </c>
      <c r="AZ13" s="66">
        <v>1565</v>
      </c>
      <c r="BA13" s="66">
        <v>2789</v>
      </c>
      <c r="BB13" s="66">
        <v>2634</v>
      </c>
      <c r="BC13" s="66">
        <v>2991</v>
      </c>
      <c r="BD13" s="66">
        <v>3195</v>
      </c>
      <c r="BE13" s="66">
        <v>3751</v>
      </c>
      <c r="BF13" s="66">
        <v>3772</v>
      </c>
      <c r="BG13" s="66">
        <v>3963</v>
      </c>
      <c r="BH13" s="66">
        <v>3876</v>
      </c>
      <c r="BI13" s="66">
        <v>3912</v>
      </c>
      <c r="BJ13" s="66">
        <v>3562</v>
      </c>
      <c r="BK13" s="66">
        <v>2588</v>
      </c>
      <c r="BL13" s="66">
        <v>2465</v>
      </c>
      <c r="BM13" s="66">
        <v>2441</v>
      </c>
      <c r="BN13" s="66">
        <v>2579</v>
      </c>
      <c r="BO13" s="67">
        <v>2733</v>
      </c>
      <c r="BP13" s="340"/>
    </row>
    <row r="14" spans="1:234" ht="15" customHeight="1">
      <c r="A14" s="338" t="s">
        <v>338</v>
      </c>
      <c r="B14" s="339">
        <v>76</v>
      </c>
      <c r="C14" s="339">
        <v>73</v>
      </c>
      <c r="D14" s="339">
        <v>70</v>
      </c>
      <c r="E14" s="339">
        <v>71</v>
      </c>
      <c r="F14" s="339">
        <v>76</v>
      </c>
      <c r="G14" s="339">
        <v>82</v>
      </c>
      <c r="H14" s="66">
        <v>80</v>
      </c>
      <c r="I14" s="66">
        <v>85</v>
      </c>
      <c r="J14" s="66">
        <v>97</v>
      </c>
      <c r="K14" s="66">
        <v>102</v>
      </c>
      <c r="L14" s="66">
        <v>107</v>
      </c>
      <c r="M14" s="66">
        <v>105</v>
      </c>
      <c r="N14" s="66">
        <v>107</v>
      </c>
      <c r="O14" s="66">
        <v>107</v>
      </c>
      <c r="P14" s="66">
        <v>109</v>
      </c>
      <c r="Q14" s="66">
        <v>106</v>
      </c>
      <c r="R14" s="66">
        <v>100</v>
      </c>
      <c r="S14" s="66">
        <v>98</v>
      </c>
      <c r="T14" s="66">
        <v>96</v>
      </c>
      <c r="U14" s="66">
        <v>94</v>
      </c>
      <c r="V14" s="66">
        <v>83</v>
      </c>
      <c r="W14" s="66">
        <v>104</v>
      </c>
      <c r="X14" s="66">
        <v>120</v>
      </c>
      <c r="Y14" s="66">
        <v>186</v>
      </c>
      <c r="Z14" s="66">
        <v>189</v>
      </c>
      <c r="AA14" s="66">
        <v>204</v>
      </c>
      <c r="AB14" s="66">
        <v>213</v>
      </c>
      <c r="AC14" s="66">
        <v>222</v>
      </c>
      <c r="AD14" s="66">
        <v>238</v>
      </c>
      <c r="AE14" s="66">
        <v>256</v>
      </c>
      <c r="AF14" s="66">
        <v>260</v>
      </c>
      <c r="AG14" s="66">
        <v>278</v>
      </c>
      <c r="AH14" s="66">
        <v>266</v>
      </c>
      <c r="AI14" s="66">
        <v>286</v>
      </c>
      <c r="AJ14" s="66">
        <v>340</v>
      </c>
      <c r="AK14" s="66">
        <v>383</v>
      </c>
      <c r="AL14" s="66">
        <v>407</v>
      </c>
      <c r="AM14" s="66">
        <v>417</v>
      </c>
      <c r="AN14" s="66">
        <v>523</v>
      </c>
      <c r="AO14" s="66">
        <v>539</v>
      </c>
      <c r="AP14" s="66">
        <v>560</v>
      </c>
      <c r="AQ14" s="66">
        <v>580</v>
      </c>
      <c r="AR14" s="66">
        <v>600</v>
      </c>
      <c r="AS14" s="66">
        <v>608</v>
      </c>
      <c r="AT14" s="66">
        <v>616</v>
      </c>
      <c r="AU14" s="66">
        <v>616</v>
      </c>
      <c r="AV14" s="66">
        <v>645</v>
      </c>
      <c r="AW14" s="66">
        <v>666</v>
      </c>
      <c r="AX14" s="66">
        <v>677</v>
      </c>
      <c r="AY14" s="66">
        <v>737</v>
      </c>
      <c r="AZ14" s="66">
        <v>740</v>
      </c>
      <c r="BA14" s="66">
        <v>833</v>
      </c>
      <c r="BB14" s="66">
        <v>833</v>
      </c>
      <c r="BC14" s="66">
        <v>844</v>
      </c>
      <c r="BD14" s="66">
        <v>849</v>
      </c>
      <c r="BE14" s="66">
        <v>852</v>
      </c>
      <c r="BF14" s="66">
        <v>857</v>
      </c>
      <c r="BG14" s="66">
        <v>859</v>
      </c>
      <c r="BH14" s="66">
        <v>858</v>
      </c>
      <c r="BI14" s="66">
        <v>846</v>
      </c>
      <c r="BJ14" s="66">
        <v>815</v>
      </c>
      <c r="BK14" s="66">
        <v>809</v>
      </c>
      <c r="BL14" s="66">
        <v>765</v>
      </c>
      <c r="BM14" s="66">
        <v>762</v>
      </c>
      <c r="BN14" s="66">
        <v>757</v>
      </c>
      <c r="BO14" s="67">
        <v>743</v>
      </c>
      <c r="BP14" s="340"/>
    </row>
    <row r="15" spans="1:234" ht="15" customHeight="1">
      <c r="A15" s="338" t="s">
        <v>339</v>
      </c>
      <c r="B15" s="339">
        <v>106</v>
      </c>
      <c r="C15" s="339">
        <v>129</v>
      </c>
      <c r="D15" s="339">
        <v>151</v>
      </c>
      <c r="E15" s="339">
        <v>223</v>
      </c>
      <c r="F15" s="339">
        <v>3</v>
      </c>
      <c r="G15" s="339">
        <v>27</v>
      </c>
      <c r="H15" s="66">
        <v>22</v>
      </c>
      <c r="I15" s="66">
        <v>7</v>
      </c>
      <c r="J15" s="66">
        <v>15</v>
      </c>
      <c r="K15" s="66">
        <v>12</v>
      </c>
      <c r="L15" s="66">
        <v>16</v>
      </c>
      <c r="M15" s="66">
        <v>13</v>
      </c>
      <c r="N15" s="66">
        <v>14</v>
      </c>
      <c r="O15" s="66">
        <v>16</v>
      </c>
      <c r="P15" s="66">
        <v>18</v>
      </c>
      <c r="Q15" s="66">
        <v>59</v>
      </c>
      <c r="R15" s="66">
        <v>117</v>
      </c>
      <c r="S15" s="66">
        <v>122</v>
      </c>
      <c r="T15" s="66">
        <v>20</v>
      </c>
      <c r="U15" s="66">
        <v>16</v>
      </c>
      <c r="V15" s="66">
        <v>17</v>
      </c>
      <c r="W15" s="66">
        <v>15</v>
      </c>
      <c r="X15" s="66">
        <v>13</v>
      </c>
      <c r="Y15" s="66">
        <v>15</v>
      </c>
      <c r="Z15" s="66">
        <v>196</v>
      </c>
      <c r="AA15" s="66">
        <v>30</v>
      </c>
      <c r="AB15" s="66">
        <v>13</v>
      </c>
      <c r="AC15" s="66">
        <v>183</v>
      </c>
      <c r="AD15" s="66">
        <v>16</v>
      </c>
      <c r="AE15" s="66">
        <v>6</v>
      </c>
      <c r="AF15" s="66">
        <v>4</v>
      </c>
      <c r="AG15" s="66">
        <v>217</v>
      </c>
      <c r="AH15" s="66">
        <v>2154</v>
      </c>
      <c r="AI15" s="66">
        <v>2411</v>
      </c>
      <c r="AJ15" s="66">
        <v>6845</v>
      </c>
      <c r="AK15" s="66">
        <v>6649</v>
      </c>
      <c r="AL15" s="66">
        <v>5566</v>
      </c>
      <c r="AM15" s="66">
        <v>4714</v>
      </c>
      <c r="AN15" s="66">
        <v>5244</v>
      </c>
      <c r="AO15" s="66">
        <v>4884</v>
      </c>
      <c r="AP15" s="66">
        <v>4853</v>
      </c>
      <c r="AQ15" s="66">
        <v>4639</v>
      </c>
      <c r="AR15" s="66">
        <v>4065</v>
      </c>
      <c r="AS15" s="66">
        <v>3704</v>
      </c>
      <c r="AT15" s="66">
        <v>3256</v>
      </c>
      <c r="AU15" s="66">
        <v>2996</v>
      </c>
      <c r="AV15" s="66">
        <v>2611</v>
      </c>
      <c r="AW15" s="66">
        <v>2199</v>
      </c>
      <c r="AX15" s="66">
        <v>1881</v>
      </c>
      <c r="AY15" s="66">
        <v>1819</v>
      </c>
      <c r="AZ15" s="66">
        <v>1576</v>
      </c>
      <c r="BA15" s="66">
        <v>1347</v>
      </c>
      <c r="BB15" s="66">
        <v>472</v>
      </c>
      <c r="BC15" s="66">
        <v>437</v>
      </c>
      <c r="BD15" s="66">
        <v>579</v>
      </c>
      <c r="BE15" s="66">
        <v>991</v>
      </c>
      <c r="BF15" s="66">
        <v>702</v>
      </c>
      <c r="BG15" s="66">
        <v>952</v>
      </c>
      <c r="BH15" s="66">
        <v>798</v>
      </c>
      <c r="BI15" s="66">
        <v>353</v>
      </c>
      <c r="BJ15" s="66">
        <v>204</v>
      </c>
      <c r="BK15" s="66">
        <v>15</v>
      </c>
      <c r="BL15" s="66">
        <v>12</v>
      </c>
      <c r="BM15" s="66">
        <v>81</v>
      </c>
      <c r="BN15" s="66">
        <v>107</v>
      </c>
      <c r="BO15" s="67">
        <v>491</v>
      </c>
      <c r="BP15" s="340"/>
    </row>
    <row r="16" spans="1:234" ht="15" customHeight="1">
      <c r="A16" s="338" t="s">
        <v>340</v>
      </c>
      <c r="B16" s="339">
        <v>812</v>
      </c>
      <c r="C16" s="339">
        <v>805</v>
      </c>
      <c r="D16" s="339">
        <v>957</v>
      </c>
      <c r="E16" s="339">
        <v>945</v>
      </c>
      <c r="F16" s="339">
        <v>906</v>
      </c>
      <c r="G16" s="339">
        <v>858</v>
      </c>
      <c r="H16" s="66">
        <v>834</v>
      </c>
      <c r="I16" s="66">
        <v>894</v>
      </c>
      <c r="J16" s="66">
        <v>855</v>
      </c>
      <c r="K16" s="66">
        <v>806</v>
      </c>
      <c r="L16" s="66">
        <v>761</v>
      </c>
      <c r="M16" s="66">
        <v>725</v>
      </c>
      <c r="N16" s="66">
        <v>686</v>
      </c>
      <c r="O16" s="66">
        <v>644</v>
      </c>
      <c r="P16" s="66">
        <v>599</v>
      </c>
      <c r="Q16" s="66">
        <v>601</v>
      </c>
      <c r="R16" s="66">
        <v>539</v>
      </c>
      <c r="S16" s="66">
        <v>491</v>
      </c>
      <c r="T16" s="66">
        <v>463</v>
      </c>
      <c r="U16" s="66">
        <v>411</v>
      </c>
      <c r="V16" s="66">
        <v>392</v>
      </c>
      <c r="W16" s="66">
        <v>373</v>
      </c>
      <c r="X16" s="66">
        <v>354</v>
      </c>
      <c r="Y16" s="66">
        <v>357</v>
      </c>
      <c r="Z16" s="66">
        <v>338</v>
      </c>
      <c r="AA16" s="66">
        <v>328</v>
      </c>
      <c r="AB16" s="66">
        <v>321</v>
      </c>
      <c r="AC16" s="66">
        <v>777</v>
      </c>
      <c r="AD16" s="66">
        <v>303</v>
      </c>
      <c r="AE16" s="66">
        <v>295</v>
      </c>
      <c r="AF16" s="66">
        <v>287</v>
      </c>
      <c r="AG16" s="66">
        <v>278</v>
      </c>
      <c r="AH16" s="66">
        <v>277</v>
      </c>
      <c r="AI16" s="66">
        <v>282</v>
      </c>
      <c r="AJ16" s="66">
        <v>284</v>
      </c>
      <c r="AK16" s="66">
        <v>256</v>
      </c>
      <c r="AL16" s="66">
        <v>257</v>
      </c>
      <c r="AM16" s="66">
        <v>258</v>
      </c>
      <c r="AN16" s="66">
        <v>451</v>
      </c>
      <c r="AO16" s="66">
        <v>561</v>
      </c>
      <c r="AP16" s="66">
        <v>564</v>
      </c>
      <c r="AQ16" s="66">
        <v>547</v>
      </c>
      <c r="AR16" s="66">
        <v>549</v>
      </c>
      <c r="AS16" s="66">
        <v>411</v>
      </c>
      <c r="AT16" s="66">
        <v>411</v>
      </c>
      <c r="AU16" s="66">
        <v>411</v>
      </c>
      <c r="AV16" s="66">
        <v>411</v>
      </c>
      <c r="AW16" s="66">
        <v>409</v>
      </c>
      <c r="AX16" s="66">
        <v>407</v>
      </c>
      <c r="AY16" s="66">
        <v>405</v>
      </c>
      <c r="AZ16" s="66">
        <v>403</v>
      </c>
      <c r="BA16" s="66">
        <v>443</v>
      </c>
      <c r="BB16" s="66">
        <v>460</v>
      </c>
      <c r="BC16" s="66">
        <v>444</v>
      </c>
      <c r="BD16" s="66">
        <v>366</v>
      </c>
      <c r="BE16" s="66">
        <v>364</v>
      </c>
      <c r="BF16" s="66">
        <v>363</v>
      </c>
      <c r="BG16" s="66">
        <v>363</v>
      </c>
      <c r="BH16" s="66">
        <v>362</v>
      </c>
      <c r="BI16" s="66">
        <v>201</v>
      </c>
      <c r="BJ16" s="66">
        <v>204</v>
      </c>
      <c r="BK16" s="66">
        <v>207</v>
      </c>
      <c r="BL16" s="66">
        <v>209</v>
      </c>
      <c r="BM16" s="66">
        <v>212</v>
      </c>
      <c r="BN16" s="66">
        <v>215</v>
      </c>
      <c r="BO16" s="67">
        <v>218</v>
      </c>
      <c r="BP16" s="340"/>
    </row>
    <row r="17" spans="1:69" ht="15" customHeight="1">
      <c r="A17" s="338" t="s">
        <v>341</v>
      </c>
      <c r="B17" s="339">
        <v>97</v>
      </c>
      <c r="C17" s="339">
        <v>193</v>
      </c>
      <c r="D17" s="339">
        <v>288</v>
      </c>
      <c r="E17" s="339">
        <v>0</v>
      </c>
      <c r="F17" s="339">
        <v>120</v>
      </c>
      <c r="G17" s="339">
        <v>292</v>
      </c>
      <c r="H17" s="66">
        <v>477</v>
      </c>
      <c r="I17" s="66">
        <v>0</v>
      </c>
      <c r="J17" s="66">
        <v>179</v>
      </c>
      <c r="K17" s="66">
        <v>363</v>
      </c>
      <c r="L17" s="66">
        <v>388</v>
      </c>
      <c r="M17" s="66">
        <v>0</v>
      </c>
      <c r="N17" s="66">
        <v>209</v>
      </c>
      <c r="O17" s="66">
        <v>232</v>
      </c>
      <c r="P17" s="66">
        <v>455</v>
      </c>
      <c r="Q17" s="66">
        <v>0</v>
      </c>
      <c r="R17" s="66">
        <v>286</v>
      </c>
      <c r="S17" s="66">
        <v>332</v>
      </c>
      <c r="T17" s="66">
        <v>631</v>
      </c>
      <c r="U17" s="66">
        <v>0</v>
      </c>
      <c r="V17" s="66">
        <v>311</v>
      </c>
      <c r="W17" s="66">
        <v>318</v>
      </c>
      <c r="X17" s="66">
        <v>593</v>
      </c>
      <c r="Y17" s="66">
        <v>0</v>
      </c>
      <c r="Z17" s="66">
        <v>226</v>
      </c>
      <c r="AA17" s="66">
        <v>127</v>
      </c>
      <c r="AB17" s="66">
        <v>340</v>
      </c>
      <c r="AC17" s="66">
        <v>0</v>
      </c>
      <c r="AD17" s="66">
        <v>256</v>
      </c>
      <c r="AE17" s="66">
        <v>428</v>
      </c>
      <c r="AF17" s="66">
        <v>780</v>
      </c>
      <c r="AG17" s="66">
        <v>0</v>
      </c>
      <c r="AH17" s="66">
        <v>343</v>
      </c>
      <c r="AI17" s="66">
        <v>590</v>
      </c>
      <c r="AJ17" s="66">
        <v>1193</v>
      </c>
      <c r="AK17" s="66">
        <v>0</v>
      </c>
      <c r="AL17" s="66">
        <v>530</v>
      </c>
      <c r="AM17" s="66">
        <v>603</v>
      </c>
      <c r="AN17" s="66">
        <v>0</v>
      </c>
      <c r="AO17" s="66">
        <v>0</v>
      </c>
      <c r="AP17" s="66">
        <v>689</v>
      </c>
      <c r="AQ17" s="66">
        <v>489</v>
      </c>
      <c r="AR17" s="66">
        <v>1144</v>
      </c>
      <c r="AS17" s="66">
        <v>0</v>
      </c>
      <c r="AT17" s="66">
        <v>656</v>
      </c>
      <c r="AU17" s="66">
        <v>746</v>
      </c>
      <c r="AV17" s="66">
        <v>1319</v>
      </c>
      <c r="AW17" s="66">
        <v>0</v>
      </c>
      <c r="AX17" s="66">
        <v>679</v>
      </c>
      <c r="AY17" s="66">
        <v>672</v>
      </c>
      <c r="AZ17" s="66">
        <v>1221</v>
      </c>
      <c r="BA17" s="66">
        <v>0</v>
      </c>
      <c r="BB17" s="66">
        <v>339</v>
      </c>
      <c r="BC17" s="66">
        <v>633</v>
      </c>
      <c r="BD17" s="66">
        <v>1050</v>
      </c>
      <c r="BE17" s="66">
        <v>0</v>
      </c>
      <c r="BF17" s="66">
        <v>455</v>
      </c>
      <c r="BG17" s="66">
        <v>0</v>
      </c>
      <c r="BH17" s="66">
        <v>0</v>
      </c>
      <c r="BI17" s="66">
        <v>0</v>
      </c>
      <c r="BJ17" s="66">
        <v>767</v>
      </c>
      <c r="BK17" s="66">
        <v>755</v>
      </c>
      <c r="BL17" s="66">
        <v>1685</v>
      </c>
      <c r="BM17" s="66">
        <v>0</v>
      </c>
      <c r="BN17" s="66">
        <v>1035</v>
      </c>
      <c r="BO17" s="67">
        <v>1177</v>
      </c>
      <c r="BP17" s="340"/>
    </row>
    <row r="18" spans="1:69" ht="15" customHeight="1">
      <c r="A18" s="338" t="s">
        <v>157</v>
      </c>
      <c r="B18" s="339">
        <v>175</v>
      </c>
      <c r="C18" s="339">
        <v>205</v>
      </c>
      <c r="D18" s="339">
        <v>300</v>
      </c>
      <c r="E18" s="339">
        <v>226</v>
      </c>
      <c r="F18" s="339">
        <v>298</v>
      </c>
      <c r="G18" s="339">
        <v>388</v>
      </c>
      <c r="H18" s="66">
        <v>494</v>
      </c>
      <c r="I18" s="66">
        <v>1350</v>
      </c>
      <c r="J18" s="66">
        <v>1616</v>
      </c>
      <c r="K18" s="66">
        <v>1634</v>
      </c>
      <c r="L18" s="66">
        <v>1737</v>
      </c>
      <c r="M18" s="66">
        <v>1881</v>
      </c>
      <c r="N18" s="66">
        <v>1979</v>
      </c>
      <c r="O18" s="66">
        <v>2001</v>
      </c>
      <c r="P18" s="66">
        <v>2112</v>
      </c>
      <c r="Q18" s="66">
        <v>1941</v>
      </c>
      <c r="R18" s="66">
        <v>1971</v>
      </c>
      <c r="S18" s="66">
        <v>2161</v>
      </c>
      <c r="T18" s="66">
        <v>1317</v>
      </c>
      <c r="U18" s="66">
        <v>1192</v>
      </c>
      <c r="V18" s="66">
        <v>1437</v>
      </c>
      <c r="W18" s="66">
        <v>1655</v>
      </c>
      <c r="X18" s="66">
        <v>1578</v>
      </c>
      <c r="Y18" s="66">
        <v>1698</v>
      </c>
      <c r="Z18" s="66">
        <v>1909</v>
      </c>
      <c r="AA18" s="66">
        <v>2968</v>
      </c>
      <c r="AB18" s="66">
        <v>2651</v>
      </c>
      <c r="AC18" s="66">
        <v>2097</v>
      </c>
      <c r="AD18" s="66">
        <v>2164</v>
      </c>
      <c r="AE18" s="66">
        <v>2609</v>
      </c>
      <c r="AF18" s="66">
        <v>2547</v>
      </c>
      <c r="AG18" s="66">
        <v>2530</v>
      </c>
      <c r="AH18" s="66">
        <v>2511</v>
      </c>
      <c r="AI18" s="66">
        <v>2704</v>
      </c>
      <c r="AJ18" s="66">
        <v>3611</v>
      </c>
      <c r="AK18" s="66">
        <v>3402</v>
      </c>
      <c r="AL18" s="66">
        <v>3225</v>
      </c>
      <c r="AM18" s="66">
        <v>3863</v>
      </c>
      <c r="AN18" s="66">
        <v>4470</v>
      </c>
      <c r="AO18" s="66">
        <v>4353</v>
      </c>
      <c r="AP18" s="66">
        <v>4107</v>
      </c>
      <c r="AQ18" s="66">
        <v>4098</v>
      </c>
      <c r="AR18" s="66">
        <v>4755</v>
      </c>
      <c r="AS18" s="66">
        <v>4442</v>
      </c>
      <c r="AT18" s="66">
        <v>2841</v>
      </c>
      <c r="AU18" s="66">
        <v>2288</v>
      </c>
      <c r="AV18" s="66">
        <v>2471</v>
      </c>
      <c r="AW18" s="66">
        <v>2452</v>
      </c>
      <c r="AX18" s="66">
        <v>2631</v>
      </c>
      <c r="AY18" s="66">
        <v>2991</v>
      </c>
      <c r="AZ18" s="66">
        <v>3356</v>
      </c>
      <c r="BA18" s="66">
        <v>5346</v>
      </c>
      <c r="BB18" s="66">
        <v>5418</v>
      </c>
      <c r="BC18" s="66">
        <v>5616</v>
      </c>
      <c r="BD18" s="66">
        <v>5903</v>
      </c>
      <c r="BE18" s="66">
        <v>5528</v>
      </c>
      <c r="BF18" s="66">
        <v>5492</v>
      </c>
      <c r="BG18" s="66">
        <v>5202</v>
      </c>
      <c r="BH18" s="66">
        <v>5459</v>
      </c>
      <c r="BI18" s="66">
        <v>5736</v>
      </c>
      <c r="BJ18" s="66">
        <v>5527</v>
      </c>
      <c r="BK18" s="66">
        <v>5721</v>
      </c>
      <c r="BL18" s="66">
        <v>5683</v>
      </c>
      <c r="BM18" s="66">
        <v>5366</v>
      </c>
      <c r="BN18" s="66">
        <v>5131</v>
      </c>
      <c r="BO18" s="67">
        <v>5223</v>
      </c>
      <c r="BP18" s="340"/>
    </row>
    <row r="19" spans="1:69" ht="5.0999999999999996" customHeight="1">
      <c r="A19" s="338"/>
      <c r="B19" s="339"/>
      <c r="C19" s="339"/>
      <c r="D19" s="339"/>
      <c r="E19" s="339"/>
      <c r="F19" s="339"/>
      <c r="G19" s="339"/>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3"/>
      <c r="BP19" s="340"/>
    </row>
    <row r="20" spans="1:69" s="349" customFormat="1" ht="15" customHeight="1">
      <c r="A20" s="344" t="s">
        <v>342</v>
      </c>
      <c r="B20" s="345">
        <v>6188</v>
      </c>
      <c r="C20" s="345">
        <v>6657</v>
      </c>
      <c r="D20" s="345">
        <v>7326</v>
      </c>
      <c r="E20" s="345">
        <v>7252</v>
      </c>
      <c r="F20" s="345">
        <v>7846</v>
      </c>
      <c r="G20" s="345">
        <v>8509</v>
      </c>
      <c r="H20" s="346">
        <v>9412</v>
      </c>
      <c r="I20" s="346">
        <v>11486</v>
      </c>
      <c r="J20" s="346">
        <v>12144</v>
      </c>
      <c r="K20" s="346">
        <v>13173</v>
      </c>
      <c r="L20" s="346">
        <v>14628</v>
      </c>
      <c r="M20" s="346">
        <v>14252</v>
      </c>
      <c r="N20" s="346">
        <v>15108</v>
      </c>
      <c r="O20" s="346">
        <v>15766</v>
      </c>
      <c r="P20" s="346">
        <v>16062</v>
      </c>
      <c r="Q20" s="346">
        <v>16334</v>
      </c>
      <c r="R20" s="346">
        <v>17495</v>
      </c>
      <c r="S20" s="346">
        <v>18950</v>
      </c>
      <c r="T20" s="346">
        <v>20295</v>
      </c>
      <c r="U20" s="346">
        <v>19391</v>
      </c>
      <c r="V20" s="346">
        <v>20277</v>
      </c>
      <c r="W20" s="346">
        <v>22075</v>
      </c>
      <c r="X20" s="346">
        <v>22650</v>
      </c>
      <c r="Y20" s="346">
        <v>22256</v>
      </c>
      <c r="Z20" s="346">
        <v>24270</v>
      </c>
      <c r="AA20" s="346">
        <v>26262</v>
      </c>
      <c r="AB20" s="346">
        <v>26827</v>
      </c>
      <c r="AC20" s="346">
        <v>23978</v>
      </c>
      <c r="AD20" s="346">
        <v>24123</v>
      </c>
      <c r="AE20" s="346">
        <v>25957</v>
      </c>
      <c r="AF20" s="346">
        <v>27067</v>
      </c>
      <c r="AG20" s="346">
        <v>26647</v>
      </c>
      <c r="AH20" s="346">
        <v>30191</v>
      </c>
      <c r="AI20" s="346">
        <v>31424</v>
      </c>
      <c r="AJ20" s="346">
        <v>41436</v>
      </c>
      <c r="AK20" s="346">
        <v>41027</v>
      </c>
      <c r="AL20" s="346">
        <v>41649</v>
      </c>
      <c r="AM20" s="346">
        <v>41543</v>
      </c>
      <c r="AN20" s="346">
        <v>43221</v>
      </c>
      <c r="AO20" s="346">
        <v>44626</v>
      </c>
      <c r="AP20" s="346">
        <v>46782</v>
      </c>
      <c r="AQ20" s="346">
        <v>48482</v>
      </c>
      <c r="AR20" s="346">
        <v>50050</v>
      </c>
      <c r="AS20" s="346">
        <v>47249</v>
      </c>
      <c r="AT20" s="346">
        <v>47638</v>
      </c>
      <c r="AU20" s="346">
        <v>47788</v>
      </c>
      <c r="AV20" s="346">
        <v>48971</v>
      </c>
      <c r="AW20" s="346">
        <v>46886</v>
      </c>
      <c r="AX20" s="346">
        <v>48663</v>
      </c>
      <c r="AY20" s="346">
        <v>49764</v>
      </c>
      <c r="AZ20" s="346">
        <v>50529</v>
      </c>
      <c r="BA20" s="346">
        <v>60105</v>
      </c>
      <c r="BB20" s="346">
        <v>61881</v>
      </c>
      <c r="BC20" s="346">
        <v>65452</v>
      </c>
      <c r="BD20" s="346">
        <v>66435</v>
      </c>
      <c r="BE20" s="346">
        <v>67002</v>
      </c>
      <c r="BF20" s="346">
        <v>67789</v>
      </c>
      <c r="BG20" s="346">
        <v>66275</v>
      </c>
      <c r="BH20" s="346">
        <v>66157</v>
      </c>
      <c r="BI20" s="346">
        <v>65496</v>
      </c>
      <c r="BJ20" s="346">
        <v>66328</v>
      </c>
      <c r="BK20" s="346">
        <v>67722</v>
      </c>
      <c r="BL20" s="346">
        <v>69468</v>
      </c>
      <c r="BM20" s="346">
        <v>68778</v>
      </c>
      <c r="BN20" s="346">
        <v>71883</v>
      </c>
      <c r="BO20" s="347">
        <v>73700</v>
      </c>
      <c r="BP20" s="340"/>
      <c r="BQ20" s="348"/>
    </row>
    <row r="21" spans="1:69" ht="5.0999999999999996" customHeight="1">
      <c r="A21" s="338"/>
      <c r="B21" s="339"/>
      <c r="C21" s="339"/>
      <c r="D21" s="339"/>
      <c r="E21" s="339"/>
      <c r="F21" s="339"/>
      <c r="G21" s="339"/>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7"/>
      <c r="BP21" s="340"/>
    </row>
    <row r="22" spans="1:69" ht="15" customHeight="1">
      <c r="A22" s="338" t="s">
        <v>343</v>
      </c>
      <c r="B22" s="339">
        <v>677</v>
      </c>
      <c r="C22" s="339">
        <v>666</v>
      </c>
      <c r="D22" s="339">
        <v>812</v>
      </c>
      <c r="E22" s="339">
        <v>761</v>
      </c>
      <c r="F22" s="339">
        <v>753</v>
      </c>
      <c r="G22" s="339">
        <v>775</v>
      </c>
      <c r="H22" s="66">
        <v>918</v>
      </c>
      <c r="I22" s="66">
        <v>830</v>
      </c>
      <c r="J22" s="66">
        <v>1198</v>
      </c>
      <c r="K22" s="66">
        <v>1119</v>
      </c>
      <c r="L22" s="66">
        <v>1095</v>
      </c>
      <c r="M22" s="66">
        <v>813</v>
      </c>
      <c r="N22" s="66">
        <v>1058</v>
      </c>
      <c r="O22" s="66">
        <v>1014</v>
      </c>
      <c r="P22" s="66">
        <v>761</v>
      </c>
      <c r="Q22" s="66">
        <v>719</v>
      </c>
      <c r="R22" s="66">
        <v>513</v>
      </c>
      <c r="S22" s="66">
        <v>407</v>
      </c>
      <c r="T22" s="66">
        <v>426</v>
      </c>
      <c r="U22" s="66">
        <v>513</v>
      </c>
      <c r="V22" s="66">
        <v>286</v>
      </c>
      <c r="W22" s="66">
        <v>415</v>
      </c>
      <c r="X22" s="66">
        <v>339</v>
      </c>
      <c r="Y22" s="66">
        <v>1536</v>
      </c>
      <c r="Z22" s="66">
        <v>1326</v>
      </c>
      <c r="AA22" s="66">
        <v>1234</v>
      </c>
      <c r="AB22" s="66">
        <v>1094</v>
      </c>
      <c r="AC22" s="66">
        <v>3883</v>
      </c>
      <c r="AD22" s="66">
        <v>3568</v>
      </c>
      <c r="AE22" s="66">
        <v>2929</v>
      </c>
      <c r="AF22" s="66">
        <v>3004</v>
      </c>
      <c r="AG22" s="66">
        <v>4150</v>
      </c>
      <c r="AH22" s="66">
        <v>5280</v>
      </c>
      <c r="AI22" s="66">
        <v>3774</v>
      </c>
      <c r="AJ22" s="66">
        <v>7114</v>
      </c>
      <c r="AK22" s="66">
        <v>5387</v>
      </c>
      <c r="AL22" s="66">
        <v>3835</v>
      </c>
      <c r="AM22" s="66">
        <v>2790</v>
      </c>
      <c r="AN22" s="66">
        <v>5192</v>
      </c>
      <c r="AO22" s="66">
        <v>4886</v>
      </c>
      <c r="AP22" s="66">
        <v>4048</v>
      </c>
      <c r="AQ22" s="66">
        <v>4245</v>
      </c>
      <c r="AR22" s="66">
        <v>3631</v>
      </c>
      <c r="AS22" s="66">
        <v>4670</v>
      </c>
      <c r="AT22" s="66">
        <v>4367</v>
      </c>
      <c r="AU22" s="66">
        <v>8428</v>
      </c>
      <c r="AV22" s="66">
        <v>8762</v>
      </c>
      <c r="AW22" s="66">
        <v>6743</v>
      </c>
      <c r="AX22" s="66">
        <v>6304</v>
      </c>
      <c r="AY22" s="66">
        <v>6075</v>
      </c>
      <c r="AZ22" s="66">
        <v>7344</v>
      </c>
      <c r="BA22" s="66">
        <v>7948</v>
      </c>
      <c r="BB22" s="66">
        <v>22255</v>
      </c>
      <c r="BC22" s="66">
        <v>24113</v>
      </c>
      <c r="BD22" s="66">
        <v>23234</v>
      </c>
      <c r="BE22" s="66">
        <v>18665</v>
      </c>
      <c r="BF22" s="66">
        <v>18346</v>
      </c>
      <c r="BG22" s="66">
        <v>17922</v>
      </c>
      <c r="BH22" s="66">
        <v>18083</v>
      </c>
      <c r="BI22" s="66">
        <v>18762</v>
      </c>
      <c r="BJ22" s="66">
        <v>18578</v>
      </c>
      <c r="BK22" s="66">
        <v>18270</v>
      </c>
      <c r="BL22" s="66">
        <v>18213</v>
      </c>
      <c r="BM22" s="66">
        <v>19138</v>
      </c>
      <c r="BN22" s="66">
        <v>18856</v>
      </c>
      <c r="BO22" s="67">
        <v>19186</v>
      </c>
      <c r="BP22" s="340"/>
    </row>
    <row r="23" spans="1:69" ht="15" customHeight="1">
      <c r="A23" s="338" t="s">
        <v>344</v>
      </c>
      <c r="B23" s="339">
        <v>0</v>
      </c>
      <c r="C23" s="339">
        <v>0</v>
      </c>
      <c r="D23" s="339">
        <v>0</v>
      </c>
      <c r="E23" s="339">
        <v>248</v>
      </c>
      <c r="F23" s="339">
        <v>247</v>
      </c>
      <c r="G23" s="339">
        <v>245</v>
      </c>
      <c r="H23" s="66">
        <v>286</v>
      </c>
      <c r="I23" s="66">
        <v>539</v>
      </c>
      <c r="J23" s="66">
        <v>437</v>
      </c>
      <c r="K23" s="66">
        <v>307</v>
      </c>
      <c r="L23" s="66">
        <v>325</v>
      </c>
      <c r="M23" s="66">
        <v>306</v>
      </c>
      <c r="N23" s="66">
        <v>121</v>
      </c>
      <c r="O23" s="66">
        <v>22</v>
      </c>
      <c r="P23" s="66">
        <v>12</v>
      </c>
      <c r="Q23" s="66">
        <v>20</v>
      </c>
      <c r="R23" s="66">
        <v>46</v>
      </c>
      <c r="S23" s="66">
        <v>97</v>
      </c>
      <c r="T23" s="66">
        <v>0</v>
      </c>
      <c r="U23" s="66">
        <v>0</v>
      </c>
      <c r="V23" s="66">
        <v>126</v>
      </c>
      <c r="W23" s="66">
        <v>32</v>
      </c>
      <c r="X23" s="66">
        <v>2</v>
      </c>
      <c r="Y23" s="66">
        <v>161</v>
      </c>
      <c r="Z23" s="66">
        <v>162</v>
      </c>
      <c r="AA23" s="66">
        <v>162</v>
      </c>
      <c r="AB23" s="66">
        <v>162</v>
      </c>
      <c r="AC23" s="66">
        <v>162</v>
      </c>
      <c r="AD23" s="66">
        <v>162</v>
      </c>
      <c r="AE23" s="66">
        <v>146</v>
      </c>
      <c r="AF23" s="66">
        <v>415</v>
      </c>
      <c r="AG23" s="66">
        <v>382</v>
      </c>
      <c r="AH23" s="66">
        <v>546</v>
      </c>
      <c r="AI23" s="66">
        <v>383</v>
      </c>
      <c r="AJ23" s="66">
        <v>653</v>
      </c>
      <c r="AK23" s="66">
        <v>387</v>
      </c>
      <c r="AL23" s="66">
        <v>661</v>
      </c>
      <c r="AM23" s="66">
        <v>664</v>
      </c>
      <c r="AN23" s="66">
        <v>564</v>
      </c>
      <c r="AO23" s="66">
        <v>738</v>
      </c>
      <c r="AP23" s="66">
        <v>687</v>
      </c>
      <c r="AQ23" s="66">
        <v>449</v>
      </c>
      <c r="AR23" s="66">
        <v>437</v>
      </c>
      <c r="AS23" s="66">
        <v>437</v>
      </c>
      <c r="AT23" s="66">
        <v>437</v>
      </c>
      <c r="AU23" s="66">
        <v>11</v>
      </c>
      <c r="AV23" s="66">
        <v>10</v>
      </c>
      <c r="AW23" s="66">
        <v>10</v>
      </c>
      <c r="AX23" s="66">
        <v>9</v>
      </c>
      <c r="AY23" s="66">
        <v>9</v>
      </c>
      <c r="AZ23" s="66">
        <v>9</v>
      </c>
      <c r="BA23" s="66">
        <v>9</v>
      </c>
      <c r="BB23" s="66">
        <v>10</v>
      </c>
      <c r="BC23" s="66">
        <v>10</v>
      </c>
      <c r="BD23" s="66">
        <v>10</v>
      </c>
      <c r="BE23" s="66">
        <v>10</v>
      </c>
      <c r="BF23" s="66">
        <v>131</v>
      </c>
      <c r="BG23" s="66">
        <v>61</v>
      </c>
      <c r="BH23" s="66">
        <v>86</v>
      </c>
      <c r="BI23" s="66">
        <v>10</v>
      </c>
      <c r="BJ23" s="66">
        <v>10</v>
      </c>
      <c r="BK23" s="66">
        <v>10</v>
      </c>
      <c r="BL23" s="66">
        <v>10</v>
      </c>
      <c r="BM23" s="66">
        <v>10</v>
      </c>
      <c r="BN23" s="66">
        <v>10</v>
      </c>
      <c r="BO23" s="67">
        <v>10</v>
      </c>
      <c r="BP23" s="340"/>
    </row>
    <row r="24" spans="1:69" ht="5.0999999999999996" customHeight="1">
      <c r="A24" s="338"/>
      <c r="B24" s="339"/>
      <c r="C24" s="339"/>
      <c r="D24" s="339"/>
      <c r="E24" s="339"/>
      <c r="F24" s="339"/>
      <c r="G24" s="339"/>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7"/>
      <c r="BP24" s="340"/>
    </row>
    <row r="25" spans="1:69" s="349" customFormat="1" ht="15" customHeight="1">
      <c r="A25" s="344" t="s">
        <v>166</v>
      </c>
      <c r="B25" s="345">
        <v>6865</v>
      </c>
      <c r="C25" s="345">
        <v>7323</v>
      </c>
      <c r="D25" s="345">
        <v>8138</v>
      </c>
      <c r="E25" s="345">
        <v>8261</v>
      </c>
      <c r="F25" s="345">
        <v>8846</v>
      </c>
      <c r="G25" s="345">
        <v>9529</v>
      </c>
      <c r="H25" s="346">
        <v>10616</v>
      </c>
      <c r="I25" s="346">
        <v>12855</v>
      </c>
      <c r="J25" s="346">
        <v>13779</v>
      </c>
      <c r="K25" s="346">
        <v>14599</v>
      </c>
      <c r="L25" s="346">
        <v>16048</v>
      </c>
      <c r="M25" s="346">
        <v>15371</v>
      </c>
      <c r="N25" s="346">
        <v>16287</v>
      </c>
      <c r="O25" s="346">
        <v>16802</v>
      </c>
      <c r="P25" s="346">
        <v>16835</v>
      </c>
      <c r="Q25" s="346">
        <v>17073</v>
      </c>
      <c r="R25" s="346">
        <v>18054</v>
      </c>
      <c r="S25" s="346">
        <v>19454</v>
      </c>
      <c r="T25" s="346">
        <v>20721</v>
      </c>
      <c r="U25" s="346">
        <v>19904</v>
      </c>
      <c r="V25" s="346">
        <v>20689</v>
      </c>
      <c r="W25" s="346">
        <v>22522</v>
      </c>
      <c r="X25" s="346">
        <v>22991</v>
      </c>
      <c r="Y25" s="346">
        <v>23953</v>
      </c>
      <c r="Z25" s="346">
        <v>25758</v>
      </c>
      <c r="AA25" s="346">
        <v>27658</v>
      </c>
      <c r="AB25" s="346">
        <v>28083</v>
      </c>
      <c r="AC25" s="346">
        <v>28023</v>
      </c>
      <c r="AD25" s="346">
        <v>27853</v>
      </c>
      <c r="AE25" s="346">
        <v>29032</v>
      </c>
      <c r="AF25" s="346">
        <v>30486</v>
      </c>
      <c r="AG25" s="346">
        <v>31179</v>
      </c>
      <c r="AH25" s="346">
        <v>36017</v>
      </c>
      <c r="AI25" s="346">
        <v>35581</v>
      </c>
      <c r="AJ25" s="346">
        <v>49203</v>
      </c>
      <c r="AK25" s="346">
        <v>46801</v>
      </c>
      <c r="AL25" s="346">
        <v>46145</v>
      </c>
      <c r="AM25" s="346">
        <v>44997</v>
      </c>
      <c r="AN25" s="346">
        <v>48977</v>
      </c>
      <c r="AO25" s="346">
        <v>50250</v>
      </c>
      <c r="AP25" s="346">
        <v>51517</v>
      </c>
      <c r="AQ25" s="346">
        <v>53176</v>
      </c>
      <c r="AR25" s="346">
        <v>54118</v>
      </c>
      <c r="AS25" s="346">
        <v>52356</v>
      </c>
      <c r="AT25" s="346">
        <v>52442</v>
      </c>
      <c r="AU25" s="346">
        <v>56227</v>
      </c>
      <c r="AV25" s="346">
        <v>57743</v>
      </c>
      <c r="AW25" s="346">
        <v>53639</v>
      </c>
      <c r="AX25" s="346">
        <v>54976</v>
      </c>
      <c r="AY25" s="346">
        <v>55848</v>
      </c>
      <c r="AZ25" s="346">
        <v>57882</v>
      </c>
      <c r="BA25" s="346">
        <v>68062</v>
      </c>
      <c r="BB25" s="346">
        <v>84146</v>
      </c>
      <c r="BC25" s="346">
        <v>89575</v>
      </c>
      <c r="BD25" s="346">
        <v>89679</v>
      </c>
      <c r="BE25" s="346">
        <v>85677</v>
      </c>
      <c r="BF25" s="346">
        <v>86266</v>
      </c>
      <c r="BG25" s="346">
        <v>84258</v>
      </c>
      <c r="BH25" s="346">
        <v>84326</v>
      </c>
      <c r="BI25" s="346">
        <v>84268</v>
      </c>
      <c r="BJ25" s="346">
        <v>84916</v>
      </c>
      <c r="BK25" s="346">
        <v>86002</v>
      </c>
      <c r="BL25" s="346">
        <v>87691</v>
      </c>
      <c r="BM25" s="346">
        <v>87926</v>
      </c>
      <c r="BN25" s="346">
        <v>90749</v>
      </c>
      <c r="BO25" s="347">
        <v>92896</v>
      </c>
      <c r="BP25" s="340"/>
      <c r="BQ25" s="348"/>
    </row>
    <row r="26" spans="1:69" ht="5.0999999999999996" customHeight="1">
      <c r="A26" s="338"/>
      <c r="B26" s="339"/>
      <c r="C26" s="339"/>
      <c r="D26" s="339"/>
      <c r="E26" s="339"/>
      <c r="F26" s="339"/>
      <c r="G26" s="339"/>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7"/>
      <c r="BP26" s="340"/>
    </row>
    <row r="27" spans="1:69" ht="15" customHeight="1">
      <c r="A27" s="338" t="s">
        <v>345</v>
      </c>
      <c r="B27" s="339">
        <v>0</v>
      </c>
      <c r="C27" s="339">
        <v>0</v>
      </c>
      <c r="D27" s="339">
        <v>0</v>
      </c>
      <c r="E27" s="339">
        <v>0</v>
      </c>
      <c r="F27" s="339">
        <v>0</v>
      </c>
      <c r="G27" s="339">
        <v>0</v>
      </c>
      <c r="H27" s="66">
        <v>0</v>
      </c>
      <c r="I27" s="66">
        <v>434</v>
      </c>
      <c r="J27" s="66">
        <v>562</v>
      </c>
      <c r="K27" s="66">
        <v>377</v>
      </c>
      <c r="L27" s="66">
        <v>171</v>
      </c>
      <c r="M27" s="66">
        <v>52</v>
      </c>
      <c r="N27" s="66">
        <v>23</v>
      </c>
      <c r="O27" s="66">
        <v>235</v>
      </c>
      <c r="P27" s="66">
        <v>148</v>
      </c>
      <c r="Q27" s="66">
        <v>216</v>
      </c>
      <c r="R27" s="66">
        <v>213</v>
      </c>
      <c r="S27" s="66">
        <v>381</v>
      </c>
      <c r="T27" s="66">
        <v>793</v>
      </c>
      <c r="U27" s="66">
        <v>841</v>
      </c>
      <c r="V27" s="66">
        <v>324</v>
      </c>
      <c r="W27" s="66">
        <v>443</v>
      </c>
      <c r="X27" s="66">
        <v>399</v>
      </c>
      <c r="Y27" s="66">
        <v>109</v>
      </c>
      <c r="Z27" s="66">
        <v>122</v>
      </c>
      <c r="AA27" s="66">
        <v>2016</v>
      </c>
      <c r="AB27" s="66">
        <v>2345</v>
      </c>
      <c r="AC27" s="66">
        <v>1241</v>
      </c>
      <c r="AD27" s="66">
        <v>1220</v>
      </c>
      <c r="AE27" s="66">
        <v>762</v>
      </c>
      <c r="AF27" s="66">
        <v>718</v>
      </c>
      <c r="AG27" s="66">
        <v>1055</v>
      </c>
      <c r="AH27" s="66">
        <v>1394</v>
      </c>
      <c r="AI27" s="66">
        <v>1389</v>
      </c>
      <c r="AJ27" s="66">
        <v>3053</v>
      </c>
      <c r="AK27" s="66">
        <v>2984</v>
      </c>
      <c r="AL27" s="66">
        <v>2185</v>
      </c>
      <c r="AM27" s="66">
        <v>2131</v>
      </c>
      <c r="AN27" s="66">
        <v>1933</v>
      </c>
      <c r="AO27" s="66">
        <v>1308</v>
      </c>
      <c r="AP27" s="66">
        <v>520</v>
      </c>
      <c r="AQ27" s="66">
        <v>719</v>
      </c>
      <c r="AR27" s="66">
        <v>450</v>
      </c>
      <c r="AS27" s="66">
        <v>558</v>
      </c>
      <c r="AT27" s="66">
        <v>478</v>
      </c>
      <c r="AU27" s="66">
        <v>1313</v>
      </c>
      <c r="AV27" s="66">
        <v>1753</v>
      </c>
      <c r="AW27" s="66">
        <v>978</v>
      </c>
      <c r="AX27" s="66">
        <v>442</v>
      </c>
      <c r="AY27" s="66">
        <v>662</v>
      </c>
      <c r="AZ27" s="66">
        <v>537</v>
      </c>
      <c r="BA27" s="66">
        <v>26</v>
      </c>
      <c r="BB27" s="66">
        <v>1022</v>
      </c>
      <c r="BC27" s="66">
        <v>248</v>
      </c>
      <c r="BD27" s="66">
        <v>171</v>
      </c>
      <c r="BE27" s="66">
        <v>57</v>
      </c>
      <c r="BF27" s="66">
        <v>784</v>
      </c>
      <c r="BG27" s="66">
        <v>886</v>
      </c>
      <c r="BH27" s="66">
        <v>2069</v>
      </c>
      <c r="BI27" s="66">
        <v>2190</v>
      </c>
      <c r="BJ27" s="66">
        <v>2562</v>
      </c>
      <c r="BK27" s="66">
        <v>4619</v>
      </c>
      <c r="BL27" s="66">
        <v>3397</v>
      </c>
      <c r="BM27" s="66">
        <v>4135</v>
      </c>
      <c r="BN27" s="66">
        <v>4325</v>
      </c>
      <c r="BO27" s="67">
        <v>2655</v>
      </c>
      <c r="BP27" s="340"/>
    </row>
    <row r="28" spans="1:69" ht="5.0999999999999996" customHeight="1">
      <c r="A28" s="338"/>
      <c r="B28" s="339"/>
      <c r="C28" s="339"/>
      <c r="D28" s="339"/>
      <c r="E28" s="339"/>
      <c r="F28" s="339"/>
      <c r="G28" s="339"/>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7"/>
      <c r="BP28" s="340"/>
    </row>
    <row r="29" spans="1:69" ht="15" customHeight="1">
      <c r="A29" s="338" t="s">
        <v>346</v>
      </c>
      <c r="B29" s="339">
        <v>649</v>
      </c>
      <c r="C29" s="339">
        <v>571</v>
      </c>
      <c r="D29" s="339">
        <v>537</v>
      </c>
      <c r="E29" s="339">
        <v>506</v>
      </c>
      <c r="F29" s="339">
        <v>456</v>
      </c>
      <c r="G29" s="339">
        <v>388</v>
      </c>
      <c r="H29" s="66">
        <v>420</v>
      </c>
      <c r="I29" s="66">
        <v>414</v>
      </c>
      <c r="J29" s="66">
        <v>407</v>
      </c>
      <c r="K29" s="66">
        <v>381</v>
      </c>
      <c r="L29" s="66">
        <v>329</v>
      </c>
      <c r="M29" s="66">
        <v>270</v>
      </c>
      <c r="N29" s="66">
        <v>247</v>
      </c>
      <c r="O29" s="66">
        <v>236</v>
      </c>
      <c r="P29" s="66">
        <v>205</v>
      </c>
      <c r="Q29" s="66">
        <v>158</v>
      </c>
      <c r="R29" s="66">
        <v>152</v>
      </c>
      <c r="S29" s="66">
        <v>144</v>
      </c>
      <c r="T29" s="66">
        <v>145</v>
      </c>
      <c r="U29" s="66">
        <v>145</v>
      </c>
      <c r="V29" s="66">
        <v>141</v>
      </c>
      <c r="W29" s="66">
        <v>141</v>
      </c>
      <c r="X29" s="66">
        <v>141</v>
      </c>
      <c r="Y29" s="66">
        <v>141</v>
      </c>
      <c r="Z29" s="66">
        <v>141</v>
      </c>
      <c r="AA29" s="66">
        <v>141</v>
      </c>
      <c r="AB29" s="66">
        <v>141</v>
      </c>
      <c r="AC29" s="66">
        <v>141</v>
      </c>
      <c r="AD29" s="66">
        <v>141</v>
      </c>
      <c r="AE29" s="66">
        <v>141</v>
      </c>
      <c r="AF29" s="66">
        <v>114</v>
      </c>
      <c r="AG29" s="66">
        <v>114</v>
      </c>
      <c r="AH29" s="66">
        <v>114</v>
      </c>
      <c r="AI29" s="66">
        <v>114</v>
      </c>
      <c r="AJ29" s="66">
        <v>114</v>
      </c>
      <c r="AK29" s="66">
        <v>114</v>
      </c>
      <c r="AL29" s="66">
        <v>114</v>
      </c>
      <c r="AM29" s="66">
        <v>41</v>
      </c>
      <c r="AN29" s="66">
        <v>0</v>
      </c>
      <c r="AO29" s="66">
        <v>0</v>
      </c>
      <c r="AP29" s="66">
        <v>0</v>
      </c>
      <c r="AQ29" s="66">
        <v>0</v>
      </c>
      <c r="AR29" s="66">
        <v>0</v>
      </c>
      <c r="AS29" s="66">
        <v>0</v>
      </c>
      <c r="AT29" s="66">
        <v>0</v>
      </c>
      <c r="AU29" s="66">
        <v>0</v>
      </c>
      <c r="AV29" s="66">
        <v>0</v>
      </c>
      <c r="AW29" s="66">
        <v>0</v>
      </c>
      <c r="AX29" s="66">
        <v>0</v>
      </c>
      <c r="AY29" s="66">
        <v>0</v>
      </c>
      <c r="AZ29" s="66">
        <v>0</v>
      </c>
      <c r="BA29" s="66">
        <v>0</v>
      </c>
      <c r="BB29" s="66">
        <v>0</v>
      </c>
      <c r="BC29" s="66">
        <v>0</v>
      </c>
      <c r="BD29" s="66">
        <v>0</v>
      </c>
      <c r="BE29" s="66">
        <v>0</v>
      </c>
      <c r="BF29" s="66">
        <v>0</v>
      </c>
      <c r="BG29" s="66">
        <v>0</v>
      </c>
      <c r="BH29" s="66">
        <v>0</v>
      </c>
      <c r="BI29" s="66">
        <v>0</v>
      </c>
      <c r="BJ29" s="66">
        <v>0</v>
      </c>
      <c r="BK29" s="66">
        <v>0</v>
      </c>
      <c r="BL29" s="66">
        <v>0</v>
      </c>
      <c r="BM29" s="66">
        <v>0</v>
      </c>
      <c r="BN29" s="66">
        <v>0</v>
      </c>
      <c r="BO29" s="67">
        <v>0</v>
      </c>
      <c r="BP29" s="340"/>
    </row>
    <row r="30" spans="1:69" ht="5.0999999999999996" customHeight="1">
      <c r="A30" s="338"/>
      <c r="B30" s="339"/>
      <c r="C30" s="339"/>
      <c r="D30" s="339"/>
      <c r="E30" s="339"/>
      <c r="F30" s="339"/>
      <c r="G30" s="339"/>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7"/>
      <c r="BP30" s="340"/>
    </row>
    <row r="31" spans="1:69" s="349" customFormat="1" ht="15" customHeight="1">
      <c r="A31" s="344" t="s">
        <v>347</v>
      </c>
      <c r="B31" s="345">
        <v>7514</v>
      </c>
      <c r="C31" s="345">
        <v>7894</v>
      </c>
      <c r="D31" s="345">
        <v>8675</v>
      </c>
      <c r="E31" s="345">
        <v>8767</v>
      </c>
      <c r="F31" s="345">
        <v>9302</v>
      </c>
      <c r="G31" s="345">
        <v>9917</v>
      </c>
      <c r="H31" s="346">
        <v>11036</v>
      </c>
      <c r="I31" s="346">
        <v>13703</v>
      </c>
      <c r="J31" s="346">
        <v>14748</v>
      </c>
      <c r="K31" s="346">
        <v>15357</v>
      </c>
      <c r="L31" s="346">
        <v>16548</v>
      </c>
      <c r="M31" s="346">
        <v>15693</v>
      </c>
      <c r="N31" s="346">
        <v>16557</v>
      </c>
      <c r="O31" s="346">
        <v>17273</v>
      </c>
      <c r="P31" s="346">
        <v>17188</v>
      </c>
      <c r="Q31" s="346">
        <v>17447</v>
      </c>
      <c r="R31" s="346">
        <v>18419</v>
      </c>
      <c r="S31" s="346">
        <v>19979</v>
      </c>
      <c r="T31" s="346">
        <v>21659</v>
      </c>
      <c r="U31" s="346">
        <v>20890</v>
      </c>
      <c r="V31" s="346">
        <v>21154</v>
      </c>
      <c r="W31" s="346">
        <v>23106</v>
      </c>
      <c r="X31" s="346">
        <v>23531</v>
      </c>
      <c r="Y31" s="346">
        <v>24203</v>
      </c>
      <c r="Z31" s="346">
        <v>26021</v>
      </c>
      <c r="AA31" s="346">
        <v>29815</v>
      </c>
      <c r="AB31" s="346">
        <v>30569</v>
      </c>
      <c r="AC31" s="346">
        <v>29405</v>
      </c>
      <c r="AD31" s="346">
        <v>29214</v>
      </c>
      <c r="AE31" s="346">
        <v>29935</v>
      </c>
      <c r="AF31" s="346">
        <v>31318</v>
      </c>
      <c r="AG31" s="346">
        <v>32348</v>
      </c>
      <c r="AH31" s="346">
        <v>37525</v>
      </c>
      <c r="AI31" s="346">
        <v>37084</v>
      </c>
      <c r="AJ31" s="346">
        <v>52370</v>
      </c>
      <c r="AK31" s="346">
        <v>49899</v>
      </c>
      <c r="AL31" s="346">
        <v>48444</v>
      </c>
      <c r="AM31" s="346">
        <v>47169</v>
      </c>
      <c r="AN31" s="346">
        <v>50910</v>
      </c>
      <c r="AO31" s="346">
        <v>51558</v>
      </c>
      <c r="AP31" s="346">
        <v>52037</v>
      </c>
      <c r="AQ31" s="346">
        <v>53895</v>
      </c>
      <c r="AR31" s="346">
        <v>54568</v>
      </c>
      <c r="AS31" s="346">
        <v>52914</v>
      </c>
      <c r="AT31" s="346">
        <v>52920</v>
      </c>
      <c r="AU31" s="346">
        <v>57540</v>
      </c>
      <c r="AV31" s="346">
        <v>59496</v>
      </c>
      <c r="AW31" s="346">
        <v>54617</v>
      </c>
      <c r="AX31" s="346">
        <v>55418</v>
      </c>
      <c r="AY31" s="346">
        <v>56510</v>
      </c>
      <c r="AZ31" s="346">
        <v>58419</v>
      </c>
      <c r="BA31" s="346">
        <v>68088</v>
      </c>
      <c r="BB31" s="346">
        <v>85168</v>
      </c>
      <c r="BC31" s="346">
        <v>89823</v>
      </c>
      <c r="BD31" s="346">
        <v>89850</v>
      </c>
      <c r="BE31" s="346">
        <v>85734</v>
      </c>
      <c r="BF31" s="346">
        <v>87050</v>
      </c>
      <c r="BG31" s="346">
        <v>85144</v>
      </c>
      <c r="BH31" s="346">
        <v>86395</v>
      </c>
      <c r="BI31" s="346">
        <v>86458</v>
      </c>
      <c r="BJ31" s="346">
        <v>87478</v>
      </c>
      <c r="BK31" s="346">
        <v>90621</v>
      </c>
      <c r="BL31" s="346">
        <v>91088</v>
      </c>
      <c r="BM31" s="346">
        <v>92061</v>
      </c>
      <c r="BN31" s="346">
        <v>95074</v>
      </c>
      <c r="BO31" s="347">
        <v>95551</v>
      </c>
      <c r="BP31" s="340"/>
      <c r="BQ31" s="348"/>
    </row>
    <row r="32" spans="1:69" ht="5.0999999999999996" customHeight="1">
      <c r="A32" s="338"/>
      <c r="B32" s="339"/>
      <c r="C32" s="339"/>
      <c r="D32" s="339"/>
      <c r="E32" s="339"/>
      <c r="F32" s="339"/>
      <c r="G32" s="339"/>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7"/>
      <c r="BP32" s="340"/>
    </row>
    <row r="33" spans="1:137" ht="15" customHeight="1">
      <c r="A33" s="338" t="s">
        <v>348</v>
      </c>
      <c r="B33" s="339">
        <v>1449</v>
      </c>
      <c r="C33" s="339">
        <v>1590</v>
      </c>
      <c r="D33" s="339">
        <v>1628</v>
      </c>
      <c r="E33" s="339">
        <v>1606</v>
      </c>
      <c r="F33" s="339">
        <v>1807</v>
      </c>
      <c r="G33" s="339">
        <v>1977</v>
      </c>
      <c r="H33" s="66">
        <v>2022</v>
      </c>
      <c r="I33" s="66">
        <v>2468</v>
      </c>
      <c r="J33" s="66">
        <v>3165</v>
      </c>
      <c r="K33" s="66">
        <v>3803</v>
      </c>
      <c r="L33" s="66">
        <v>4328</v>
      </c>
      <c r="M33" s="66">
        <v>3985</v>
      </c>
      <c r="N33" s="66">
        <v>4456</v>
      </c>
      <c r="O33" s="66">
        <v>4876</v>
      </c>
      <c r="P33" s="66">
        <v>5039</v>
      </c>
      <c r="Q33" s="66">
        <v>4791</v>
      </c>
      <c r="R33" s="66">
        <v>4961</v>
      </c>
      <c r="S33" s="66">
        <v>4810</v>
      </c>
      <c r="T33" s="66">
        <v>5147</v>
      </c>
      <c r="U33" s="66">
        <v>4825</v>
      </c>
      <c r="V33" s="66">
        <v>4483</v>
      </c>
      <c r="W33" s="66">
        <v>7533</v>
      </c>
      <c r="X33" s="66">
        <v>7276</v>
      </c>
      <c r="Y33" s="66">
        <v>7996</v>
      </c>
      <c r="Z33" s="66">
        <v>5888</v>
      </c>
      <c r="AA33" s="66">
        <v>4255</v>
      </c>
      <c r="AB33" s="66">
        <v>4131</v>
      </c>
      <c r="AC33" s="66">
        <v>3188</v>
      </c>
      <c r="AD33" s="66">
        <v>3324</v>
      </c>
      <c r="AE33" s="66">
        <v>3550</v>
      </c>
      <c r="AF33" s="66">
        <v>3240</v>
      </c>
      <c r="AG33" s="66">
        <v>3292</v>
      </c>
      <c r="AH33" s="66">
        <v>3298</v>
      </c>
      <c r="AI33" s="66">
        <v>3322</v>
      </c>
      <c r="AJ33" s="66">
        <v>3220</v>
      </c>
      <c r="AK33" s="66">
        <v>2862</v>
      </c>
      <c r="AL33" s="66">
        <v>3534</v>
      </c>
      <c r="AM33" s="66">
        <v>3724</v>
      </c>
      <c r="AN33" s="66">
        <v>3925</v>
      </c>
      <c r="AO33" s="66">
        <v>3278</v>
      </c>
      <c r="AP33" s="66">
        <v>3879</v>
      </c>
      <c r="AQ33" s="66">
        <v>3677</v>
      </c>
      <c r="AR33" s="66">
        <v>5368</v>
      </c>
      <c r="AS33" s="66">
        <v>4565</v>
      </c>
      <c r="AT33" s="66">
        <v>5293</v>
      </c>
      <c r="AU33" s="66">
        <v>3671</v>
      </c>
      <c r="AV33" s="66">
        <v>3961</v>
      </c>
      <c r="AW33" s="66">
        <v>4155</v>
      </c>
      <c r="AX33" s="66">
        <v>4887</v>
      </c>
      <c r="AY33" s="66">
        <v>7161</v>
      </c>
      <c r="AZ33" s="66">
        <v>8180</v>
      </c>
      <c r="BA33" s="66">
        <v>8107</v>
      </c>
      <c r="BB33" s="66">
        <v>5224</v>
      </c>
      <c r="BC33" s="66">
        <v>7536</v>
      </c>
      <c r="BD33" s="66">
        <v>7033</v>
      </c>
      <c r="BE33" s="66">
        <v>7992</v>
      </c>
      <c r="BF33" s="66">
        <v>6413</v>
      </c>
      <c r="BG33" s="66">
        <v>7345</v>
      </c>
      <c r="BH33" s="66">
        <v>6046</v>
      </c>
      <c r="BI33" s="66">
        <v>5681</v>
      </c>
      <c r="BJ33" s="66">
        <v>5686</v>
      </c>
      <c r="BK33" s="66">
        <v>6012</v>
      </c>
      <c r="BL33" s="66">
        <v>6222</v>
      </c>
      <c r="BM33" s="66">
        <v>5779</v>
      </c>
      <c r="BN33" s="66">
        <v>6074</v>
      </c>
      <c r="BO33" s="67">
        <v>6151</v>
      </c>
      <c r="BP33" s="340"/>
    </row>
    <row r="34" spans="1:137" s="350" customFormat="1" ht="4.5" customHeight="1">
      <c r="A34" s="338"/>
      <c r="B34" s="339"/>
      <c r="C34" s="339"/>
      <c r="D34" s="339"/>
      <c r="E34" s="339"/>
      <c r="F34" s="339"/>
      <c r="G34" s="339"/>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340"/>
    </row>
    <row r="35" spans="1:137" s="44" customFormat="1" ht="15" customHeight="1" thickBot="1">
      <c r="A35" s="106" t="s">
        <v>349</v>
      </c>
      <c r="B35" s="74">
        <v>6065</v>
      </c>
      <c r="C35" s="74">
        <v>6304</v>
      </c>
      <c r="D35" s="74">
        <v>7047</v>
      </c>
      <c r="E35" s="74">
        <v>7161</v>
      </c>
      <c r="F35" s="74">
        <v>7495</v>
      </c>
      <c r="G35" s="74">
        <v>7940</v>
      </c>
      <c r="H35" s="74">
        <v>9014</v>
      </c>
      <c r="I35" s="74">
        <v>11235</v>
      </c>
      <c r="J35" s="74">
        <v>11583</v>
      </c>
      <c r="K35" s="74">
        <v>11554</v>
      </c>
      <c r="L35" s="74">
        <v>12220</v>
      </c>
      <c r="M35" s="74">
        <v>11708</v>
      </c>
      <c r="N35" s="74">
        <v>12101</v>
      </c>
      <c r="O35" s="74">
        <v>12397</v>
      </c>
      <c r="P35" s="74">
        <v>12149</v>
      </c>
      <c r="Q35" s="74">
        <v>12656</v>
      </c>
      <c r="R35" s="74">
        <v>13458</v>
      </c>
      <c r="S35" s="74">
        <v>15169</v>
      </c>
      <c r="T35" s="74">
        <v>16512</v>
      </c>
      <c r="U35" s="74">
        <v>16065</v>
      </c>
      <c r="V35" s="74">
        <v>16671</v>
      </c>
      <c r="W35" s="74">
        <v>15573</v>
      </c>
      <c r="X35" s="74">
        <v>16255</v>
      </c>
      <c r="Y35" s="74">
        <v>16207</v>
      </c>
      <c r="Z35" s="74">
        <v>20133</v>
      </c>
      <c r="AA35" s="74">
        <v>25560</v>
      </c>
      <c r="AB35" s="74">
        <v>26438</v>
      </c>
      <c r="AC35" s="74">
        <v>26217</v>
      </c>
      <c r="AD35" s="74">
        <v>25890</v>
      </c>
      <c r="AE35" s="74">
        <v>26385</v>
      </c>
      <c r="AF35" s="74">
        <v>28078</v>
      </c>
      <c r="AG35" s="74">
        <v>29056</v>
      </c>
      <c r="AH35" s="74">
        <v>34227</v>
      </c>
      <c r="AI35" s="74">
        <v>33762</v>
      </c>
      <c r="AJ35" s="74">
        <v>49150</v>
      </c>
      <c r="AK35" s="74">
        <v>47037</v>
      </c>
      <c r="AL35" s="74">
        <v>44910</v>
      </c>
      <c r="AM35" s="74">
        <v>43445</v>
      </c>
      <c r="AN35" s="74">
        <v>46985</v>
      </c>
      <c r="AO35" s="74">
        <v>48280</v>
      </c>
      <c r="AP35" s="74">
        <v>48158</v>
      </c>
      <c r="AQ35" s="74">
        <v>50218</v>
      </c>
      <c r="AR35" s="74">
        <v>49200</v>
      </c>
      <c r="AS35" s="74">
        <v>48349</v>
      </c>
      <c r="AT35" s="74">
        <v>47627</v>
      </c>
      <c r="AU35" s="74">
        <v>53869</v>
      </c>
      <c r="AV35" s="74">
        <v>55535</v>
      </c>
      <c r="AW35" s="74">
        <v>50462</v>
      </c>
      <c r="AX35" s="74">
        <v>50531</v>
      </c>
      <c r="AY35" s="74">
        <v>49349</v>
      </c>
      <c r="AZ35" s="74">
        <v>50239</v>
      </c>
      <c r="BA35" s="74">
        <v>59981</v>
      </c>
      <c r="BB35" s="74">
        <v>79944</v>
      </c>
      <c r="BC35" s="74">
        <v>82287</v>
      </c>
      <c r="BD35" s="74">
        <v>82817</v>
      </c>
      <c r="BE35" s="74">
        <v>77742</v>
      </c>
      <c r="BF35" s="74">
        <v>80637</v>
      </c>
      <c r="BG35" s="74">
        <v>77799</v>
      </c>
      <c r="BH35" s="74">
        <v>80349</v>
      </c>
      <c r="BI35" s="74">
        <v>80777</v>
      </c>
      <c r="BJ35" s="74">
        <v>81792</v>
      </c>
      <c r="BK35" s="74">
        <v>84609</v>
      </c>
      <c r="BL35" s="74">
        <v>84866</v>
      </c>
      <c r="BM35" s="74">
        <v>86282</v>
      </c>
      <c r="BN35" s="74">
        <v>89000</v>
      </c>
      <c r="BO35" s="74">
        <v>89400</v>
      </c>
      <c r="BP35" s="340"/>
      <c r="BQ35" s="107"/>
      <c r="BR35" s="107"/>
      <c r="BS35" s="107"/>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row>
    <row r="36" spans="1:137" s="353" customFormat="1" ht="12.75" customHeight="1" thickTop="1">
      <c r="A36" s="351"/>
      <c r="B36" s="351"/>
      <c r="C36" s="351"/>
      <c r="D36" s="351"/>
      <c r="E36" s="351"/>
      <c r="F36" s="351"/>
      <c r="G36" s="351"/>
      <c r="H36" s="351"/>
      <c r="I36" s="352"/>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row>
    <row r="37" spans="1:137" s="353" customFormat="1" ht="28.5" customHeight="1">
      <c r="A37" s="354" t="s">
        <v>350</v>
      </c>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row>
    <row r="38" spans="1:137" s="353" customFormat="1" ht="45" customHeight="1">
      <c r="A38" s="354" t="s">
        <v>351</v>
      </c>
      <c r="B38" s="351"/>
      <c r="C38" s="351"/>
      <c r="D38" s="351"/>
      <c r="E38" s="351"/>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row>
    <row r="39" spans="1:137" s="353" customFormat="1" ht="12">
      <c r="A39" s="355"/>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row>
    <row r="40" spans="1:137" s="353" customFormat="1" ht="15" customHeight="1">
      <c r="A40" s="351"/>
      <c r="B40" s="351"/>
      <c r="C40" s="351"/>
      <c r="D40" s="351"/>
      <c r="E40" s="351"/>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row>
    <row r="41" spans="1:137" s="353" customFormat="1" ht="15" customHeight="1">
      <c r="A41" s="351"/>
      <c r="B41" s="351"/>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row>
    <row r="42" spans="1:137" s="353" customFormat="1" ht="15" customHeight="1">
      <c r="A42" s="351"/>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row>
    <row r="43" spans="1:137" s="353" customFormat="1" ht="15" customHeight="1">
      <c r="A43" s="351"/>
      <c r="B43" s="351"/>
      <c r="C43" s="351"/>
      <c r="D43" s="351"/>
      <c r="E43" s="351"/>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row>
    <row r="44" spans="1:137" s="353" customFormat="1" ht="15" customHeight="1">
      <c r="A44" s="351"/>
      <c r="B44" s="351"/>
      <c r="C44" s="351"/>
      <c r="D44" s="351"/>
      <c r="E44" s="351"/>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row>
    <row r="45" spans="1:137" s="353" customFormat="1" ht="15" customHeight="1">
      <c r="A45" s="351"/>
      <c r="B45" s="351"/>
      <c r="C45" s="351"/>
      <c r="D45" s="351"/>
      <c r="E45" s="351"/>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row>
    <row r="46" spans="1:137" s="353" customFormat="1" ht="15" customHeight="1">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row>
    <row r="47" spans="1:137" s="353" customFormat="1" ht="15" customHeight="1">
      <c r="A47" s="351"/>
      <c r="B47" s="351"/>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row>
    <row r="48" spans="1:137" s="353" customFormat="1" ht="15" customHeight="1">
      <c r="A48" s="351"/>
      <c r="B48" s="351"/>
      <c r="C48" s="351"/>
      <c r="D48" s="351"/>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row>
    <row r="49" spans="1:67" s="353" customFormat="1" ht="15" customHeight="1">
      <c r="A49" s="351"/>
      <c r="B49" s="351"/>
      <c r="C49" s="351"/>
      <c r="D49" s="351"/>
      <c r="E49" s="351"/>
      <c r="F49" s="351"/>
      <c r="G49" s="351"/>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row>
    <row r="50" spans="1:67" s="353" customFormat="1" ht="15" customHeight="1">
      <c r="A50" s="351"/>
      <c r="B50" s="351"/>
      <c r="C50" s="351"/>
      <c r="D50" s="351"/>
      <c r="E50" s="351"/>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row>
    <row r="51" spans="1:67" s="353" customFormat="1" ht="15" customHeight="1">
      <c r="A51" s="351"/>
      <c r="B51" s="351"/>
      <c r="C51" s="351"/>
      <c r="D51" s="351"/>
      <c r="E51" s="351"/>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row>
    <row r="52" spans="1:67" s="353" customFormat="1" ht="15" customHeight="1">
      <c r="A52" s="351"/>
      <c r="B52" s="351"/>
      <c r="C52" s="351"/>
      <c r="D52" s="351"/>
      <c r="E52" s="351"/>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row>
    <row r="53" spans="1:67" s="353" customFormat="1" ht="15" customHeight="1">
      <c r="A53" s="351"/>
      <c r="B53" s="351"/>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row>
    <row r="54" spans="1:67" s="353" customFormat="1" ht="15" customHeight="1">
      <c r="A54" s="351"/>
      <c r="B54" s="351"/>
      <c r="C54" s="351"/>
      <c r="D54" s="351"/>
      <c r="E54" s="351"/>
      <c r="F54" s="351"/>
      <c r="G54" s="351"/>
      <c r="H54" s="351"/>
      <c r="I54" s="351"/>
      <c r="J54" s="351"/>
      <c r="K54" s="351"/>
      <c r="L54" s="351"/>
      <c r="M54" s="351"/>
      <c r="N54" s="351"/>
      <c r="O54" s="351"/>
      <c r="P54" s="351"/>
      <c r="Q54" s="351"/>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row>
    <row r="55" spans="1:67" s="353" customFormat="1" ht="15" customHeight="1">
      <c r="A55" s="351"/>
      <c r="B55" s="351"/>
      <c r="C55" s="351"/>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row>
    <row r="56" spans="1:67" s="353" customFormat="1" ht="15" customHeight="1">
      <c r="A56" s="351"/>
      <c r="B56" s="351"/>
      <c r="C56" s="351"/>
      <c r="D56" s="351"/>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row>
    <row r="57" spans="1:67" s="353" customFormat="1" ht="15" customHeight="1">
      <c r="A57" s="351"/>
      <c r="B57" s="351"/>
      <c r="C57" s="351"/>
      <c r="D57" s="351"/>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row>
    <row r="58" spans="1:67" s="353" customFormat="1" ht="15" customHeight="1">
      <c r="A58" s="351"/>
      <c r="B58" s="351"/>
      <c r="C58" s="351"/>
      <c r="D58" s="351"/>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row>
    <row r="59" spans="1:67" s="353" customFormat="1" ht="15" customHeight="1">
      <c r="A59" s="351"/>
      <c r="B59" s="351"/>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row>
    <row r="60" spans="1:67" s="353" customFormat="1" ht="15" customHeight="1">
      <c r="A60" s="351"/>
      <c r="B60" s="351"/>
      <c r="C60" s="351"/>
      <c r="D60" s="351"/>
      <c r="E60" s="351"/>
      <c r="F60" s="351"/>
      <c r="G60" s="351"/>
      <c r="H60" s="351"/>
      <c r="I60" s="351"/>
      <c r="J60" s="351"/>
      <c r="K60" s="351"/>
      <c r="L60" s="351"/>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row>
    <row r="61" spans="1:67" s="353" customFormat="1" ht="15" customHeight="1">
      <c r="A61" s="351"/>
      <c r="B61" s="351"/>
      <c r="C61" s="351"/>
      <c r="D61" s="351"/>
      <c r="E61" s="351"/>
      <c r="F61" s="351"/>
      <c r="G61" s="351"/>
      <c r="H61" s="351"/>
      <c r="I61" s="351"/>
      <c r="J61" s="351"/>
      <c r="K61" s="351"/>
      <c r="L61" s="351"/>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row>
    <row r="62" spans="1:67" s="353" customFormat="1" ht="15" customHeight="1">
      <c r="A62" s="351"/>
      <c r="B62" s="351"/>
      <c r="C62" s="351"/>
      <c r="D62" s="351"/>
      <c r="E62" s="351"/>
      <c r="F62" s="351"/>
      <c r="G62" s="351"/>
      <c r="H62" s="351"/>
      <c r="I62" s="351"/>
      <c r="J62" s="351"/>
      <c r="K62" s="351"/>
      <c r="L62" s="351"/>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row>
    <row r="63" spans="1:67" s="353" customFormat="1" ht="15" customHeight="1">
      <c r="A63" s="351"/>
      <c r="B63" s="351"/>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row>
    <row r="64" spans="1:67" s="353" customFormat="1" ht="15" customHeight="1">
      <c r="A64" s="351"/>
      <c r="B64" s="351"/>
      <c r="C64" s="351"/>
      <c r="D64" s="351"/>
      <c r="E64" s="351"/>
      <c r="F64" s="351"/>
      <c r="G64" s="351"/>
      <c r="H64" s="351"/>
      <c r="I64" s="351"/>
      <c r="J64" s="351"/>
      <c r="K64" s="351"/>
      <c r="L64" s="351"/>
      <c r="M64" s="351"/>
      <c r="N64" s="351"/>
      <c r="O64" s="351"/>
      <c r="P64" s="351"/>
      <c r="Q64" s="351"/>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row>
    <row r="65" spans="1:67" s="353" customFormat="1" ht="15" customHeight="1">
      <c r="A65" s="351"/>
      <c r="B65" s="351"/>
      <c r="C65" s="351"/>
      <c r="D65" s="351"/>
      <c r="E65" s="351"/>
      <c r="F65" s="351"/>
      <c r="G65" s="351"/>
      <c r="H65" s="351"/>
      <c r="I65" s="351"/>
      <c r="J65" s="351"/>
      <c r="K65" s="351"/>
      <c r="L65" s="351"/>
      <c r="M65" s="351"/>
      <c r="N65" s="351"/>
      <c r="O65" s="351"/>
      <c r="P65" s="351"/>
      <c r="Q65" s="351"/>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row>
    <row r="66" spans="1:67" s="353" customFormat="1" ht="15" customHeight="1">
      <c r="A66" s="351"/>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row>
    <row r="67" spans="1:67" s="353" customFormat="1" ht="15" customHeight="1">
      <c r="A67" s="351"/>
      <c r="B67" s="351"/>
      <c r="C67" s="351"/>
      <c r="D67" s="351"/>
      <c r="E67" s="351"/>
      <c r="F67" s="351"/>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row>
    <row r="68" spans="1:67" s="353" customFormat="1" ht="15" customHeight="1">
      <c r="A68" s="351"/>
      <c r="B68" s="351"/>
      <c r="C68" s="351"/>
      <c r="D68" s="351"/>
      <c r="E68" s="351"/>
      <c r="F68" s="351"/>
      <c r="G68" s="351"/>
      <c r="H68" s="351"/>
      <c r="I68" s="351"/>
      <c r="J68" s="351"/>
      <c r="K68" s="351"/>
      <c r="L68" s="351"/>
      <c r="M68" s="351"/>
      <c r="N68" s="351"/>
      <c r="O68" s="351"/>
      <c r="P68" s="351"/>
      <c r="Q68" s="351"/>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c r="AQ68" s="351"/>
      <c r="AR68" s="351"/>
      <c r="AS68" s="351"/>
      <c r="AT68" s="351"/>
      <c r="AU68" s="351"/>
      <c r="AV68" s="351"/>
      <c r="AW68" s="351"/>
      <c r="AX68" s="351"/>
      <c r="AY68" s="351"/>
      <c r="AZ68" s="351"/>
      <c r="BA68" s="351"/>
      <c r="BB68" s="351"/>
      <c r="BC68" s="351"/>
      <c r="BD68" s="351"/>
      <c r="BE68" s="351"/>
      <c r="BF68" s="351"/>
      <c r="BG68" s="351"/>
      <c r="BH68" s="351"/>
      <c r="BI68" s="351"/>
      <c r="BJ68" s="351"/>
      <c r="BK68" s="351"/>
      <c r="BL68" s="351"/>
      <c r="BM68" s="351"/>
      <c r="BN68" s="351"/>
      <c r="BO68" s="351"/>
    </row>
    <row r="69" spans="1:67" s="353" customFormat="1" ht="15" customHeight="1">
      <c r="A69" s="351"/>
      <c r="B69" s="351"/>
      <c r="C69" s="351"/>
      <c r="D69" s="351"/>
      <c r="E69" s="351"/>
      <c r="F69" s="351"/>
      <c r="G69" s="351"/>
      <c r="H69" s="351"/>
      <c r="I69" s="351"/>
      <c r="J69" s="351"/>
      <c r="K69" s="351"/>
      <c r="L69" s="351"/>
      <c r="M69" s="351"/>
      <c r="N69" s="351"/>
      <c r="O69" s="351"/>
      <c r="P69" s="351"/>
      <c r="Q69" s="351"/>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row>
    <row r="70" spans="1:67" s="353" customFormat="1" ht="15" customHeight="1">
      <c r="A70" s="351"/>
      <c r="B70" s="351"/>
      <c r="C70" s="351"/>
      <c r="D70" s="351"/>
      <c r="E70" s="351"/>
      <c r="F70" s="351"/>
      <c r="G70" s="351"/>
      <c r="H70" s="351"/>
      <c r="I70" s="351"/>
      <c r="J70" s="351"/>
      <c r="K70" s="351"/>
      <c r="L70" s="351"/>
      <c r="M70" s="351"/>
      <c r="N70" s="351"/>
      <c r="O70" s="351"/>
      <c r="P70" s="351"/>
      <c r="Q70" s="351"/>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row>
    <row r="71" spans="1:67" s="353" customFormat="1" ht="15" customHeight="1">
      <c r="A71" s="351"/>
      <c r="B71" s="351"/>
      <c r="C71" s="351"/>
      <c r="D71" s="351"/>
      <c r="E71" s="351"/>
      <c r="F71" s="351"/>
      <c r="G71" s="351"/>
      <c r="H71" s="351"/>
      <c r="I71" s="351"/>
      <c r="J71" s="351"/>
      <c r="K71" s="351"/>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row>
    <row r="72" spans="1:67" s="353" customFormat="1" ht="15" customHeight="1">
      <c r="A72" s="351"/>
      <c r="B72" s="351"/>
      <c r="C72" s="351"/>
      <c r="D72" s="351"/>
      <c r="E72" s="351"/>
      <c r="F72" s="351"/>
      <c r="G72" s="351"/>
      <c r="H72" s="351"/>
      <c r="I72" s="351"/>
      <c r="J72" s="351"/>
      <c r="K72" s="351"/>
      <c r="L72" s="351"/>
      <c r="M72" s="351"/>
      <c r="N72" s="351"/>
      <c r="O72" s="351"/>
      <c r="P72" s="351"/>
      <c r="Q72" s="351"/>
      <c r="R72" s="351"/>
      <c r="S72" s="351"/>
      <c r="T72" s="351"/>
      <c r="U72" s="351"/>
      <c r="V72" s="351"/>
      <c r="W72" s="351"/>
      <c r="X72" s="351"/>
      <c r="Y72" s="351"/>
      <c r="Z72" s="351"/>
      <c r="AA72" s="351"/>
      <c r="AB72" s="351"/>
      <c r="AC72" s="351"/>
      <c r="AD72" s="351"/>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row>
    <row r="73" spans="1:67" s="353" customFormat="1" ht="15" customHeight="1">
      <c r="A73" s="351"/>
      <c r="B73" s="351"/>
      <c r="C73" s="351"/>
      <c r="D73" s="351"/>
      <c r="E73" s="351"/>
      <c r="F73" s="351"/>
      <c r="G73" s="351"/>
      <c r="H73" s="351"/>
      <c r="I73" s="351"/>
      <c r="J73" s="351"/>
      <c r="K73" s="351"/>
      <c r="L73" s="351"/>
      <c r="M73" s="351"/>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row>
    <row r="74" spans="1:67" s="353" customFormat="1" ht="15" customHeight="1">
      <c r="A74" s="351"/>
      <c r="B74" s="351"/>
      <c r="C74" s="351"/>
      <c r="D74" s="351"/>
      <c r="E74" s="351"/>
      <c r="F74" s="351"/>
      <c r="G74" s="351"/>
      <c r="H74" s="351"/>
      <c r="I74" s="351"/>
      <c r="J74" s="351"/>
      <c r="K74" s="351"/>
      <c r="L74" s="351"/>
      <c r="M74" s="351"/>
      <c r="N74" s="351"/>
      <c r="O74" s="351"/>
      <c r="P74" s="351"/>
      <c r="Q74" s="351"/>
      <c r="R74" s="351"/>
      <c r="S74" s="351"/>
      <c r="T74" s="351"/>
      <c r="U74" s="351"/>
      <c r="V74" s="351"/>
      <c r="W74" s="351"/>
      <c r="X74" s="351"/>
      <c r="Y74" s="351"/>
      <c r="Z74" s="351"/>
      <c r="AA74" s="351"/>
      <c r="AB74" s="351"/>
      <c r="AC74" s="351"/>
      <c r="AD74" s="351"/>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row>
    <row r="75" spans="1:67" s="353" customFormat="1" ht="15" customHeight="1">
      <c r="A75" s="351"/>
      <c r="B75" s="351"/>
      <c r="C75" s="351"/>
      <c r="D75" s="351"/>
      <c r="E75" s="351"/>
      <c r="F75" s="351"/>
      <c r="G75" s="351"/>
      <c r="H75" s="351"/>
      <c r="I75" s="351"/>
      <c r="J75" s="351"/>
      <c r="K75" s="351"/>
      <c r="L75" s="351"/>
      <c r="M75" s="351"/>
      <c r="N75" s="351"/>
      <c r="O75" s="351"/>
      <c r="P75" s="351"/>
      <c r="Q75" s="351"/>
      <c r="R75" s="351"/>
      <c r="S75" s="351"/>
      <c r="T75" s="351"/>
      <c r="U75" s="351"/>
      <c r="V75" s="351"/>
      <c r="W75" s="351"/>
      <c r="X75" s="351"/>
      <c r="Y75" s="351"/>
      <c r="Z75" s="351"/>
      <c r="AA75" s="351"/>
      <c r="AB75" s="351"/>
      <c r="AC75" s="351"/>
      <c r="AD75" s="351"/>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row>
    <row r="76" spans="1:67" s="353" customFormat="1" ht="15" customHeight="1">
      <c r="A76" s="351"/>
      <c r="B76" s="351"/>
      <c r="C76" s="351"/>
      <c r="D76" s="351"/>
      <c r="E76" s="351"/>
      <c r="F76" s="351"/>
      <c r="G76" s="351"/>
      <c r="H76" s="351"/>
      <c r="I76" s="351"/>
      <c r="J76" s="351"/>
      <c r="K76" s="351"/>
      <c r="L76" s="351"/>
      <c r="M76" s="351"/>
      <c r="N76" s="351"/>
      <c r="O76" s="351"/>
      <c r="P76" s="351"/>
      <c r="Q76" s="351"/>
      <c r="R76" s="351"/>
      <c r="S76" s="351"/>
      <c r="T76" s="351"/>
      <c r="U76" s="351"/>
      <c r="V76" s="351"/>
      <c r="W76" s="351"/>
      <c r="X76" s="351"/>
      <c r="Y76" s="351"/>
      <c r="Z76" s="351"/>
      <c r="AA76" s="351"/>
      <c r="AB76" s="351"/>
      <c r="AC76" s="351"/>
      <c r="AD76" s="351"/>
      <c r="AE76" s="351"/>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row>
    <row r="77" spans="1:67" s="353" customFormat="1" ht="15" customHeight="1">
      <c r="A77" s="351"/>
      <c r="B77" s="351"/>
      <c r="C77" s="351"/>
      <c r="D77" s="351"/>
      <c r="E77" s="351"/>
      <c r="F77" s="351"/>
      <c r="G77" s="351"/>
      <c r="H77" s="351"/>
      <c r="I77" s="351"/>
      <c r="J77" s="351"/>
      <c r="K77" s="351"/>
      <c r="L77" s="351"/>
      <c r="M77" s="351"/>
      <c r="N77" s="351"/>
      <c r="O77" s="351"/>
      <c r="P77" s="351"/>
      <c r="Q77" s="351"/>
      <c r="R77" s="351"/>
      <c r="S77" s="351"/>
      <c r="T77" s="351"/>
      <c r="U77" s="351"/>
      <c r="V77" s="351"/>
      <c r="W77" s="351"/>
      <c r="X77" s="351"/>
      <c r="Y77" s="351"/>
      <c r="Z77" s="351"/>
      <c r="AA77" s="351"/>
      <c r="AB77" s="351"/>
      <c r="AC77" s="351"/>
      <c r="AD77" s="351"/>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row>
    <row r="78" spans="1:67" s="353" customFormat="1" ht="15" customHeight="1">
      <c r="A78" s="351"/>
      <c r="B78" s="351"/>
      <c r="C78" s="351"/>
      <c r="D78" s="351"/>
      <c r="E78" s="351"/>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51"/>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row>
    <row r="79" spans="1:67" s="353" customFormat="1" ht="15" customHeight="1">
      <c r="A79" s="351"/>
      <c r="B79" s="351"/>
      <c r="C79" s="351"/>
      <c r="D79" s="351"/>
      <c r="E79" s="351"/>
      <c r="F79" s="351"/>
      <c r="G79" s="351"/>
      <c r="H79" s="351"/>
      <c r="I79" s="351"/>
      <c r="J79" s="351"/>
      <c r="K79" s="351"/>
      <c r="L79" s="351"/>
      <c r="M79" s="351"/>
      <c r="N79" s="351"/>
      <c r="O79" s="351"/>
      <c r="P79" s="351"/>
      <c r="Q79" s="351"/>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row>
    <row r="80" spans="1:67" s="353" customFormat="1" ht="15" customHeight="1">
      <c r="A80" s="351"/>
      <c r="B80" s="351"/>
      <c r="C80" s="351"/>
      <c r="D80" s="351"/>
      <c r="E80" s="351"/>
      <c r="F80" s="351"/>
      <c r="G80" s="351"/>
      <c r="H80" s="351"/>
      <c r="I80" s="351"/>
      <c r="J80" s="351"/>
      <c r="K80" s="351"/>
      <c r="L80" s="351"/>
      <c r="M80" s="351"/>
      <c r="N80" s="351"/>
      <c r="O80" s="351"/>
      <c r="P80" s="351"/>
      <c r="Q80" s="351"/>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row>
    <row r="81" spans="1:67" s="353" customFormat="1" ht="15" customHeight="1">
      <c r="A81" s="351"/>
      <c r="B81" s="351"/>
      <c r="C81" s="351"/>
      <c r="D81" s="351"/>
      <c r="E81" s="351"/>
      <c r="F81" s="351"/>
      <c r="G81" s="351"/>
      <c r="H81" s="351"/>
      <c r="I81" s="351"/>
      <c r="J81" s="351"/>
      <c r="K81" s="351"/>
      <c r="L81" s="351"/>
      <c r="M81" s="351"/>
      <c r="N81" s="351"/>
      <c r="O81" s="351"/>
      <c r="P81" s="351"/>
      <c r="Q81" s="351"/>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row>
    <row r="82" spans="1:67" s="353" customFormat="1" ht="15" customHeight="1">
      <c r="A82" s="351"/>
      <c r="B82" s="351"/>
      <c r="C82" s="351"/>
      <c r="D82" s="351"/>
      <c r="E82" s="351"/>
      <c r="F82" s="351"/>
      <c r="G82" s="351"/>
      <c r="H82" s="351"/>
      <c r="I82" s="351"/>
      <c r="J82" s="351"/>
      <c r="K82" s="351"/>
      <c r="L82" s="351"/>
      <c r="M82" s="351"/>
      <c r="N82" s="351"/>
      <c r="O82" s="351"/>
      <c r="P82" s="351"/>
      <c r="Q82" s="351"/>
      <c r="R82" s="351"/>
      <c r="S82" s="351"/>
      <c r="T82" s="351"/>
      <c r="U82" s="351"/>
      <c r="V82" s="351"/>
      <c r="W82" s="351"/>
      <c r="X82" s="351"/>
      <c r="Y82" s="351"/>
      <c r="Z82" s="351"/>
      <c r="AA82" s="351"/>
      <c r="AB82" s="351"/>
      <c r="AC82" s="351"/>
      <c r="AD82" s="351"/>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row>
    <row r="83" spans="1:67" s="353" customFormat="1" ht="15" customHeight="1">
      <c r="A83" s="351"/>
      <c r="B83" s="351"/>
      <c r="C83" s="351"/>
      <c r="D83" s="351"/>
      <c r="E83" s="351"/>
      <c r="F83" s="351"/>
      <c r="G83" s="351"/>
      <c r="H83" s="351"/>
      <c r="I83" s="351"/>
      <c r="J83" s="351"/>
      <c r="K83" s="351"/>
      <c r="L83" s="351"/>
      <c r="M83" s="351"/>
      <c r="N83" s="351"/>
      <c r="O83" s="351"/>
      <c r="P83" s="351"/>
      <c r="Q83" s="351"/>
      <c r="R83" s="351"/>
      <c r="S83" s="351"/>
      <c r="T83" s="351"/>
      <c r="U83" s="351"/>
      <c r="V83" s="351"/>
      <c r="W83" s="351"/>
      <c r="X83" s="351"/>
      <c r="Y83" s="351"/>
      <c r="Z83" s="351"/>
      <c r="AA83" s="351"/>
      <c r="AB83" s="351"/>
      <c r="AC83" s="351"/>
      <c r="AD83" s="351"/>
      <c r="AE83" s="351"/>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row>
    <row r="84" spans="1:67" s="353" customFormat="1" ht="15" customHeight="1">
      <c r="A84" s="351"/>
      <c r="B84" s="351"/>
      <c r="C84" s="351"/>
      <c r="D84" s="351"/>
      <c r="E84" s="351"/>
      <c r="F84" s="351"/>
      <c r="G84" s="351"/>
      <c r="H84" s="351"/>
      <c r="I84" s="351"/>
      <c r="J84" s="351"/>
      <c r="K84" s="351"/>
      <c r="L84" s="351"/>
      <c r="M84" s="351"/>
      <c r="N84" s="351"/>
      <c r="O84" s="351"/>
      <c r="P84" s="351"/>
      <c r="Q84" s="351"/>
      <c r="R84" s="351"/>
      <c r="S84" s="351"/>
      <c r="T84" s="351"/>
      <c r="U84" s="351"/>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row>
    <row r="85" spans="1:67" s="353" customFormat="1" ht="15" customHeight="1">
      <c r="A85" s="351"/>
      <c r="B85" s="351"/>
      <c r="C85" s="351"/>
      <c r="D85" s="351"/>
      <c r="E85" s="351"/>
      <c r="F85" s="351"/>
      <c r="G85" s="351"/>
      <c r="H85" s="351"/>
      <c r="I85" s="351"/>
      <c r="J85" s="351"/>
      <c r="K85" s="351"/>
      <c r="L85" s="351"/>
      <c r="M85" s="351"/>
      <c r="N85" s="351"/>
      <c r="O85" s="351"/>
      <c r="P85" s="351"/>
      <c r="Q85" s="351"/>
      <c r="R85" s="351"/>
      <c r="S85" s="351"/>
      <c r="T85" s="351"/>
      <c r="U85" s="351"/>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row>
    <row r="86" spans="1:67" s="353" customFormat="1" ht="15" customHeight="1">
      <c r="A86" s="351"/>
      <c r="B86" s="351"/>
      <c r="C86" s="351"/>
      <c r="D86" s="351"/>
      <c r="E86" s="351"/>
      <c r="F86" s="351"/>
      <c r="G86" s="351"/>
      <c r="H86" s="351"/>
      <c r="I86" s="351"/>
      <c r="J86" s="351"/>
      <c r="K86" s="351"/>
      <c r="L86" s="351"/>
      <c r="M86" s="351"/>
      <c r="N86" s="351"/>
      <c r="O86" s="351"/>
      <c r="P86" s="351"/>
      <c r="Q86" s="351"/>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row>
    <row r="87" spans="1:67" s="353" customFormat="1" ht="15" customHeight="1">
      <c r="A87" s="351"/>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row>
    <row r="88" spans="1:67" s="353" customFormat="1" ht="15" customHeight="1">
      <c r="A88" s="351"/>
      <c r="B88" s="351"/>
      <c r="C88" s="351"/>
      <c r="D88" s="351"/>
      <c r="E88" s="351"/>
      <c r="F88" s="351"/>
      <c r="G88" s="351"/>
      <c r="H88" s="351"/>
      <c r="I88" s="351"/>
      <c r="J88" s="351"/>
      <c r="K88" s="351"/>
      <c r="L88" s="351"/>
      <c r="M88" s="351"/>
      <c r="N88" s="351"/>
      <c r="O88" s="351"/>
      <c r="P88" s="351"/>
      <c r="Q88" s="351"/>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row>
    <row r="89" spans="1:67" s="353" customFormat="1" ht="15" customHeight="1">
      <c r="A89" s="351"/>
      <c r="B89" s="351"/>
      <c r="C89" s="351"/>
      <c r="D89" s="351"/>
      <c r="E89" s="351"/>
      <c r="F89" s="351"/>
      <c r="G89" s="351"/>
      <c r="H89" s="351"/>
      <c r="I89" s="351"/>
      <c r="J89" s="351"/>
      <c r="K89" s="351"/>
      <c r="L89" s="351"/>
      <c r="M89" s="351"/>
      <c r="N89" s="351"/>
      <c r="O89" s="351"/>
      <c r="P89" s="351"/>
      <c r="Q89" s="351"/>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row>
    <row r="90" spans="1:67" s="353" customFormat="1" ht="15" customHeight="1">
      <c r="A90" s="351"/>
      <c r="B90" s="351"/>
      <c r="C90" s="351"/>
      <c r="D90" s="351"/>
      <c r="E90" s="351"/>
      <c r="F90" s="351"/>
      <c r="G90" s="351"/>
      <c r="H90" s="351"/>
      <c r="I90" s="351"/>
      <c r="J90" s="351"/>
      <c r="K90" s="351"/>
      <c r="L90" s="351"/>
      <c r="M90" s="351"/>
      <c r="N90" s="351"/>
      <c r="O90" s="351"/>
      <c r="P90" s="351"/>
      <c r="Q90" s="351"/>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row>
    <row r="91" spans="1:67" s="353" customFormat="1" ht="15" customHeight="1">
      <c r="A91" s="351"/>
      <c r="B91" s="351"/>
      <c r="C91" s="351"/>
      <c r="D91" s="351"/>
      <c r="E91" s="351"/>
      <c r="F91" s="351"/>
      <c r="G91" s="351"/>
      <c r="H91" s="351"/>
      <c r="I91" s="351"/>
      <c r="J91" s="351"/>
      <c r="K91" s="351"/>
      <c r="L91" s="351"/>
      <c r="M91" s="351"/>
      <c r="N91" s="351"/>
      <c r="O91" s="351"/>
      <c r="P91" s="351"/>
      <c r="Q91" s="351"/>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row>
    <row r="92" spans="1:67" s="353" customFormat="1" ht="15" customHeight="1">
      <c r="A92" s="351"/>
      <c r="B92" s="351"/>
      <c r="C92" s="351"/>
      <c r="D92" s="351"/>
      <c r="E92" s="351"/>
      <c r="F92" s="351"/>
      <c r="G92" s="351"/>
      <c r="H92" s="351"/>
      <c r="I92" s="351"/>
      <c r="J92" s="351"/>
      <c r="K92" s="351"/>
      <c r="L92" s="351"/>
      <c r="M92" s="351"/>
      <c r="N92" s="351"/>
      <c r="O92" s="351"/>
      <c r="P92" s="351"/>
      <c r="Q92" s="351"/>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row>
    <row r="93" spans="1:67" s="353" customFormat="1" ht="15" customHeight="1">
      <c r="A93" s="351"/>
      <c r="B93" s="351"/>
      <c r="C93" s="351"/>
      <c r="D93" s="351"/>
      <c r="E93" s="351"/>
      <c r="F93" s="351"/>
      <c r="G93" s="351"/>
      <c r="H93" s="351"/>
      <c r="I93" s="351"/>
      <c r="J93" s="351"/>
      <c r="K93" s="351"/>
      <c r="L93" s="351"/>
      <c r="M93" s="351"/>
      <c r="N93" s="351"/>
      <c r="O93" s="351"/>
      <c r="P93" s="351"/>
      <c r="Q93" s="351"/>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row>
    <row r="94" spans="1:67" s="353" customFormat="1" ht="15" customHeight="1">
      <c r="A94" s="351"/>
      <c r="B94" s="351"/>
      <c r="C94" s="351"/>
      <c r="D94" s="351"/>
      <c r="E94" s="351"/>
      <c r="F94" s="351"/>
      <c r="G94" s="351"/>
      <c r="H94" s="351"/>
      <c r="I94" s="351"/>
      <c r="J94" s="351"/>
      <c r="K94" s="351"/>
      <c r="L94" s="351"/>
      <c r="M94" s="351"/>
      <c r="N94" s="351"/>
      <c r="O94" s="351"/>
      <c r="P94" s="351"/>
      <c r="Q94" s="351"/>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row>
    <row r="95" spans="1:67" s="353" customFormat="1" ht="15" customHeight="1">
      <c r="A95" s="351"/>
      <c r="B95" s="351"/>
      <c r="C95" s="351"/>
      <c r="D95" s="351"/>
      <c r="E95" s="351"/>
      <c r="F95" s="351"/>
      <c r="G95" s="351"/>
      <c r="H95" s="351"/>
      <c r="I95" s="351"/>
      <c r="J95" s="351"/>
      <c r="K95" s="351"/>
      <c r="L95" s="351"/>
      <c r="M95" s="351"/>
      <c r="N95" s="351"/>
      <c r="O95" s="351"/>
      <c r="P95" s="351"/>
      <c r="Q95" s="351"/>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row>
    <row r="96" spans="1:67" s="353" customFormat="1" ht="15" customHeight="1">
      <c r="A96" s="351"/>
      <c r="B96" s="351"/>
      <c r="C96" s="351"/>
      <c r="D96" s="351"/>
      <c r="E96" s="351"/>
      <c r="F96" s="351"/>
      <c r="G96" s="351"/>
      <c r="H96" s="351"/>
      <c r="I96" s="351"/>
      <c r="J96" s="351"/>
      <c r="K96" s="351"/>
      <c r="L96" s="351"/>
      <c r="M96" s="351"/>
      <c r="N96" s="351"/>
      <c r="O96" s="351"/>
      <c r="P96" s="351"/>
      <c r="Q96" s="351"/>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row>
    <row r="97" spans="1:67" s="353" customFormat="1" ht="15" customHeight="1">
      <c r="A97" s="351"/>
      <c r="B97" s="351"/>
      <c r="C97" s="351"/>
      <c r="D97" s="351"/>
      <c r="E97" s="351"/>
      <c r="F97" s="351"/>
      <c r="G97" s="351"/>
      <c r="H97" s="351"/>
      <c r="I97" s="351"/>
      <c r="J97" s="351"/>
      <c r="K97" s="351"/>
      <c r="L97" s="351"/>
      <c r="M97" s="351"/>
      <c r="N97" s="351"/>
      <c r="O97" s="351"/>
      <c r="P97" s="351"/>
      <c r="Q97" s="351"/>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row>
    <row r="98" spans="1:67" s="353" customFormat="1" ht="15" customHeight="1">
      <c r="A98" s="351"/>
      <c r="B98" s="351"/>
      <c r="C98" s="351"/>
      <c r="D98" s="351"/>
      <c r="E98" s="351"/>
      <c r="F98" s="351"/>
      <c r="G98" s="351"/>
      <c r="H98" s="351"/>
      <c r="I98" s="351"/>
      <c r="J98" s="351"/>
      <c r="K98" s="351"/>
      <c r="L98" s="351"/>
      <c r="M98" s="351"/>
      <c r="N98" s="351"/>
      <c r="O98" s="351"/>
      <c r="P98" s="351"/>
      <c r="Q98" s="351"/>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row>
    <row r="99" spans="1:67" s="353" customFormat="1" ht="15" customHeight="1">
      <c r="A99" s="351"/>
      <c r="B99" s="351"/>
      <c r="C99" s="351"/>
      <c r="D99" s="351"/>
      <c r="E99" s="351"/>
      <c r="F99" s="351"/>
      <c r="G99" s="351"/>
      <c r="H99" s="351"/>
      <c r="I99" s="351"/>
      <c r="J99" s="351"/>
      <c r="K99" s="351"/>
      <c r="L99" s="351"/>
      <c r="M99" s="351"/>
      <c r="N99" s="351"/>
      <c r="O99" s="351"/>
      <c r="P99" s="351"/>
      <c r="Q99" s="351"/>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row>
    <row r="100" spans="1:67" s="353" customFormat="1" ht="15" customHeight="1">
      <c r="A100" s="351"/>
      <c r="B100" s="351"/>
      <c r="C100" s="351"/>
      <c r="D100" s="351"/>
      <c r="E100" s="351"/>
      <c r="F100" s="351"/>
      <c r="G100" s="351"/>
      <c r="H100" s="351"/>
      <c r="I100" s="351"/>
      <c r="J100" s="351"/>
      <c r="K100" s="351"/>
      <c r="L100" s="351"/>
      <c r="M100" s="351"/>
      <c r="N100" s="351"/>
      <c r="O100" s="351"/>
      <c r="P100" s="351"/>
      <c r="Q100" s="351"/>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row>
    <row r="101" spans="1:67" s="353" customFormat="1" ht="15" customHeight="1">
      <c r="A101" s="351"/>
      <c r="B101" s="351"/>
      <c r="C101" s="351"/>
      <c r="D101" s="351"/>
      <c r="E101" s="351"/>
      <c r="F101" s="351"/>
      <c r="G101" s="351"/>
      <c r="H101" s="351"/>
      <c r="I101" s="351"/>
      <c r="J101" s="351"/>
      <c r="K101" s="351"/>
      <c r="L101" s="351"/>
      <c r="M101" s="351"/>
      <c r="N101" s="351"/>
      <c r="O101" s="351"/>
      <c r="P101" s="351"/>
      <c r="Q101" s="351"/>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row>
    <row r="102" spans="1:67" s="353" customFormat="1" ht="15" customHeight="1">
      <c r="A102" s="351"/>
      <c r="B102" s="351"/>
      <c r="C102" s="351"/>
      <c r="D102" s="351"/>
      <c r="E102" s="351"/>
      <c r="F102" s="351"/>
      <c r="G102" s="351"/>
      <c r="H102" s="351"/>
      <c r="I102" s="351"/>
      <c r="J102" s="351"/>
      <c r="K102" s="351"/>
      <c r="L102" s="351"/>
      <c r="M102" s="351"/>
      <c r="N102" s="351"/>
      <c r="O102" s="351"/>
      <c r="P102" s="351"/>
      <c r="Q102" s="351"/>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row>
    <row r="103" spans="1:67" s="353" customFormat="1" ht="15" customHeight="1">
      <c r="A103" s="351"/>
      <c r="B103" s="351"/>
      <c r="C103" s="351"/>
      <c r="D103" s="351"/>
      <c r="E103" s="351"/>
      <c r="F103" s="351"/>
      <c r="G103" s="351"/>
      <c r="H103" s="351"/>
      <c r="I103" s="351"/>
      <c r="J103" s="351"/>
      <c r="K103" s="351"/>
      <c r="L103" s="351"/>
      <c r="M103" s="351"/>
      <c r="N103" s="351"/>
      <c r="O103" s="351"/>
      <c r="P103" s="351"/>
      <c r="Q103" s="351"/>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row>
    <row r="104" spans="1:67" s="353" customFormat="1" ht="15" customHeight="1">
      <c r="A104" s="351"/>
      <c r="B104" s="351"/>
      <c r="C104" s="351"/>
      <c r="D104" s="351"/>
      <c r="E104" s="351"/>
      <c r="F104" s="351"/>
      <c r="G104" s="351"/>
      <c r="H104" s="351"/>
      <c r="I104" s="351"/>
      <c r="J104" s="351"/>
      <c r="K104" s="351"/>
      <c r="L104" s="351"/>
      <c r="M104" s="351"/>
      <c r="N104" s="351"/>
      <c r="O104" s="351"/>
      <c r="P104" s="351"/>
      <c r="Q104" s="351"/>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row>
    <row r="105" spans="1:67" s="353" customFormat="1" ht="15" customHeight="1">
      <c r="A105" s="351"/>
      <c r="B105" s="351"/>
      <c r="C105" s="351"/>
      <c r="D105" s="351"/>
      <c r="E105" s="351"/>
      <c r="F105" s="351"/>
      <c r="G105" s="351"/>
      <c r="H105" s="351"/>
      <c r="I105" s="351"/>
      <c r="J105" s="351"/>
      <c r="K105" s="351"/>
      <c r="L105" s="351"/>
      <c r="M105" s="351"/>
      <c r="N105" s="351"/>
      <c r="O105" s="351"/>
      <c r="P105" s="351"/>
      <c r="Q105" s="351"/>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row>
    <row r="106" spans="1:67" s="353" customFormat="1" ht="15" customHeight="1">
      <c r="A106" s="351"/>
      <c r="B106" s="351"/>
      <c r="C106" s="351"/>
      <c r="D106" s="351"/>
      <c r="E106" s="351"/>
      <c r="F106" s="351"/>
      <c r="G106" s="351"/>
      <c r="H106" s="351"/>
      <c r="I106" s="351"/>
      <c r="J106" s="351"/>
      <c r="K106" s="351"/>
      <c r="L106" s="351"/>
      <c r="M106" s="351"/>
      <c r="N106" s="351"/>
      <c r="O106" s="351"/>
      <c r="P106" s="351"/>
      <c r="Q106" s="351"/>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row>
    <row r="107" spans="1:67" s="353" customFormat="1" ht="15" customHeight="1">
      <c r="A107" s="351"/>
      <c r="B107" s="351"/>
      <c r="C107" s="351"/>
      <c r="D107" s="351"/>
      <c r="E107" s="351"/>
      <c r="F107" s="351"/>
      <c r="G107" s="351"/>
      <c r="H107" s="351"/>
      <c r="I107" s="351"/>
      <c r="J107" s="351"/>
      <c r="K107" s="351"/>
      <c r="L107" s="351"/>
      <c r="M107" s="351"/>
      <c r="N107" s="351"/>
      <c r="O107" s="351"/>
      <c r="P107" s="351"/>
      <c r="Q107" s="351"/>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row>
    <row r="108" spans="1:67" s="353" customFormat="1" ht="15" customHeight="1">
      <c r="A108" s="351"/>
      <c r="B108" s="351"/>
      <c r="C108" s="351"/>
      <c r="D108" s="351"/>
      <c r="E108" s="351"/>
      <c r="F108" s="351"/>
      <c r="G108" s="351"/>
      <c r="H108" s="351"/>
      <c r="I108" s="351"/>
      <c r="J108" s="351"/>
      <c r="K108" s="351"/>
      <c r="L108" s="351"/>
      <c r="M108" s="351"/>
      <c r="N108" s="351"/>
      <c r="O108" s="351"/>
      <c r="P108" s="351"/>
      <c r="Q108" s="351"/>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row>
    <row r="109" spans="1:67" s="353" customFormat="1" ht="15" customHeight="1">
      <c r="A109" s="351"/>
      <c r="B109" s="351"/>
      <c r="C109" s="351"/>
      <c r="D109" s="351"/>
      <c r="E109" s="351"/>
      <c r="F109" s="351"/>
      <c r="G109" s="351"/>
      <c r="H109" s="351"/>
      <c r="I109" s="351"/>
      <c r="J109" s="351"/>
      <c r="K109" s="351"/>
      <c r="L109" s="351"/>
      <c r="M109" s="351"/>
      <c r="N109" s="351"/>
      <c r="O109" s="351"/>
      <c r="P109" s="351"/>
      <c r="Q109" s="351"/>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row>
    <row r="110" spans="1:67" s="353" customFormat="1" ht="15" customHeight="1">
      <c r="A110" s="351"/>
      <c r="B110" s="351"/>
      <c r="C110" s="351"/>
      <c r="D110" s="351"/>
      <c r="E110" s="351"/>
      <c r="F110" s="351"/>
      <c r="G110" s="351"/>
      <c r="H110" s="351"/>
      <c r="I110" s="351"/>
      <c r="J110" s="351"/>
      <c r="K110" s="351"/>
      <c r="L110" s="351"/>
      <c r="M110" s="351"/>
      <c r="N110" s="351"/>
      <c r="O110" s="351"/>
      <c r="P110" s="351"/>
      <c r="Q110" s="351"/>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row>
    <row r="111" spans="1:67" s="353" customFormat="1" ht="15" customHeight="1">
      <c r="A111" s="351"/>
      <c r="B111" s="351"/>
      <c r="C111" s="351"/>
      <c r="D111" s="351"/>
      <c r="E111" s="351"/>
      <c r="F111" s="351"/>
      <c r="G111" s="351"/>
      <c r="H111" s="351"/>
      <c r="I111" s="351"/>
      <c r="J111" s="351"/>
      <c r="K111" s="351"/>
      <c r="L111" s="351"/>
      <c r="M111" s="351"/>
      <c r="N111" s="351"/>
      <c r="O111" s="351"/>
      <c r="P111" s="351"/>
      <c r="Q111" s="351"/>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row>
    <row r="112" spans="1:67" s="353" customFormat="1" ht="15" customHeight="1">
      <c r="A112" s="351"/>
      <c r="B112" s="351"/>
      <c r="C112" s="351"/>
      <c r="D112" s="351"/>
      <c r="E112" s="351"/>
      <c r="F112" s="351"/>
      <c r="G112" s="351"/>
      <c r="H112" s="351"/>
      <c r="I112" s="351"/>
      <c r="J112" s="351"/>
      <c r="K112" s="351"/>
      <c r="L112" s="351"/>
      <c r="M112" s="351"/>
      <c r="N112" s="351"/>
      <c r="O112" s="351"/>
      <c r="P112" s="351"/>
      <c r="Q112" s="351"/>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row>
    <row r="113" spans="1:67" s="353" customFormat="1" ht="15" customHeight="1">
      <c r="A113" s="351"/>
      <c r="B113" s="351"/>
      <c r="C113" s="351"/>
      <c r="D113" s="351"/>
      <c r="E113" s="351"/>
      <c r="F113" s="351"/>
      <c r="G113" s="351"/>
      <c r="H113" s="351"/>
      <c r="I113" s="351"/>
      <c r="J113" s="351"/>
      <c r="K113" s="351"/>
      <c r="L113" s="351"/>
      <c r="M113" s="351"/>
      <c r="N113" s="351"/>
      <c r="O113" s="351"/>
      <c r="P113" s="351"/>
      <c r="Q113" s="351"/>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row>
    <row r="114" spans="1:67" s="353" customFormat="1" ht="15" customHeight="1">
      <c r="A114" s="351"/>
      <c r="B114" s="351"/>
      <c r="C114" s="351"/>
      <c r="D114" s="351"/>
      <c r="E114" s="351"/>
      <c r="F114" s="351"/>
      <c r="G114" s="351"/>
      <c r="H114" s="351"/>
      <c r="I114" s="351"/>
      <c r="J114" s="351"/>
      <c r="K114" s="351"/>
      <c r="L114" s="351"/>
      <c r="M114" s="351"/>
      <c r="N114" s="351"/>
      <c r="O114" s="351"/>
      <c r="P114" s="351"/>
      <c r="Q114" s="351"/>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row>
    <row r="115" spans="1:67" s="353" customFormat="1" ht="15" customHeight="1">
      <c r="A115" s="351"/>
      <c r="B115" s="351"/>
      <c r="C115" s="351"/>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row>
    <row r="116" spans="1:67" s="353" customFormat="1" ht="15" customHeight="1">
      <c r="A116" s="351"/>
      <c r="B116" s="351"/>
      <c r="C116" s="351"/>
      <c r="D116" s="351"/>
      <c r="E116" s="351"/>
      <c r="F116" s="351"/>
      <c r="G116" s="351"/>
      <c r="H116" s="351"/>
      <c r="I116" s="351"/>
      <c r="J116" s="351"/>
      <c r="K116" s="351"/>
      <c r="L116" s="351"/>
      <c r="M116" s="351"/>
      <c r="N116" s="351"/>
      <c r="O116" s="351"/>
      <c r="P116" s="351"/>
      <c r="Q116" s="351"/>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row>
    <row r="117" spans="1:67" s="353" customFormat="1" ht="15" customHeight="1">
      <c r="A117" s="351"/>
      <c r="B117" s="351"/>
      <c r="C117" s="351"/>
      <c r="D117" s="351"/>
      <c r="E117" s="351"/>
      <c r="F117" s="351"/>
      <c r="G117" s="351"/>
      <c r="H117" s="351"/>
      <c r="I117" s="351"/>
      <c r="J117" s="351"/>
      <c r="K117" s="351"/>
      <c r="L117" s="351"/>
      <c r="M117" s="351"/>
      <c r="N117" s="351"/>
      <c r="O117" s="351"/>
      <c r="P117" s="351"/>
      <c r="Q117" s="351"/>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row>
    <row r="118" spans="1:67" s="353" customFormat="1" ht="15" customHeight="1">
      <c r="A118" s="351"/>
      <c r="B118" s="351"/>
      <c r="C118" s="351"/>
      <c r="D118" s="351"/>
      <c r="E118" s="351"/>
      <c r="F118" s="351"/>
      <c r="G118" s="351"/>
      <c r="H118" s="351"/>
      <c r="I118" s="351"/>
      <c r="J118" s="351"/>
      <c r="K118" s="351"/>
      <c r="L118" s="351"/>
      <c r="M118" s="351"/>
      <c r="N118" s="351"/>
      <c r="O118" s="351"/>
      <c r="P118" s="351"/>
      <c r="Q118" s="351"/>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row>
    <row r="119" spans="1:67" s="353" customFormat="1" ht="15" customHeight="1">
      <c r="A119" s="351"/>
      <c r="B119" s="351"/>
      <c r="C119" s="351"/>
      <c r="D119" s="351"/>
      <c r="E119" s="351"/>
      <c r="F119" s="351"/>
      <c r="G119" s="351"/>
      <c r="H119" s="351"/>
      <c r="I119" s="351"/>
      <c r="J119" s="351"/>
      <c r="K119" s="351"/>
      <c r="L119" s="351"/>
      <c r="M119" s="351"/>
      <c r="N119" s="351"/>
      <c r="O119" s="351"/>
      <c r="P119" s="351"/>
      <c r="Q119" s="351"/>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row>
    <row r="120" spans="1:67" s="353" customFormat="1" ht="15" customHeight="1">
      <c r="A120" s="351"/>
      <c r="B120" s="351"/>
      <c r="C120" s="351"/>
      <c r="D120" s="351"/>
      <c r="E120" s="351"/>
      <c r="F120" s="351"/>
      <c r="G120" s="351"/>
      <c r="H120" s="351"/>
      <c r="I120" s="351"/>
      <c r="J120" s="351"/>
      <c r="K120" s="351"/>
      <c r="L120" s="351"/>
      <c r="M120" s="351"/>
      <c r="N120" s="351"/>
      <c r="O120" s="351"/>
      <c r="P120" s="351"/>
      <c r="Q120" s="351"/>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row>
    <row r="121" spans="1:67" s="353" customFormat="1" ht="15" customHeight="1">
      <c r="A121" s="351"/>
      <c r="B121" s="351"/>
      <c r="C121" s="351"/>
      <c r="D121" s="351"/>
      <c r="E121" s="351"/>
      <c r="F121" s="351"/>
      <c r="G121" s="351"/>
      <c r="H121" s="351"/>
      <c r="I121" s="351"/>
      <c r="J121" s="351"/>
      <c r="K121" s="351"/>
      <c r="L121" s="351"/>
      <c r="M121" s="351"/>
      <c r="N121" s="351"/>
      <c r="O121" s="351"/>
      <c r="P121" s="351"/>
      <c r="Q121" s="351"/>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row>
    <row r="122" spans="1:67" s="357" customFormat="1" ht="15" customHeight="1">
      <c r="A122" s="356"/>
      <c r="B122" s="356"/>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356"/>
      <c r="BF122" s="356"/>
      <c r="BG122" s="356"/>
      <c r="BH122" s="356"/>
      <c r="BI122" s="356"/>
      <c r="BJ122" s="356"/>
      <c r="BK122" s="356"/>
      <c r="BL122" s="356"/>
      <c r="BM122" s="356"/>
      <c r="BN122" s="356"/>
      <c r="BO122" s="356"/>
    </row>
  </sheetData>
  <hyperlinks>
    <hyperlink ref="BO6" location="Índex!D9" display="Index" xr:uid="{62EAA498-0A00-4F18-BEBA-6B9A71252EF2}"/>
  </hyperlinks>
  <printOptions horizontalCentered="1"/>
  <pageMargins left="0" right="0" top="0.39370078740157483" bottom="0" header="0" footer="0"/>
  <pageSetup paperSize="9" scale="90" orientation="landscape" r:id="rId1"/>
  <headerFooter alignWithMargins="0">
    <oddHeader>&amp;R&amp;P/&amp;N</oddHeader>
  </headerFooter>
  <colBreaks count="5" manualBreakCount="5">
    <brk id="9" max="38" man="1"/>
    <brk id="17" max="38" man="1"/>
    <brk id="25" max="38" man="1"/>
    <brk id="33" max="38" man="1"/>
    <brk id="41" max="38"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2D44F-D2C4-403C-992E-599AA511AD1F}">
  <sheetPr>
    <tabColor rgb="FFFF0000"/>
  </sheetPr>
  <dimension ref="A1:HZ117"/>
  <sheetViews>
    <sheetView showGridLines="0" zoomScaleNormal="100" workbookViewId="0">
      <pane xSplit="1" ySplit="8" topLeftCell="BF9" activePane="bottomRight" state="frozen"/>
      <selection activeCell="BO9" sqref="BO9"/>
      <selection pane="topRight" activeCell="BO9" sqref="BO9"/>
      <selection pane="bottomLeft" activeCell="BO9" sqref="BO9"/>
      <selection pane="bottomRight" activeCell="BO6" sqref="BO6"/>
    </sheetView>
  </sheetViews>
  <sheetFormatPr defaultColWidth="9" defaultRowHeight="15" customHeight="1"/>
  <cols>
    <col min="1" max="1" width="62.26953125" style="350" bestFit="1" customWidth="1"/>
    <col min="2" max="20" width="8.7265625" style="350" bestFit="1" customWidth="1"/>
    <col min="21" max="66" width="10.08984375" style="350" bestFit="1" customWidth="1"/>
    <col min="67" max="67" width="9.08984375" style="350" bestFit="1" customWidth="1"/>
    <col min="68" max="16384" width="9" style="341"/>
  </cols>
  <sheetData>
    <row r="1" spans="1:234"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41"/>
      <c r="CQ1" s="41"/>
      <c r="CR1" s="39"/>
      <c r="CS1" s="40"/>
      <c r="CT1" s="42"/>
      <c r="CU1" s="42"/>
      <c r="CV1" s="42"/>
      <c r="CW1" s="42"/>
      <c r="CX1" s="42"/>
      <c r="CY1" s="40"/>
      <c r="CZ1" s="42"/>
      <c r="DA1" s="40"/>
      <c r="DB1" s="42"/>
      <c r="DC1" s="42"/>
      <c r="DD1" s="42"/>
      <c r="DE1" s="43"/>
      <c r="DF1" s="43"/>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41"/>
      <c r="EV1" s="41"/>
      <c r="EW1" s="39"/>
      <c r="EX1" s="40"/>
      <c r="EY1" s="42"/>
      <c r="EZ1" s="42"/>
      <c r="FA1" s="42"/>
      <c r="FB1" s="42"/>
      <c r="FC1" s="42"/>
      <c r="FD1" s="40"/>
      <c r="FE1" s="42"/>
      <c r="FF1" s="40"/>
      <c r="FG1" s="42"/>
      <c r="FH1" s="42"/>
      <c r="FI1" s="42"/>
      <c r="FJ1" s="43"/>
      <c r="FK1" s="43"/>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41"/>
      <c r="HA1" s="41"/>
      <c r="HB1" s="39"/>
      <c r="HC1" s="40"/>
      <c r="HD1" s="42"/>
      <c r="HE1" s="42"/>
      <c r="HF1" s="42"/>
      <c r="HG1" s="42"/>
      <c r="HH1" s="42"/>
      <c r="HI1" s="40"/>
      <c r="HJ1" s="42"/>
      <c r="HK1" s="40"/>
      <c r="HL1" s="42"/>
      <c r="HM1" s="42"/>
      <c r="HN1" s="42"/>
      <c r="HO1" s="43"/>
      <c r="HP1" s="43"/>
      <c r="HQ1" s="39"/>
      <c r="HR1" s="40"/>
      <c r="HS1" s="39"/>
      <c r="HT1" s="40"/>
      <c r="HU1" s="39"/>
      <c r="HV1" s="40"/>
      <c r="HW1" s="39"/>
      <c r="HX1" s="40"/>
      <c r="HY1" s="39"/>
      <c r="HZ1" s="40"/>
    </row>
    <row r="2" spans="1:234"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41"/>
      <c r="CQ2" s="41"/>
      <c r="CR2" s="39"/>
      <c r="CS2" s="40"/>
      <c r="CT2" s="42"/>
      <c r="CU2" s="42"/>
      <c r="CV2" s="42"/>
      <c r="CW2" s="42"/>
      <c r="CX2" s="42"/>
      <c r="CY2" s="40"/>
      <c r="CZ2" s="42"/>
      <c r="DA2" s="40"/>
      <c r="DB2" s="42"/>
      <c r="DC2" s="42"/>
      <c r="DD2" s="42"/>
      <c r="DE2" s="43"/>
      <c r="DF2" s="43"/>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41"/>
      <c r="EV2" s="41"/>
      <c r="EW2" s="39"/>
      <c r="EX2" s="40"/>
      <c r="EY2" s="42"/>
      <c r="EZ2" s="42"/>
      <c r="FA2" s="42"/>
      <c r="FB2" s="42"/>
      <c r="FC2" s="42"/>
      <c r="FD2" s="40"/>
      <c r="FE2" s="42"/>
      <c r="FF2" s="40"/>
      <c r="FG2" s="42"/>
      <c r="FH2" s="42"/>
      <c r="FI2" s="42"/>
      <c r="FJ2" s="43"/>
      <c r="FK2" s="43"/>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41"/>
      <c r="HA2" s="41"/>
      <c r="HB2" s="39"/>
      <c r="HC2" s="40"/>
      <c r="HD2" s="42"/>
      <c r="HE2" s="42"/>
      <c r="HF2" s="42"/>
      <c r="HG2" s="42"/>
      <c r="HH2" s="42"/>
      <c r="HI2" s="40"/>
      <c r="HJ2" s="42"/>
      <c r="HK2" s="40"/>
      <c r="HL2" s="42"/>
      <c r="HM2" s="42"/>
      <c r="HN2" s="42"/>
      <c r="HO2" s="43"/>
      <c r="HP2" s="43"/>
      <c r="HQ2" s="39"/>
      <c r="HR2" s="40"/>
      <c r="HS2" s="39"/>
      <c r="HT2" s="40"/>
      <c r="HU2" s="39"/>
      <c r="HV2" s="40"/>
      <c r="HW2" s="39"/>
      <c r="HX2" s="40"/>
      <c r="HY2" s="39"/>
      <c r="HZ2" s="40"/>
    </row>
    <row r="3" spans="1:234"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41"/>
      <c r="CQ3" s="41"/>
      <c r="CR3" s="39"/>
      <c r="CS3" s="40"/>
      <c r="CT3" s="42"/>
      <c r="CU3" s="42"/>
      <c r="CV3" s="42"/>
      <c r="CW3" s="42"/>
      <c r="CX3" s="42"/>
      <c r="CY3" s="40"/>
      <c r="CZ3" s="42"/>
      <c r="DA3" s="40"/>
      <c r="DB3" s="42"/>
      <c r="DC3" s="42"/>
      <c r="DD3" s="42"/>
      <c r="DE3" s="43"/>
      <c r="DF3" s="43"/>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41"/>
      <c r="EV3" s="41"/>
      <c r="EW3" s="39"/>
      <c r="EX3" s="40"/>
      <c r="EY3" s="42"/>
      <c r="EZ3" s="42"/>
      <c r="FA3" s="42"/>
      <c r="FB3" s="42"/>
      <c r="FC3" s="42"/>
      <c r="FD3" s="40"/>
      <c r="FE3" s="42"/>
      <c r="FF3" s="40"/>
      <c r="FG3" s="42"/>
      <c r="FH3" s="42"/>
      <c r="FI3" s="42"/>
      <c r="FJ3" s="43"/>
      <c r="FK3" s="43"/>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41"/>
      <c r="HA3" s="41"/>
      <c r="HB3" s="39"/>
      <c r="HC3" s="40"/>
      <c r="HD3" s="42"/>
      <c r="HE3" s="42"/>
      <c r="HF3" s="42"/>
      <c r="HG3" s="42"/>
      <c r="HH3" s="42"/>
      <c r="HI3" s="40"/>
      <c r="HJ3" s="42"/>
      <c r="HK3" s="40"/>
      <c r="HL3" s="42"/>
      <c r="HM3" s="42"/>
      <c r="HN3" s="42"/>
      <c r="HO3" s="43"/>
      <c r="HP3" s="43"/>
      <c r="HQ3" s="39"/>
      <c r="HR3" s="40"/>
      <c r="HS3" s="39"/>
      <c r="HT3" s="40"/>
      <c r="HU3" s="39"/>
      <c r="HV3" s="40"/>
      <c r="HW3" s="39"/>
      <c r="HX3" s="40"/>
      <c r="HY3" s="39"/>
      <c r="HZ3" s="40"/>
    </row>
    <row r="4" spans="1:234"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4" s="99" customFormat="1" ht="15" customHeight="1" thickBot="1">
      <c r="A5" s="47" t="s">
        <v>352</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58"/>
      <c r="BQ5" s="158"/>
      <c r="BR5" s="158"/>
      <c r="BS5" s="158"/>
      <c r="BT5" s="158"/>
      <c r="BU5" s="158"/>
      <c r="BV5" s="158"/>
      <c r="BW5" s="158"/>
      <c r="BX5" s="158"/>
      <c r="BY5" s="158"/>
      <c r="BZ5" s="158"/>
      <c r="CA5" s="158"/>
      <c r="CB5" s="158"/>
      <c r="CC5" s="158"/>
      <c r="CD5" s="158"/>
      <c r="CE5" s="158"/>
      <c r="CF5" s="158"/>
      <c r="CG5" s="159"/>
      <c r="CH5" s="159"/>
      <c r="CI5" s="159"/>
      <c r="CJ5" s="159"/>
      <c r="CK5" s="159"/>
      <c r="CM5" s="160"/>
      <c r="CQ5" s="160"/>
      <c r="CS5" s="161"/>
      <c r="CV5" s="162"/>
      <c r="CW5" s="158"/>
      <c r="CX5" s="158"/>
      <c r="CY5" s="158"/>
      <c r="CZ5" s="163"/>
      <c r="DA5" s="158"/>
      <c r="DB5" s="158"/>
      <c r="DC5" s="158"/>
      <c r="DD5" s="158"/>
    </row>
    <row r="6" spans="1:234" s="362" customFormat="1" ht="15" customHeight="1" thickTop="1">
      <c r="A6" s="358"/>
      <c r="B6" s="358"/>
      <c r="C6" s="359"/>
      <c r="D6" s="359"/>
      <c r="E6" s="359"/>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1"/>
      <c r="AM6" s="360"/>
      <c r="AN6" s="361"/>
      <c r="AO6" s="36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t="s">
        <v>61</v>
      </c>
    </row>
    <row r="7" spans="1:234" s="56" customFormat="1" ht="15" customHeight="1">
      <c r="A7" s="54"/>
      <c r="B7" s="55" t="s">
        <v>100</v>
      </c>
      <c r="C7" s="55" t="s">
        <v>101</v>
      </c>
      <c r="D7" s="55" t="s">
        <v>102</v>
      </c>
      <c r="E7" s="55" t="s">
        <v>103</v>
      </c>
      <c r="F7" s="55" t="s">
        <v>104</v>
      </c>
      <c r="G7" s="55" t="s">
        <v>105</v>
      </c>
      <c r="H7" s="55" t="s">
        <v>106</v>
      </c>
      <c r="I7" s="55" t="s">
        <v>107</v>
      </c>
      <c r="J7" s="55" t="s">
        <v>108</v>
      </c>
      <c r="K7" s="55" t="s">
        <v>109</v>
      </c>
      <c r="L7" s="55" t="s">
        <v>110</v>
      </c>
      <c r="M7" s="55" t="s">
        <v>111</v>
      </c>
      <c r="N7" s="55" t="s">
        <v>112</v>
      </c>
      <c r="O7" s="55" t="s">
        <v>113</v>
      </c>
      <c r="P7" s="55" t="s">
        <v>114</v>
      </c>
      <c r="Q7" s="55" t="s">
        <v>115</v>
      </c>
      <c r="R7" s="55" t="s">
        <v>116</v>
      </c>
      <c r="S7" s="55" t="s">
        <v>117</v>
      </c>
      <c r="T7" s="55" t="s">
        <v>118</v>
      </c>
      <c r="U7" s="55" t="s">
        <v>119</v>
      </c>
      <c r="V7" s="55" t="s">
        <v>120</v>
      </c>
      <c r="W7" s="55" t="s">
        <v>121</v>
      </c>
      <c r="X7" s="55" t="s">
        <v>122</v>
      </c>
      <c r="Y7" s="55" t="s">
        <v>123</v>
      </c>
      <c r="Z7" s="55" t="s">
        <v>124</v>
      </c>
      <c r="AA7" s="55" t="s">
        <v>125</v>
      </c>
      <c r="AB7" s="55" t="s">
        <v>126</v>
      </c>
      <c r="AC7" s="55" t="s">
        <v>127</v>
      </c>
      <c r="AD7" s="55" t="s">
        <v>128</v>
      </c>
      <c r="AE7" s="55" t="s">
        <v>129</v>
      </c>
      <c r="AF7" s="55" t="s">
        <v>130</v>
      </c>
      <c r="AG7" s="55" t="s">
        <v>131</v>
      </c>
      <c r="AH7" s="55" t="s">
        <v>132</v>
      </c>
      <c r="AI7" s="55" t="s">
        <v>133</v>
      </c>
      <c r="AJ7" s="55" t="s">
        <v>134</v>
      </c>
      <c r="AK7" s="55" t="s">
        <v>135</v>
      </c>
      <c r="AL7" s="55" t="s">
        <v>136</v>
      </c>
      <c r="AM7" s="55" t="s">
        <v>137</v>
      </c>
      <c r="AN7" s="55" t="s">
        <v>138</v>
      </c>
      <c r="AO7" s="55" t="s">
        <v>139</v>
      </c>
      <c r="AP7" s="55" t="s">
        <v>140</v>
      </c>
      <c r="AQ7" s="55" t="s">
        <v>141</v>
      </c>
      <c r="AR7" s="55" t="s">
        <v>142</v>
      </c>
      <c r="AS7" s="55" t="s">
        <v>143</v>
      </c>
      <c r="AT7" s="55" t="s">
        <v>144</v>
      </c>
      <c r="AU7" s="55" t="s">
        <v>145</v>
      </c>
      <c r="AV7" s="55" t="s">
        <v>146</v>
      </c>
      <c r="AW7" s="55" t="s">
        <v>147</v>
      </c>
      <c r="AX7" s="55" t="s">
        <v>62</v>
      </c>
      <c r="AY7" s="55" t="s">
        <v>63</v>
      </c>
      <c r="AZ7" s="55" t="s">
        <v>148</v>
      </c>
      <c r="BA7" s="55" t="s">
        <v>65</v>
      </c>
      <c r="BB7" s="55" t="s">
        <v>66</v>
      </c>
      <c r="BC7" s="55" t="s">
        <v>67</v>
      </c>
      <c r="BD7" s="55" t="s">
        <v>149</v>
      </c>
      <c r="BE7" s="55" t="s">
        <v>69</v>
      </c>
      <c r="BF7" s="55" t="s">
        <v>70</v>
      </c>
      <c r="BG7" s="55" t="s">
        <v>71</v>
      </c>
      <c r="BH7" s="55" t="s">
        <v>72</v>
      </c>
      <c r="BI7" s="55" t="s">
        <v>73</v>
      </c>
      <c r="BJ7" s="55" t="s">
        <v>74</v>
      </c>
      <c r="BK7" s="55" t="s">
        <v>75</v>
      </c>
      <c r="BL7" s="55" t="s">
        <v>76</v>
      </c>
      <c r="BM7" s="55" t="s">
        <v>77</v>
      </c>
      <c r="BN7" s="55" t="s">
        <v>78</v>
      </c>
      <c r="BO7" s="55" t="s">
        <v>79</v>
      </c>
    </row>
    <row r="8" spans="1:234" s="44" customFormat="1" ht="9.9"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row>
    <row r="9" spans="1:234"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row>
    <row r="10" spans="1:234" s="349" customFormat="1" ht="15" customHeight="1">
      <c r="A10" s="344" t="s">
        <v>353</v>
      </c>
      <c r="B10" s="345">
        <v>255319</v>
      </c>
      <c r="C10" s="345">
        <v>260321</v>
      </c>
      <c r="D10" s="345">
        <v>285111</v>
      </c>
      <c r="E10" s="345">
        <v>305485</v>
      </c>
      <c r="F10" s="345">
        <v>321543</v>
      </c>
      <c r="G10" s="345">
        <v>366197</v>
      </c>
      <c r="H10" s="346">
        <v>382325</v>
      </c>
      <c r="I10" s="346">
        <v>410464</v>
      </c>
      <c r="J10" s="346">
        <v>439901</v>
      </c>
      <c r="K10" s="346">
        <v>435880</v>
      </c>
      <c r="L10" s="346">
        <v>437877</v>
      </c>
      <c r="M10" s="346">
        <v>454365</v>
      </c>
      <c r="N10" s="346">
        <v>481331</v>
      </c>
      <c r="O10" s="346">
        <v>504665</v>
      </c>
      <c r="P10" s="346">
        <v>555409</v>
      </c>
      <c r="Q10" s="346">
        <v>576806</v>
      </c>
      <c r="R10" s="346">
        <v>615688</v>
      </c>
      <c r="S10" s="346">
        <v>623278</v>
      </c>
      <c r="T10" s="346">
        <v>653743</v>
      </c>
      <c r="U10" s="346">
        <v>684420</v>
      </c>
      <c r="V10" s="346">
        <v>715004</v>
      </c>
      <c r="W10" s="346">
        <v>746915</v>
      </c>
      <c r="X10" s="346">
        <v>767565</v>
      </c>
      <c r="Y10" s="346">
        <v>783396</v>
      </c>
      <c r="Z10" s="346">
        <v>807790</v>
      </c>
      <c r="AA10" s="346">
        <v>806309</v>
      </c>
      <c r="AB10" s="346">
        <v>817950</v>
      </c>
      <c r="AC10" s="346">
        <v>824692</v>
      </c>
      <c r="AD10" s="346">
        <v>838494</v>
      </c>
      <c r="AE10" s="346">
        <v>842444</v>
      </c>
      <c r="AF10" s="346">
        <v>898194</v>
      </c>
      <c r="AG10" s="346">
        <v>937369</v>
      </c>
      <c r="AH10" s="346">
        <v>938650</v>
      </c>
      <c r="AI10" s="346">
        <v>929261</v>
      </c>
      <c r="AJ10" s="346">
        <v>933890</v>
      </c>
      <c r="AK10" s="346">
        <v>960112</v>
      </c>
      <c r="AL10" s="346">
        <v>992867</v>
      </c>
      <c r="AM10" s="346">
        <v>985871</v>
      </c>
      <c r="AN10" s="346">
        <v>1131998</v>
      </c>
      <c r="AO10" s="346">
        <v>1148424</v>
      </c>
      <c r="AP10" s="346">
        <v>1157548</v>
      </c>
      <c r="AQ10" s="346">
        <v>1141180</v>
      </c>
      <c r="AR10" s="346">
        <v>1171026</v>
      </c>
      <c r="AS10" s="346">
        <v>1152841</v>
      </c>
      <c r="AT10" s="346">
        <v>1161964.8399999999</v>
      </c>
      <c r="AU10" s="346">
        <v>1170247.73</v>
      </c>
      <c r="AV10" s="346">
        <v>1217839.22</v>
      </c>
      <c r="AW10" s="346">
        <v>1241355</v>
      </c>
      <c r="AX10" s="346">
        <v>1250664</v>
      </c>
      <c r="AY10" s="346">
        <v>1260237</v>
      </c>
      <c r="AZ10" s="346">
        <v>1260203</v>
      </c>
      <c r="BA10" s="346">
        <v>1258314.5079999999</v>
      </c>
      <c r="BB10" s="346">
        <v>1337527</v>
      </c>
      <c r="BC10" s="346">
        <v>1424042</v>
      </c>
      <c r="BD10" s="346">
        <v>1502234</v>
      </c>
      <c r="BE10" s="346">
        <v>1485008</v>
      </c>
      <c r="BF10" s="346">
        <v>1506649</v>
      </c>
      <c r="BG10" s="346">
        <v>1511075</v>
      </c>
      <c r="BH10" s="346">
        <v>1552267</v>
      </c>
      <c r="BI10" s="346">
        <v>1543988</v>
      </c>
      <c r="BJ10" s="346">
        <v>1562444</v>
      </c>
      <c r="BK10" s="346">
        <v>1596394</v>
      </c>
      <c r="BL10" s="346">
        <v>1731409.0899999999</v>
      </c>
      <c r="BM10" s="346">
        <v>1668429.2900000003</v>
      </c>
      <c r="BN10" s="346">
        <v>1698611.31</v>
      </c>
      <c r="BO10" s="347">
        <v>1713578</v>
      </c>
      <c r="BP10" s="348"/>
      <c r="BR10" s="363"/>
    </row>
    <row r="11" spans="1:234" ht="15" customHeight="1">
      <c r="A11" s="338" t="s">
        <v>354</v>
      </c>
      <c r="B11" s="339">
        <v>84162</v>
      </c>
      <c r="C11" s="339">
        <v>82601</v>
      </c>
      <c r="D11" s="339">
        <v>86736</v>
      </c>
      <c r="E11" s="339">
        <v>98323</v>
      </c>
      <c r="F11" s="339">
        <v>106710</v>
      </c>
      <c r="G11" s="339">
        <v>122752</v>
      </c>
      <c r="H11" s="364">
        <v>139170</v>
      </c>
      <c r="I11" s="364">
        <v>164493</v>
      </c>
      <c r="J11" s="105">
        <v>169104</v>
      </c>
      <c r="K11" s="105">
        <v>167512</v>
      </c>
      <c r="L11" s="105">
        <v>167987</v>
      </c>
      <c r="M11" s="105">
        <v>171073</v>
      </c>
      <c r="N11" s="105">
        <v>170722</v>
      </c>
      <c r="O11" s="105">
        <v>178453</v>
      </c>
      <c r="P11" s="105">
        <v>186194</v>
      </c>
      <c r="Q11" s="105">
        <v>193201</v>
      </c>
      <c r="R11" s="105">
        <v>203822</v>
      </c>
      <c r="S11" s="105">
        <v>213561</v>
      </c>
      <c r="T11" s="105">
        <v>224664</v>
      </c>
      <c r="U11" s="105">
        <v>217424</v>
      </c>
      <c r="V11" s="105">
        <v>213877</v>
      </c>
      <c r="W11" s="105">
        <v>217070</v>
      </c>
      <c r="X11" s="105">
        <v>212869</v>
      </c>
      <c r="Y11" s="105">
        <v>211858</v>
      </c>
      <c r="Z11" s="105">
        <v>205870</v>
      </c>
      <c r="AA11" s="105">
        <v>208485</v>
      </c>
      <c r="AB11" s="105">
        <v>216778</v>
      </c>
      <c r="AC11" s="105">
        <v>218063</v>
      </c>
      <c r="AD11" s="105">
        <v>218709</v>
      </c>
      <c r="AE11" s="105">
        <v>213270</v>
      </c>
      <c r="AF11" s="105">
        <v>211882</v>
      </c>
      <c r="AG11" s="105">
        <v>211612</v>
      </c>
      <c r="AH11" s="105">
        <v>211702</v>
      </c>
      <c r="AI11" s="105">
        <v>195926</v>
      </c>
      <c r="AJ11" s="105">
        <v>203637</v>
      </c>
      <c r="AK11" s="105">
        <v>195760</v>
      </c>
      <c r="AL11" s="105">
        <v>189192</v>
      </c>
      <c r="AM11" s="105">
        <v>179436</v>
      </c>
      <c r="AN11" s="105">
        <v>239937</v>
      </c>
      <c r="AO11" s="105">
        <v>234214</v>
      </c>
      <c r="AP11" s="105">
        <v>235432</v>
      </c>
      <c r="AQ11" s="105">
        <v>260120</v>
      </c>
      <c r="AR11" s="105">
        <v>259577</v>
      </c>
      <c r="AS11" s="105">
        <v>265278</v>
      </c>
      <c r="AT11" s="105">
        <v>271391</v>
      </c>
      <c r="AU11" s="105">
        <v>299604.26</v>
      </c>
      <c r="AV11" s="105">
        <v>319375</v>
      </c>
      <c r="AW11" s="105">
        <v>342879</v>
      </c>
      <c r="AX11" s="105">
        <v>326674</v>
      </c>
      <c r="AY11" s="105">
        <v>332074</v>
      </c>
      <c r="AZ11" s="105">
        <v>338911</v>
      </c>
      <c r="BA11" s="105">
        <v>368948</v>
      </c>
      <c r="BB11" s="105">
        <v>402206</v>
      </c>
      <c r="BC11" s="105">
        <v>495873</v>
      </c>
      <c r="BD11" s="105">
        <v>526540</v>
      </c>
      <c r="BE11" s="105">
        <v>551353</v>
      </c>
      <c r="BF11" s="105">
        <v>542927</v>
      </c>
      <c r="BG11" s="105">
        <v>550476</v>
      </c>
      <c r="BH11" s="105">
        <v>568367</v>
      </c>
      <c r="BI11" s="105">
        <v>578955</v>
      </c>
      <c r="BJ11" s="105">
        <v>551231</v>
      </c>
      <c r="BK11" s="105">
        <v>570305</v>
      </c>
      <c r="BL11" s="105">
        <v>593578.66</v>
      </c>
      <c r="BM11" s="105">
        <v>595926.87</v>
      </c>
      <c r="BN11" s="105">
        <v>591355.82999999996</v>
      </c>
      <c r="BO11" s="138">
        <v>594312</v>
      </c>
      <c r="BP11" s="348"/>
      <c r="BR11" s="365"/>
    </row>
    <row r="12" spans="1:234" ht="15" customHeight="1">
      <c r="A12" s="338" t="s">
        <v>355</v>
      </c>
      <c r="B12" s="339">
        <v>50901</v>
      </c>
      <c r="C12" s="339">
        <v>53756</v>
      </c>
      <c r="D12" s="339">
        <v>68621</v>
      </c>
      <c r="E12" s="339">
        <v>73634</v>
      </c>
      <c r="F12" s="339">
        <v>69540</v>
      </c>
      <c r="G12" s="339">
        <v>98278</v>
      </c>
      <c r="H12" s="105">
        <v>87464</v>
      </c>
      <c r="I12" s="105">
        <v>79977</v>
      </c>
      <c r="J12" s="105">
        <v>91659</v>
      </c>
      <c r="K12" s="105">
        <v>99710</v>
      </c>
      <c r="L12" s="105">
        <v>102604</v>
      </c>
      <c r="M12" s="105">
        <v>113273</v>
      </c>
      <c r="N12" s="105">
        <v>128172</v>
      </c>
      <c r="O12" s="105">
        <v>131134</v>
      </c>
      <c r="P12" s="105">
        <v>157009</v>
      </c>
      <c r="Q12" s="105">
        <v>171497</v>
      </c>
      <c r="R12" s="105">
        <v>178989</v>
      </c>
      <c r="S12" s="105">
        <v>164204</v>
      </c>
      <c r="T12" s="105">
        <v>171458</v>
      </c>
      <c r="U12" s="105">
        <v>197448</v>
      </c>
      <c r="V12" s="105">
        <v>213930</v>
      </c>
      <c r="W12" s="105">
        <v>225974</v>
      </c>
      <c r="X12" s="105">
        <v>245538</v>
      </c>
      <c r="Y12" s="105">
        <v>255591</v>
      </c>
      <c r="Z12" s="105">
        <v>281045</v>
      </c>
      <c r="AA12" s="105">
        <v>266825</v>
      </c>
      <c r="AB12" s="105">
        <v>258580</v>
      </c>
      <c r="AC12" s="105">
        <v>256279</v>
      </c>
      <c r="AD12" s="105">
        <v>250716</v>
      </c>
      <c r="AE12" s="105">
        <v>255611</v>
      </c>
      <c r="AF12" s="105">
        <v>297814</v>
      </c>
      <c r="AG12" s="105">
        <v>320194</v>
      </c>
      <c r="AH12" s="105">
        <v>303740</v>
      </c>
      <c r="AI12" s="105">
        <v>293730</v>
      </c>
      <c r="AJ12" s="105">
        <v>257847</v>
      </c>
      <c r="AK12" s="105">
        <v>279726</v>
      </c>
      <c r="AL12" s="105">
        <v>297350</v>
      </c>
      <c r="AM12" s="105">
        <v>287117</v>
      </c>
      <c r="AN12" s="105">
        <v>320556</v>
      </c>
      <c r="AO12" s="105">
        <v>349070</v>
      </c>
      <c r="AP12" s="105">
        <v>351263</v>
      </c>
      <c r="AQ12" s="105">
        <v>316026</v>
      </c>
      <c r="AR12" s="105">
        <v>334060</v>
      </c>
      <c r="AS12" s="105">
        <v>313562</v>
      </c>
      <c r="AT12" s="105">
        <v>295929.90000000002</v>
      </c>
      <c r="AU12" s="105">
        <v>263309.57</v>
      </c>
      <c r="AV12" s="105">
        <v>285413.71999999997</v>
      </c>
      <c r="AW12" s="105">
        <v>281897</v>
      </c>
      <c r="AX12" s="105">
        <v>266544</v>
      </c>
      <c r="AY12" s="105">
        <v>250734</v>
      </c>
      <c r="AZ12" s="105">
        <v>231145</v>
      </c>
      <c r="BA12" s="105">
        <v>216675</v>
      </c>
      <c r="BB12" s="105">
        <v>232206</v>
      </c>
      <c r="BC12" s="105">
        <v>236240</v>
      </c>
      <c r="BD12" s="105">
        <v>281642</v>
      </c>
      <c r="BE12" s="105">
        <v>262589</v>
      </c>
      <c r="BF12" s="105">
        <v>280296</v>
      </c>
      <c r="BG12" s="105">
        <v>268181</v>
      </c>
      <c r="BH12" s="105">
        <v>273071</v>
      </c>
      <c r="BI12" s="105">
        <v>255887</v>
      </c>
      <c r="BJ12" s="105">
        <v>259656</v>
      </c>
      <c r="BK12" s="105">
        <v>244325</v>
      </c>
      <c r="BL12" s="105">
        <v>295264.18</v>
      </c>
      <c r="BM12" s="105">
        <v>262280.24</v>
      </c>
      <c r="BN12" s="105">
        <v>277751.88</v>
      </c>
      <c r="BO12" s="138">
        <v>280170</v>
      </c>
      <c r="BP12" s="348"/>
      <c r="BR12" s="365"/>
    </row>
    <row r="13" spans="1:234" ht="15" customHeight="1">
      <c r="A13" s="338" t="s">
        <v>356</v>
      </c>
      <c r="B13" s="339">
        <v>5027</v>
      </c>
      <c r="C13" s="339">
        <v>4936</v>
      </c>
      <c r="D13" s="339">
        <v>5009</v>
      </c>
      <c r="E13" s="339">
        <v>4299</v>
      </c>
      <c r="F13" s="339">
        <v>4230</v>
      </c>
      <c r="G13" s="339">
        <v>2771</v>
      </c>
      <c r="H13" s="105">
        <v>3357</v>
      </c>
      <c r="I13" s="105">
        <v>4026</v>
      </c>
      <c r="J13" s="105">
        <v>4164</v>
      </c>
      <c r="K13" s="105">
        <v>3435</v>
      </c>
      <c r="L13" s="105">
        <v>3277</v>
      </c>
      <c r="M13" s="105">
        <v>3461</v>
      </c>
      <c r="N13" s="105">
        <v>4524</v>
      </c>
      <c r="O13" s="105">
        <v>8802</v>
      </c>
      <c r="P13" s="105">
        <v>9875</v>
      </c>
      <c r="Q13" s="105">
        <v>13977</v>
      </c>
      <c r="R13" s="105">
        <v>18200</v>
      </c>
      <c r="S13" s="105">
        <v>25774</v>
      </c>
      <c r="T13" s="105">
        <v>29100</v>
      </c>
      <c r="U13" s="105">
        <v>37583</v>
      </c>
      <c r="V13" s="105">
        <v>44952</v>
      </c>
      <c r="W13" s="105">
        <v>47406</v>
      </c>
      <c r="X13" s="105">
        <v>50223</v>
      </c>
      <c r="Y13" s="105">
        <v>47932</v>
      </c>
      <c r="Z13" s="105">
        <v>44640</v>
      </c>
      <c r="AA13" s="105">
        <v>50512</v>
      </c>
      <c r="AB13" s="105">
        <v>52301</v>
      </c>
      <c r="AC13" s="105">
        <v>54592</v>
      </c>
      <c r="AD13" s="105">
        <v>61823</v>
      </c>
      <c r="AE13" s="105">
        <v>67455</v>
      </c>
      <c r="AF13" s="105">
        <v>72803</v>
      </c>
      <c r="AG13" s="105">
        <v>82335</v>
      </c>
      <c r="AH13" s="105">
        <v>85480</v>
      </c>
      <c r="AI13" s="105">
        <v>92942</v>
      </c>
      <c r="AJ13" s="105">
        <v>108152</v>
      </c>
      <c r="AK13" s="105">
        <v>106275</v>
      </c>
      <c r="AL13" s="105">
        <v>108482</v>
      </c>
      <c r="AM13" s="105">
        <v>109326</v>
      </c>
      <c r="AN13" s="105">
        <v>150689</v>
      </c>
      <c r="AO13" s="105">
        <v>147749</v>
      </c>
      <c r="AP13" s="105">
        <v>140002</v>
      </c>
      <c r="AQ13" s="105">
        <v>128791</v>
      </c>
      <c r="AR13" s="105">
        <v>133337</v>
      </c>
      <c r="AS13" s="105">
        <v>132547</v>
      </c>
      <c r="AT13" s="105">
        <v>140376.82999999999</v>
      </c>
      <c r="AU13" s="105">
        <v>151037.71</v>
      </c>
      <c r="AV13" s="105">
        <v>146881.60000000001</v>
      </c>
      <c r="AW13" s="105">
        <v>144879</v>
      </c>
      <c r="AX13" s="105">
        <v>154853</v>
      </c>
      <c r="AY13" s="105">
        <v>160774</v>
      </c>
      <c r="AZ13" s="105">
        <v>160715</v>
      </c>
      <c r="BA13" s="105">
        <v>168761</v>
      </c>
      <c r="BB13" s="105">
        <v>170452</v>
      </c>
      <c r="BC13" s="105">
        <v>159954</v>
      </c>
      <c r="BD13" s="105">
        <v>152688</v>
      </c>
      <c r="BE13" s="105">
        <v>144212</v>
      </c>
      <c r="BF13" s="105">
        <v>142083</v>
      </c>
      <c r="BG13" s="105">
        <v>134504</v>
      </c>
      <c r="BH13" s="105">
        <v>148795</v>
      </c>
      <c r="BI13" s="105">
        <v>166265</v>
      </c>
      <c r="BJ13" s="105">
        <v>182134</v>
      </c>
      <c r="BK13" s="105">
        <v>195315</v>
      </c>
      <c r="BL13" s="105">
        <v>214944.26</v>
      </c>
      <c r="BM13" s="105">
        <v>226788.58</v>
      </c>
      <c r="BN13" s="105">
        <v>242385.18</v>
      </c>
      <c r="BO13" s="138">
        <v>239337</v>
      </c>
      <c r="BP13" s="348"/>
    </row>
    <row r="14" spans="1:234" ht="15" customHeight="1">
      <c r="A14" s="338" t="s">
        <v>357</v>
      </c>
      <c r="B14" s="339">
        <v>18634</v>
      </c>
      <c r="C14" s="339">
        <v>19165</v>
      </c>
      <c r="D14" s="339">
        <v>20735</v>
      </c>
      <c r="E14" s="339">
        <v>23410</v>
      </c>
      <c r="F14" s="339">
        <v>24013</v>
      </c>
      <c r="G14" s="339">
        <v>24736</v>
      </c>
      <c r="H14" s="105">
        <v>31979</v>
      </c>
      <c r="I14" s="105">
        <v>31947</v>
      </c>
      <c r="J14" s="105">
        <v>30420</v>
      </c>
      <c r="K14" s="105">
        <v>29081</v>
      </c>
      <c r="L14" s="105">
        <v>27025</v>
      </c>
      <c r="M14" s="105">
        <v>27328</v>
      </c>
      <c r="N14" s="105">
        <v>30208</v>
      </c>
      <c r="O14" s="105">
        <v>35033</v>
      </c>
      <c r="P14" s="105">
        <v>37998</v>
      </c>
      <c r="Q14" s="105">
        <v>38196</v>
      </c>
      <c r="R14" s="105">
        <v>41501</v>
      </c>
      <c r="S14" s="105">
        <v>45207</v>
      </c>
      <c r="T14" s="105">
        <v>49057</v>
      </c>
      <c r="U14" s="105">
        <v>53248</v>
      </c>
      <c r="V14" s="105">
        <v>47112</v>
      </c>
      <c r="W14" s="105">
        <v>47895</v>
      </c>
      <c r="X14" s="105">
        <v>45399</v>
      </c>
      <c r="Y14" s="105">
        <v>44187</v>
      </c>
      <c r="Z14" s="105">
        <v>46209</v>
      </c>
      <c r="AA14" s="105">
        <v>49121</v>
      </c>
      <c r="AB14" s="105">
        <v>51307</v>
      </c>
      <c r="AC14" s="105">
        <v>56095</v>
      </c>
      <c r="AD14" s="105">
        <v>56724</v>
      </c>
      <c r="AE14" s="105">
        <v>54142</v>
      </c>
      <c r="AF14" s="105">
        <v>56561</v>
      </c>
      <c r="AG14" s="105">
        <v>58998</v>
      </c>
      <c r="AH14" s="105">
        <v>62370</v>
      </c>
      <c r="AI14" s="105">
        <v>61369</v>
      </c>
      <c r="AJ14" s="105">
        <v>69654</v>
      </c>
      <c r="AK14" s="105">
        <v>70338</v>
      </c>
      <c r="AL14" s="105">
        <v>62849</v>
      </c>
      <c r="AM14" s="105">
        <v>57532</v>
      </c>
      <c r="AN14" s="105">
        <v>62805</v>
      </c>
      <c r="AO14" s="105">
        <v>58197</v>
      </c>
      <c r="AP14" s="105">
        <v>56417</v>
      </c>
      <c r="AQ14" s="105">
        <v>56547</v>
      </c>
      <c r="AR14" s="105">
        <v>54423</v>
      </c>
      <c r="AS14" s="105">
        <v>51669</v>
      </c>
      <c r="AT14" s="105">
        <v>50051.9</v>
      </c>
      <c r="AU14" s="105">
        <v>53160.33</v>
      </c>
      <c r="AV14" s="105">
        <v>57307.4</v>
      </c>
      <c r="AW14" s="105">
        <v>56659</v>
      </c>
      <c r="AX14" s="105">
        <v>59944</v>
      </c>
      <c r="AY14" s="105">
        <v>57483</v>
      </c>
      <c r="AZ14" s="105">
        <v>55500</v>
      </c>
      <c r="BA14" s="105">
        <v>53966</v>
      </c>
      <c r="BB14" s="105">
        <v>60241</v>
      </c>
      <c r="BC14" s="105">
        <v>54500</v>
      </c>
      <c r="BD14" s="105">
        <v>53896</v>
      </c>
      <c r="BE14" s="105">
        <v>49808</v>
      </c>
      <c r="BF14" s="105">
        <v>54129</v>
      </c>
      <c r="BG14" s="105">
        <v>58676</v>
      </c>
      <c r="BH14" s="105">
        <v>57647</v>
      </c>
      <c r="BI14" s="105">
        <v>51489</v>
      </c>
      <c r="BJ14" s="105">
        <v>58965</v>
      </c>
      <c r="BK14" s="105">
        <v>62497</v>
      </c>
      <c r="BL14" s="105">
        <v>62424.77</v>
      </c>
      <c r="BM14" s="105">
        <v>58595.360000000001</v>
      </c>
      <c r="BN14" s="105">
        <v>51122.94</v>
      </c>
      <c r="BO14" s="138">
        <v>52225</v>
      </c>
      <c r="BP14" s="348"/>
    </row>
    <row r="15" spans="1:234" ht="15" customHeight="1">
      <c r="A15" s="338" t="s">
        <v>358</v>
      </c>
      <c r="B15" s="339">
        <v>12147</v>
      </c>
      <c r="C15" s="339">
        <v>13203</v>
      </c>
      <c r="D15" s="339">
        <v>13441</v>
      </c>
      <c r="E15" s="339">
        <v>15818</v>
      </c>
      <c r="F15" s="339">
        <v>16537</v>
      </c>
      <c r="G15" s="339">
        <v>16686</v>
      </c>
      <c r="H15" s="105">
        <v>17722</v>
      </c>
      <c r="I15" s="105">
        <v>19687</v>
      </c>
      <c r="J15" s="105">
        <v>20274</v>
      </c>
      <c r="K15" s="105">
        <v>20406</v>
      </c>
      <c r="L15" s="105">
        <v>22881</v>
      </c>
      <c r="M15" s="105">
        <v>23104</v>
      </c>
      <c r="N15" s="105">
        <v>23541</v>
      </c>
      <c r="O15" s="105">
        <v>23385</v>
      </c>
      <c r="P15" s="105">
        <v>25697</v>
      </c>
      <c r="Q15" s="105">
        <v>26315</v>
      </c>
      <c r="R15" s="105">
        <v>24408</v>
      </c>
      <c r="S15" s="105">
        <v>24564</v>
      </c>
      <c r="T15" s="105">
        <v>26180</v>
      </c>
      <c r="U15" s="105">
        <v>26910</v>
      </c>
      <c r="V15" s="105">
        <v>30122</v>
      </c>
      <c r="W15" s="105">
        <v>34091</v>
      </c>
      <c r="X15" s="105">
        <v>34507</v>
      </c>
      <c r="Y15" s="105">
        <v>34852</v>
      </c>
      <c r="Z15" s="105">
        <v>35057</v>
      </c>
      <c r="AA15" s="105">
        <v>36222</v>
      </c>
      <c r="AB15" s="105">
        <v>36135</v>
      </c>
      <c r="AC15" s="105">
        <v>35885</v>
      </c>
      <c r="AD15" s="105">
        <v>35840</v>
      </c>
      <c r="AE15" s="105">
        <v>35384</v>
      </c>
      <c r="AF15" s="105">
        <v>36464</v>
      </c>
      <c r="AG15" s="105">
        <v>35822</v>
      </c>
      <c r="AH15" s="105">
        <v>37990</v>
      </c>
      <c r="AI15" s="105">
        <v>37426</v>
      </c>
      <c r="AJ15" s="105">
        <v>38535</v>
      </c>
      <c r="AK15" s="105">
        <v>50283</v>
      </c>
      <c r="AL15" s="105">
        <v>50184</v>
      </c>
      <c r="AM15" s="105">
        <v>50952</v>
      </c>
      <c r="AN15" s="105">
        <v>53843</v>
      </c>
      <c r="AO15" s="105">
        <v>52611</v>
      </c>
      <c r="AP15" s="105">
        <v>50846</v>
      </c>
      <c r="AQ15" s="105">
        <v>53676</v>
      </c>
      <c r="AR15" s="105">
        <v>50534</v>
      </c>
      <c r="AS15" s="105">
        <v>50179</v>
      </c>
      <c r="AT15" s="105">
        <v>46148</v>
      </c>
      <c r="AU15" s="105">
        <v>42756</v>
      </c>
      <c r="AV15" s="105">
        <v>50012</v>
      </c>
      <c r="AW15" s="105">
        <v>53643</v>
      </c>
      <c r="AX15" s="105">
        <v>53958</v>
      </c>
      <c r="AY15" s="105">
        <v>54518</v>
      </c>
      <c r="AZ15" s="105">
        <v>52727</v>
      </c>
      <c r="BA15" s="105">
        <v>49313.508000000002</v>
      </c>
      <c r="BB15" s="105">
        <v>52234</v>
      </c>
      <c r="BC15" s="105">
        <v>53537</v>
      </c>
      <c r="BD15" s="105">
        <v>54107</v>
      </c>
      <c r="BE15" s="105">
        <v>53246</v>
      </c>
      <c r="BF15" s="105">
        <v>45330</v>
      </c>
      <c r="BG15" s="105">
        <v>47562</v>
      </c>
      <c r="BH15" s="105">
        <v>50010</v>
      </c>
      <c r="BI15" s="105">
        <v>54451</v>
      </c>
      <c r="BJ15" s="105">
        <v>49716</v>
      </c>
      <c r="BK15" s="105">
        <v>53796</v>
      </c>
      <c r="BL15" s="105">
        <v>56225</v>
      </c>
      <c r="BM15" s="105">
        <v>52241</v>
      </c>
      <c r="BN15" s="105">
        <v>47886</v>
      </c>
      <c r="BO15" s="138">
        <v>49461</v>
      </c>
      <c r="BP15" s="348"/>
    </row>
    <row r="16" spans="1:234" s="353" customFormat="1" ht="15" customHeight="1">
      <c r="A16" s="338" t="s">
        <v>359</v>
      </c>
      <c r="B16" s="95">
        <v>852</v>
      </c>
      <c r="C16" s="339">
        <v>1709</v>
      </c>
      <c r="D16" s="95">
        <v>1588</v>
      </c>
      <c r="E16" s="339">
        <v>2189</v>
      </c>
      <c r="F16" s="95">
        <v>2992</v>
      </c>
      <c r="G16" s="339">
        <v>2684</v>
      </c>
      <c r="H16" s="105">
        <v>3178</v>
      </c>
      <c r="I16" s="105">
        <v>4986</v>
      </c>
      <c r="J16" s="105">
        <v>5116</v>
      </c>
      <c r="K16" s="105">
        <v>4259</v>
      </c>
      <c r="L16" s="105">
        <v>3834</v>
      </c>
      <c r="M16" s="105">
        <v>4021</v>
      </c>
      <c r="N16" s="105">
        <v>4026</v>
      </c>
      <c r="O16" s="105">
        <v>3927</v>
      </c>
      <c r="P16" s="105">
        <v>3874</v>
      </c>
      <c r="Q16" s="105">
        <v>3697</v>
      </c>
      <c r="R16" s="105">
        <v>3501</v>
      </c>
      <c r="S16" s="105">
        <v>3270</v>
      </c>
      <c r="T16" s="105">
        <v>3779</v>
      </c>
      <c r="U16" s="105">
        <v>3939</v>
      </c>
      <c r="V16" s="105">
        <v>3530</v>
      </c>
      <c r="W16" s="105">
        <v>3752</v>
      </c>
      <c r="X16" s="105">
        <v>3587</v>
      </c>
      <c r="Y16" s="105">
        <v>3427</v>
      </c>
      <c r="Z16" s="105">
        <v>3192</v>
      </c>
      <c r="AA16" s="105">
        <v>3309</v>
      </c>
      <c r="AB16" s="105">
        <v>3126</v>
      </c>
      <c r="AC16" s="105">
        <v>3062</v>
      </c>
      <c r="AD16" s="105">
        <v>2688</v>
      </c>
      <c r="AE16" s="105">
        <v>2422</v>
      </c>
      <c r="AF16" s="105">
        <v>2480</v>
      </c>
      <c r="AG16" s="105">
        <v>2490</v>
      </c>
      <c r="AH16" s="105">
        <v>2767</v>
      </c>
      <c r="AI16" s="105">
        <v>2445</v>
      </c>
      <c r="AJ16" s="105">
        <v>2835</v>
      </c>
      <c r="AK16" s="105">
        <v>3272</v>
      </c>
      <c r="AL16" s="105">
        <v>4135</v>
      </c>
      <c r="AM16" s="105">
        <v>3491</v>
      </c>
      <c r="AN16" s="105">
        <v>3287</v>
      </c>
      <c r="AO16" s="105">
        <v>3058</v>
      </c>
      <c r="AP16" s="105">
        <v>2749</v>
      </c>
      <c r="AQ16" s="105">
        <v>2719</v>
      </c>
      <c r="AR16" s="105">
        <v>2502</v>
      </c>
      <c r="AS16" s="105">
        <v>2464</v>
      </c>
      <c r="AT16" s="105">
        <v>2213</v>
      </c>
      <c r="AU16" s="105">
        <v>2265</v>
      </c>
      <c r="AV16" s="105">
        <v>2045</v>
      </c>
      <c r="AW16" s="105">
        <v>2842</v>
      </c>
      <c r="AX16" s="105">
        <v>2654</v>
      </c>
      <c r="AY16" s="105">
        <v>2416</v>
      </c>
      <c r="AZ16" s="105">
        <v>2415</v>
      </c>
      <c r="BA16" s="105">
        <v>1982</v>
      </c>
      <c r="BB16" s="105">
        <v>2108</v>
      </c>
      <c r="BC16" s="105">
        <v>1750</v>
      </c>
      <c r="BD16" s="105">
        <v>1315</v>
      </c>
      <c r="BE16" s="105">
        <v>805</v>
      </c>
      <c r="BF16" s="105">
        <v>626</v>
      </c>
      <c r="BG16" s="105">
        <v>324</v>
      </c>
      <c r="BH16" s="105">
        <v>108</v>
      </c>
      <c r="BI16" s="105">
        <v>83</v>
      </c>
      <c r="BJ16" s="105">
        <v>51</v>
      </c>
      <c r="BK16" s="105">
        <v>26</v>
      </c>
      <c r="BL16" s="105">
        <v>27.02</v>
      </c>
      <c r="BM16" s="105">
        <v>26.53</v>
      </c>
      <c r="BN16" s="105">
        <v>25.56</v>
      </c>
      <c r="BO16" s="138">
        <v>24</v>
      </c>
      <c r="BP16" s="348"/>
    </row>
    <row r="17" spans="1:137" ht="15" customHeight="1">
      <c r="A17" s="338" t="s">
        <v>360</v>
      </c>
      <c r="B17" s="339">
        <v>22533</v>
      </c>
      <c r="C17" s="339">
        <v>24080</v>
      </c>
      <c r="D17" s="339">
        <v>25851</v>
      </c>
      <c r="E17" s="339">
        <v>25590</v>
      </c>
      <c r="F17" s="339">
        <v>27769</v>
      </c>
      <c r="G17" s="339">
        <v>28387</v>
      </c>
      <c r="H17" s="105">
        <v>28294</v>
      </c>
      <c r="I17" s="105">
        <v>26967</v>
      </c>
      <c r="J17" s="105">
        <v>27626</v>
      </c>
      <c r="K17" s="105">
        <v>29455</v>
      </c>
      <c r="L17" s="105">
        <v>31009</v>
      </c>
      <c r="M17" s="105">
        <v>32357</v>
      </c>
      <c r="N17" s="105">
        <v>33986</v>
      </c>
      <c r="O17" s="105">
        <v>34741</v>
      </c>
      <c r="P17" s="105">
        <v>36074</v>
      </c>
      <c r="Q17" s="105">
        <v>36814</v>
      </c>
      <c r="R17" s="105">
        <v>40082</v>
      </c>
      <c r="S17" s="105">
        <v>41705</v>
      </c>
      <c r="T17" s="105">
        <v>42294</v>
      </c>
      <c r="U17" s="105">
        <v>40754</v>
      </c>
      <c r="V17" s="105">
        <v>43036</v>
      </c>
      <c r="W17" s="105">
        <v>49050</v>
      </c>
      <c r="X17" s="105">
        <v>50640</v>
      </c>
      <c r="Y17" s="105">
        <v>55822</v>
      </c>
      <c r="Z17" s="105">
        <v>54772</v>
      </c>
      <c r="AA17" s="105">
        <v>51034</v>
      </c>
      <c r="AB17" s="105">
        <v>52294</v>
      </c>
      <c r="AC17" s="105">
        <v>55901</v>
      </c>
      <c r="AD17" s="105">
        <v>58406</v>
      </c>
      <c r="AE17" s="105">
        <v>62140</v>
      </c>
      <c r="AF17" s="105">
        <v>64683</v>
      </c>
      <c r="AG17" s="105">
        <v>66831</v>
      </c>
      <c r="AH17" s="105">
        <v>66056</v>
      </c>
      <c r="AI17" s="105">
        <v>69290</v>
      </c>
      <c r="AJ17" s="105">
        <v>68618</v>
      </c>
      <c r="AK17" s="105">
        <v>70406</v>
      </c>
      <c r="AL17" s="105">
        <v>75218</v>
      </c>
      <c r="AM17" s="105">
        <v>78500</v>
      </c>
      <c r="AN17" s="105">
        <v>69417</v>
      </c>
      <c r="AO17" s="105">
        <v>70702</v>
      </c>
      <c r="AP17" s="105">
        <v>75953</v>
      </c>
      <c r="AQ17" s="105">
        <v>79193</v>
      </c>
      <c r="AR17" s="105">
        <v>82130</v>
      </c>
      <c r="AS17" s="105">
        <v>81720</v>
      </c>
      <c r="AT17" s="105">
        <v>86026.21</v>
      </c>
      <c r="AU17" s="105">
        <v>86410</v>
      </c>
      <c r="AV17" s="105">
        <v>89335</v>
      </c>
      <c r="AW17" s="105">
        <v>93604</v>
      </c>
      <c r="AX17" s="105">
        <v>99059</v>
      </c>
      <c r="AY17" s="105">
        <v>106447</v>
      </c>
      <c r="AZ17" s="105">
        <v>111302</v>
      </c>
      <c r="BA17" s="105">
        <v>107703</v>
      </c>
      <c r="BB17" s="105">
        <v>104913</v>
      </c>
      <c r="BC17" s="105">
        <v>110826</v>
      </c>
      <c r="BD17" s="105">
        <v>113637</v>
      </c>
      <c r="BE17" s="105">
        <v>118924</v>
      </c>
      <c r="BF17" s="105">
        <v>120074</v>
      </c>
      <c r="BG17" s="105">
        <v>122568</v>
      </c>
      <c r="BH17" s="105">
        <v>123087</v>
      </c>
      <c r="BI17" s="105">
        <v>123061</v>
      </c>
      <c r="BJ17" s="105">
        <v>124602</v>
      </c>
      <c r="BK17" s="105">
        <v>126170</v>
      </c>
      <c r="BL17" s="105">
        <v>129715.46</v>
      </c>
      <c r="BM17" s="105">
        <v>124282.01999999999</v>
      </c>
      <c r="BN17" s="105">
        <v>124315.02</v>
      </c>
      <c r="BO17" s="138">
        <v>128631</v>
      </c>
      <c r="BP17" s="348"/>
    </row>
    <row r="18" spans="1:137" ht="15" customHeight="1">
      <c r="A18" s="338" t="s">
        <v>361</v>
      </c>
      <c r="B18" s="339">
        <v>1995</v>
      </c>
      <c r="C18" s="339">
        <v>1566</v>
      </c>
      <c r="D18" s="339">
        <v>1720</v>
      </c>
      <c r="E18" s="339">
        <v>229</v>
      </c>
      <c r="F18" s="339">
        <v>2711</v>
      </c>
      <c r="G18" s="339">
        <v>2288</v>
      </c>
      <c r="H18" s="364">
        <v>2295</v>
      </c>
      <c r="I18" s="364">
        <v>256</v>
      </c>
      <c r="J18" s="105">
        <v>2498</v>
      </c>
      <c r="K18" s="105">
        <v>2065</v>
      </c>
      <c r="L18" s="105">
        <v>2039</v>
      </c>
      <c r="M18" s="105">
        <v>258</v>
      </c>
      <c r="N18" s="105">
        <v>3015</v>
      </c>
      <c r="O18" s="105">
        <v>2397</v>
      </c>
      <c r="P18" s="105">
        <v>2629</v>
      </c>
      <c r="Q18" s="105">
        <v>300</v>
      </c>
      <c r="R18" s="105">
        <v>4145</v>
      </c>
      <c r="S18" s="105">
        <v>3147</v>
      </c>
      <c r="T18" s="105">
        <v>3021</v>
      </c>
      <c r="U18" s="105">
        <v>338</v>
      </c>
      <c r="V18" s="105">
        <v>5539</v>
      </c>
      <c r="W18" s="105">
        <v>3155</v>
      </c>
      <c r="X18" s="105">
        <v>3228</v>
      </c>
      <c r="Y18" s="105">
        <v>439</v>
      </c>
      <c r="Z18" s="105">
        <v>3253</v>
      </c>
      <c r="AA18" s="105">
        <v>3379</v>
      </c>
      <c r="AB18" s="105">
        <v>3552</v>
      </c>
      <c r="AC18" s="105">
        <v>815</v>
      </c>
      <c r="AD18" s="105">
        <v>3842</v>
      </c>
      <c r="AE18" s="105">
        <v>3737</v>
      </c>
      <c r="AF18" s="105">
        <v>3927</v>
      </c>
      <c r="AG18" s="105">
        <v>435</v>
      </c>
      <c r="AH18" s="105">
        <v>6564</v>
      </c>
      <c r="AI18" s="105">
        <v>3425</v>
      </c>
      <c r="AJ18" s="105">
        <v>3681</v>
      </c>
      <c r="AK18" s="105">
        <v>601</v>
      </c>
      <c r="AL18" s="105">
        <v>5126</v>
      </c>
      <c r="AM18" s="105">
        <v>3442</v>
      </c>
      <c r="AN18" s="105">
        <v>3749</v>
      </c>
      <c r="AO18" s="105">
        <v>732</v>
      </c>
      <c r="AP18" s="105">
        <v>4490</v>
      </c>
      <c r="AQ18" s="105">
        <v>3362</v>
      </c>
      <c r="AR18" s="105">
        <v>4353</v>
      </c>
      <c r="AS18" s="105">
        <v>1114</v>
      </c>
      <c r="AT18" s="105">
        <v>3341</v>
      </c>
      <c r="AU18" s="105">
        <v>3482.86</v>
      </c>
      <c r="AV18" s="105">
        <v>3893.05</v>
      </c>
      <c r="AW18" s="105">
        <v>643</v>
      </c>
      <c r="AX18" s="105">
        <v>4139</v>
      </c>
      <c r="AY18" s="105">
        <v>4613</v>
      </c>
      <c r="AZ18" s="105">
        <v>4318</v>
      </c>
      <c r="BA18" s="105">
        <v>712</v>
      </c>
      <c r="BB18" s="105">
        <v>2980</v>
      </c>
      <c r="BC18" s="105">
        <v>3855</v>
      </c>
      <c r="BD18" s="105">
        <v>4784</v>
      </c>
      <c r="BE18" s="105">
        <v>707</v>
      </c>
      <c r="BF18" s="105">
        <v>5213</v>
      </c>
      <c r="BG18" s="105">
        <v>7421</v>
      </c>
      <c r="BH18" s="105">
        <v>6440</v>
      </c>
      <c r="BI18" s="105">
        <v>722</v>
      </c>
      <c r="BJ18" s="105">
        <v>7665</v>
      </c>
      <c r="BK18" s="105">
        <v>7800</v>
      </c>
      <c r="BL18" s="105">
        <v>5956.99</v>
      </c>
      <c r="BM18" s="105">
        <v>729.31</v>
      </c>
      <c r="BN18" s="105">
        <v>5649.37</v>
      </c>
      <c r="BO18" s="138">
        <v>6310</v>
      </c>
      <c r="BP18" s="348"/>
    </row>
    <row r="19" spans="1:137" ht="15" customHeight="1">
      <c r="A19" s="338" t="s">
        <v>362</v>
      </c>
      <c r="B19" s="339">
        <v>8415</v>
      </c>
      <c r="C19" s="339">
        <v>6405</v>
      </c>
      <c r="D19" s="339">
        <v>6091</v>
      </c>
      <c r="E19" s="339">
        <v>3467</v>
      </c>
      <c r="F19" s="339">
        <v>7319</v>
      </c>
      <c r="G19" s="339">
        <v>5547</v>
      </c>
      <c r="H19" s="105">
        <v>5978</v>
      </c>
      <c r="I19" s="105">
        <v>13538</v>
      </c>
      <c r="J19" s="105">
        <v>22367</v>
      </c>
      <c r="K19" s="105">
        <v>11128</v>
      </c>
      <c r="L19" s="105">
        <v>5820</v>
      </c>
      <c r="M19" s="105">
        <v>3918</v>
      </c>
      <c r="N19" s="105">
        <v>5452</v>
      </c>
      <c r="O19" s="105">
        <v>7485</v>
      </c>
      <c r="P19" s="105">
        <v>13697</v>
      </c>
      <c r="Q19" s="105">
        <v>5632</v>
      </c>
      <c r="R19" s="105">
        <v>11060</v>
      </c>
      <c r="S19" s="105">
        <v>7908</v>
      </c>
      <c r="T19" s="105">
        <v>7091</v>
      </c>
      <c r="U19" s="105">
        <v>3123</v>
      </c>
      <c r="V19" s="105">
        <v>5953</v>
      </c>
      <c r="W19" s="105">
        <v>6733</v>
      </c>
      <c r="X19" s="105">
        <v>3767</v>
      </c>
      <c r="Y19" s="105">
        <v>5071</v>
      </c>
      <c r="Z19" s="105">
        <v>6385</v>
      </c>
      <c r="AA19" s="105">
        <v>5603</v>
      </c>
      <c r="AB19" s="105">
        <v>10323</v>
      </c>
      <c r="AC19" s="105">
        <v>7771</v>
      </c>
      <c r="AD19" s="105">
        <v>11995</v>
      </c>
      <c r="AE19" s="105">
        <v>5552</v>
      </c>
      <c r="AF19" s="105">
        <v>5611</v>
      </c>
      <c r="AG19" s="105">
        <v>5385</v>
      </c>
      <c r="AH19" s="105">
        <v>4686</v>
      </c>
      <c r="AI19" s="105">
        <v>8142</v>
      </c>
      <c r="AJ19" s="105">
        <v>12302</v>
      </c>
      <c r="AK19" s="105">
        <v>5617</v>
      </c>
      <c r="AL19" s="105">
        <v>17358</v>
      </c>
      <c r="AM19" s="105">
        <v>25426</v>
      </c>
      <c r="AN19" s="105">
        <v>14107</v>
      </c>
      <c r="AO19" s="105">
        <v>8749</v>
      </c>
      <c r="AP19" s="105">
        <v>10963</v>
      </c>
      <c r="AQ19" s="105">
        <v>7106</v>
      </c>
      <c r="AR19" s="105">
        <v>10823</v>
      </c>
      <c r="AS19" s="105">
        <v>7655</v>
      </c>
      <c r="AT19" s="105">
        <v>15256</v>
      </c>
      <c r="AU19" s="105">
        <v>16150</v>
      </c>
      <c r="AV19" s="105">
        <v>8923.16</v>
      </c>
      <c r="AW19" s="105">
        <v>5554</v>
      </c>
      <c r="AX19" s="105">
        <v>21733</v>
      </c>
      <c r="AY19" s="105">
        <v>25937</v>
      </c>
      <c r="AZ19" s="105">
        <v>33495</v>
      </c>
      <c r="BA19" s="105">
        <v>15489</v>
      </c>
      <c r="BB19" s="105">
        <v>37930</v>
      </c>
      <c r="BC19" s="105">
        <v>32646</v>
      </c>
      <c r="BD19" s="105">
        <v>34439</v>
      </c>
      <c r="BE19" s="105">
        <v>18758</v>
      </c>
      <c r="BF19" s="105">
        <v>30808</v>
      </c>
      <c r="BG19" s="105">
        <v>32999</v>
      </c>
      <c r="BH19" s="105">
        <v>35631</v>
      </c>
      <c r="BI19" s="105">
        <v>20215</v>
      </c>
      <c r="BJ19" s="105">
        <v>27423</v>
      </c>
      <c r="BK19" s="105">
        <v>28340</v>
      </c>
      <c r="BL19" s="105">
        <v>56712.39</v>
      </c>
      <c r="BM19" s="105">
        <v>23535.31</v>
      </c>
      <c r="BN19" s="105">
        <v>25214.58</v>
      </c>
      <c r="BO19" s="138">
        <v>22565</v>
      </c>
      <c r="BP19" s="348"/>
    </row>
    <row r="20" spans="1:137" ht="15" customHeight="1">
      <c r="A20" s="338" t="s">
        <v>363</v>
      </c>
      <c r="B20" s="339">
        <v>50653</v>
      </c>
      <c r="C20" s="339">
        <v>52900</v>
      </c>
      <c r="D20" s="339">
        <v>55319</v>
      </c>
      <c r="E20" s="339">
        <v>58526</v>
      </c>
      <c r="F20" s="339">
        <v>59722</v>
      </c>
      <c r="G20" s="339">
        <v>62068</v>
      </c>
      <c r="H20" s="364">
        <v>62888</v>
      </c>
      <c r="I20" s="364">
        <v>64587</v>
      </c>
      <c r="J20" s="105">
        <v>66673</v>
      </c>
      <c r="K20" s="105">
        <v>68829</v>
      </c>
      <c r="L20" s="105">
        <v>71401</v>
      </c>
      <c r="M20" s="105">
        <v>75572</v>
      </c>
      <c r="N20" s="105">
        <v>77685</v>
      </c>
      <c r="O20" s="105">
        <v>79308</v>
      </c>
      <c r="P20" s="105">
        <v>82363</v>
      </c>
      <c r="Q20" s="105">
        <v>87177</v>
      </c>
      <c r="R20" s="105">
        <v>89980</v>
      </c>
      <c r="S20" s="105">
        <v>93938</v>
      </c>
      <c r="T20" s="105">
        <v>97099</v>
      </c>
      <c r="U20" s="105">
        <v>103653</v>
      </c>
      <c r="V20" s="105">
        <v>106953</v>
      </c>
      <c r="W20" s="105">
        <v>111789</v>
      </c>
      <c r="X20" s="105">
        <v>117807</v>
      </c>
      <c r="Y20" s="105">
        <v>124217</v>
      </c>
      <c r="Z20" s="105">
        <v>127367</v>
      </c>
      <c r="AA20" s="105">
        <v>131819</v>
      </c>
      <c r="AB20" s="105">
        <v>133554</v>
      </c>
      <c r="AC20" s="105">
        <v>136229</v>
      </c>
      <c r="AD20" s="105">
        <v>137751</v>
      </c>
      <c r="AE20" s="105">
        <v>142731</v>
      </c>
      <c r="AF20" s="105">
        <v>145969</v>
      </c>
      <c r="AG20" s="105">
        <v>153267</v>
      </c>
      <c r="AH20" s="105">
        <v>157295</v>
      </c>
      <c r="AI20" s="105">
        <v>164566</v>
      </c>
      <c r="AJ20" s="105">
        <v>168629</v>
      </c>
      <c r="AK20" s="105">
        <v>177834</v>
      </c>
      <c r="AL20" s="105">
        <v>182973</v>
      </c>
      <c r="AM20" s="105">
        <v>190649</v>
      </c>
      <c r="AN20" s="105">
        <v>213608</v>
      </c>
      <c r="AO20" s="105">
        <v>223342</v>
      </c>
      <c r="AP20" s="105">
        <v>229433</v>
      </c>
      <c r="AQ20" s="105">
        <v>233640</v>
      </c>
      <c r="AR20" s="105">
        <v>239287</v>
      </c>
      <c r="AS20" s="105">
        <v>246653</v>
      </c>
      <c r="AT20" s="105">
        <v>251231</v>
      </c>
      <c r="AU20" s="105">
        <v>252072</v>
      </c>
      <c r="AV20" s="105">
        <v>254653.29</v>
      </c>
      <c r="AW20" s="105">
        <v>258755</v>
      </c>
      <c r="AX20" s="105">
        <v>261106</v>
      </c>
      <c r="AY20" s="105">
        <v>265241</v>
      </c>
      <c r="AZ20" s="105">
        <v>269675</v>
      </c>
      <c r="BA20" s="105">
        <v>274765</v>
      </c>
      <c r="BB20" s="105">
        <v>272257</v>
      </c>
      <c r="BC20" s="105">
        <v>274861</v>
      </c>
      <c r="BD20" s="105">
        <v>279186</v>
      </c>
      <c r="BE20" s="105">
        <v>284606</v>
      </c>
      <c r="BF20" s="105">
        <v>285163</v>
      </c>
      <c r="BG20" s="105">
        <v>288364</v>
      </c>
      <c r="BH20" s="105">
        <v>289111</v>
      </c>
      <c r="BI20" s="105">
        <v>292860</v>
      </c>
      <c r="BJ20" s="105">
        <v>301001</v>
      </c>
      <c r="BK20" s="105">
        <v>307819</v>
      </c>
      <c r="BL20" s="105">
        <v>316560.36</v>
      </c>
      <c r="BM20" s="105">
        <v>324024.07</v>
      </c>
      <c r="BN20" s="105">
        <v>332904.95</v>
      </c>
      <c r="BO20" s="138">
        <v>340542</v>
      </c>
      <c r="BP20" s="348"/>
    </row>
    <row r="21" spans="1:137" ht="5.0999999999999996" customHeight="1">
      <c r="A21" s="338"/>
      <c r="B21" s="339"/>
      <c r="C21" s="339"/>
      <c r="D21" s="339"/>
      <c r="E21" s="339"/>
      <c r="F21" s="339"/>
      <c r="G21" s="339"/>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38">
        <v>0</v>
      </c>
      <c r="BP21" s="348"/>
    </row>
    <row r="22" spans="1:137" s="349" customFormat="1" ht="15" customHeight="1">
      <c r="A22" s="344" t="s">
        <v>364</v>
      </c>
      <c r="B22" s="345">
        <v>151651</v>
      </c>
      <c r="C22" s="345">
        <v>161281</v>
      </c>
      <c r="D22" s="345">
        <v>167587</v>
      </c>
      <c r="E22" s="345">
        <v>177486</v>
      </c>
      <c r="F22" s="345">
        <v>183822</v>
      </c>
      <c r="G22" s="345">
        <v>184385</v>
      </c>
      <c r="H22" s="346">
        <v>187995</v>
      </c>
      <c r="I22" s="346">
        <v>187151</v>
      </c>
      <c r="J22" s="346">
        <v>200975</v>
      </c>
      <c r="K22" s="346">
        <v>211694</v>
      </c>
      <c r="L22" s="346">
        <v>236911</v>
      </c>
      <c r="M22" s="346">
        <v>247700</v>
      </c>
      <c r="N22" s="346">
        <v>258563</v>
      </c>
      <c r="O22" s="346">
        <v>263297</v>
      </c>
      <c r="P22" s="346">
        <v>283046</v>
      </c>
      <c r="Q22" s="346">
        <v>295708</v>
      </c>
      <c r="R22" s="346">
        <v>303319</v>
      </c>
      <c r="S22" s="346">
        <v>310682</v>
      </c>
      <c r="T22" s="346">
        <v>319451</v>
      </c>
      <c r="U22" s="346">
        <v>335370</v>
      </c>
      <c r="V22" s="346">
        <v>372266</v>
      </c>
      <c r="W22" s="346">
        <v>383589</v>
      </c>
      <c r="X22" s="346">
        <v>404443</v>
      </c>
      <c r="Y22" s="346">
        <v>441832</v>
      </c>
      <c r="Z22" s="346">
        <v>435380</v>
      </c>
      <c r="AA22" s="346">
        <v>427237</v>
      </c>
      <c r="AB22" s="346">
        <v>438270</v>
      </c>
      <c r="AC22" s="346">
        <v>435364</v>
      </c>
      <c r="AD22" s="346">
        <v>439176</v>
      </c>
      <c r="AE22" s="346">
        <v>462246</v>
      </c>
      <c r="AF22" s="346">
        <v>486941</v>
      </c>
      <c r="AG22" s="346">
        <v>488730</v>
      </c>
      <c r="AH22" s="346">
        <v>492440</v>
      </c>
      <c r="AI22" s="346">
        <v>514728</v>
      </c>
      <c r="AJ22" s="346">
        <v>518638</v>
      </c>
      <c r="AK22" s="346">
        <v>550284</v>
      </c>
      <c r="AL22" s="346">
        <v>596440</v>
      </c>
      <c r="AM22" s="346">
        <v>603448</v>
      </c>
      <c r="AN22" s="346">
        <v>733757</v>
      </c>
      <c r="AO22" s="346">
        <v>756488</v>
      </c>
      <c r="AP22" s="346">
        <v>786139</v>
      </c>
      <c r="AQ22" s="346">
        <v>776647</v>
      </c>
      <c r="AR22" s="346">
        <v>820682</v>
      </c>
      <c r="AS22" s="346">
        <v>834646</v>
      </c>
      <c r="AT22" s="346">
        <v>878721</v>
      </c>
      <c r="AU22" s="346">
        <v>880707</v>
      </c>
      <c r="AV22" s="346">
        <v>909404</v>
      </c>
      <c r="AW22" s="346">
        <v>940538</v>
      </c>
      <c r="AX22" s="346">
        <v>954386</v>
      </c>
      <c r="AY22" s="346">
        <v>971094</v>
      </c>
      <c r="AZ22" s="346">
        <v>995477</v>
      </c>
      <c r="BA22" s="346">
        <v>1000818</v>
      </c>
      <c r="BB22" s="346">
        <v>915467</v>
      </c>
      <c r="BC22" s="346">
        <v>940430</v>
      </c>
      <c r="BD22" s="346">
        <v>972530</v>
      </c>
      <c r="BE22" s="346">
        <v>1023287</v>
      </c>
      <c r="BF22" s="346">
        <v>1044222</v>
      </c>
      <c r="BG22" s="346">
        <v>1082126</v>
      </c>
      <c r="BH22" s="346">
        <v>1075329</v>
      </c>
      <c r="BI22" s="346">
        <v>1060429</v>
      </c>
      <c r="BJ22" s="346">
        <v>1071086</v>
      </c>
      <c r="BK22" s="346">
        <v>1059168</v>
      </c>
      <c r="BL22" s="346">
        <v>1092639.85561</v>
      </c>
      <c r="BM22" s="346">
        <v>1102155.7</v>
      </c>
      <c r="BN22" s="346">
        <v>1107422</v>
      </c>
      <c r="BO22" s="347">
        <v>1128803</v>
      </c>
      <c r="BP22" s="348"/>
    </row>
    <row r="23" spans="1:137" ht="15" customHeight="1">
      <c r="A23" s="338" t="s">
        <v>365</v>
      </c>
      <c r="B23" s="339">
        <v>144277</v>
      </c>
      <c r="C23" s="339">
        <v>153778</v>
      </c>
      <c r="D23" s="339">
        <v>159109</v>
      </c>
      <c r="E23" s="339">
        <v>163963</v>
      </c>
      <c r="F23" s="339">
        <v>167662</v>
      </c>
      <c r="G23" s="339">
        <v>167542</v>
      </c>
      <c r="H23" s="105">
        <v>170089</v>
      </c>
      <c r="I23" s="105">
        <v>171019</v>
      </c>
      <c r="J23" s="105">
        <v>184106</v>
      </c>
      <c r="K23" s="105">
        <v>193640</v>
      </c>
      <c r="L23" s="105">
        <v>218973</v>
      </c>
      <c r="M23" s="105">
        <v>230652</v>
      </c>
      <c r="N23" s="105">
        <v>239287</v>
      </c>
      <c r="O23" s="105">
        <v>244732</v>
      </c>
      <c r="P23" s="105">
        <v>263864</v>
      </c>
      <c r="Q23" s="105">
        <v>275607</v>
      </c>
      <c r="R23" s="105">
        <v>282472</v>
      </c>
      <c r="S23" s="105">
        <v>291012</v>
      </c>
      <c r="T23" s="105">
        <v>300680</v>
      </c>
      <c r="U23" s="105">
        <v>316207</v>
      </c>
      <c r="V23" s="105">
        <v>352906</v>
      </c>
      <c r="W23" s="105">
        <v>364620</v>
      </c>
      <c r="X23" s="105">
        <v>373305</v>
      </c>
      <c r="Y23" s="105">
        <v>406715</v>
      </c>
      <c r="Z23" s="105">
        <v>400835</v>
      </c>
      <c r="AA23" s="105">
        <v>394023</v>
      </c>
      <c r="AB23" s="105">
        <v>404355</v>
      </c>
      <c r="AC23" s="105">
        <v>407874</v>
      </c>
      <c r="AD23" s="105">
        <v>408277</v>
      </c>
      <c r="AE23" s="105">
        <v>429164</v>
      </c>
      <c r="AF23" s="105">
        <v>453859</v>
      </c>
      <c r="AG23" s="105">
        <v>452103</v>
      </c>
      <c r="AH23" s="105">
        <v>455702</v>
      </c>
      <c r="AI23" s="105">
        <v>473933</v>
      </c>
      <c r="AJ23" s="105">
        <v>479656</v>
      </c>
      <c r="AK23" s="105">
        <v>510343</v>
      </c>
      <c r="AL23" s="105">
        <v>553873</v>
      </c>
      <c r="AM23" s="105">
        <v>556754</v>
      </c>
      <c r="AN23" s="105">
        <v>679402</v>
      </c>
      <c r="AO23" s="105">
        <v>708757</v>
      </c>
      <c r="AP23" s="105">
        <v>732659</v>
      </c>
      <c r="AQ23" s="105">
        <v>721462</v>
      </c>
      <c r="AR23" s="105">
        <v>761972</v>
      </c>
      <c r="AS23" s="105">
        <v>771915</v>
      </c>
      <c r="AT23" s="105">
        <v>812350</v>
      </c>
      <c r="AU23" s="105">
        <v>802434</v>
      </c>
      <c r="AV23" s="105">
        <v>828015</v>
      </c>
      <c r="AW23" s="105">
        <v>856410</v>
      </c>
      <c r="AX23" s="105">
        <v>867404</v>
      </c>
      <c r="AY23" s="105">
        <v>881962</v>
      </c>
      <c r="AZ23" s="105">
        <v>905194</v>
      </c>
      <c r="BA23" s="105">
        <v>909448</v>
      </c>
      <c r="BB23" s="105">
        <v>833272</v>
      </c>
      <c r="BC23" s="105">
        <v>851739</v>
      </c>
      <c r="BD23" s="105">
        <v>879890</v>
      </c>
      <c r="BE23" s="105">
        <v>915366</v>
      </c>
      <c r="BF23" s="105">
        <v>935081</v>
      </c>
      <c r="BG23" s="105">
        <v>969235</v>
      </c>
      <c r="BH23" s="105">
        <v>965736</v>
      </c>
      <c r="BI23" s="105">
        <v>956489</v>
      </c>
      <c r="BJ23" s="105">
        <v>975282</v>
      </c>
      <c r="BK23" s="105">
        <v>965310</v>
      </c>
      <c r="BL23" s="105">
        <v>996346.8</v>
      </c>
      <c r="BM23" s="105">
        <v>1008574.4</v>
      </c>
      <c r="BN23" s="105">
        <v>1019053</v>
      </c>
      <c r="BO23" s="138">
        <v>1038674</v>
      </c>
      <c r="BP23" s="348"/>
    </row>
    <row r="24" spans="1:137" ht="15" customHeight="1">
      <c r="A24" s="338" t="s">
        <v>366</v>
      </c>
      <c r="B24" s="339">
        <v>7374</v>
      </c>
      <c r="C24" s="339">
        <v>7503</v>
      </c>
      <c r="D24" s="339">
        <v>8478</v>
      </c>
      <c r="E24" s="339">
        <v>13523</v>
      </c>
      <c r="F24" s="339">
        <v>16160</v>
      </c>
      <c r="G24" s="339">
        <v>16843</v>
      </c>
      <c r="H24" s="105">
        <v>17906</v>
      </c>
      <c r="I24" s="105">
        <v>16132</v>
      </c>
      <c r="J24" s="105">
        <v>16869</v>
      </c>
      <c r="K24" s="105">
        <v>18054</v>
      </c>
      <c r="L24" s="105">
        <v>17938</v>
      </c>
      <c r="M24" s="105">
        <v>17048</v>
      </c>
      <c r="N24" s="105">
        <v>19276</v>
      </c>
      <c r="O24" s="105">
        <v>18565</v>
      </c>
      <c r="P24" s="105">
        <v>19182</v>
      </c>
      <c r="Q24" s="105">
        <v>20101</v>
      </c>
      <c r="R24" s="105">
        <v>20847</v>
      </c>
      <c r="S24" s="105">
        <v>19670</v>
      </c>
      <c r="T24" s="105">
        <v>18771</v>
      </c>
      <c r="U24" s="105">
        <v>19163</v>
      </c>
      <c r="V24" s="105">
        <v>19360</v>
      </c>
      <c r="W24" s="105">
        <v>18969</v>
      </c>
      <c r="X24" s="105">
        <v>31138</v>
      </c>
      <c r="Y24" s="105">
        <v>35117</v>
      </c>
      <c r="Z24" s="105">
        <v>34545</v>
      </c>
      <c r="AA24" s="105">
        <v>33214</v>
      </c>
      <c r="AB24" s="105">
        <v>33915</v>
      </c>
      <c r="AC24" s="105">
        <v>27490</v>
      </c>
      <c r="AD24" s="105">
        <v>30899</v>
      </c>
      <c r="AE24" s="105">
        <v>33082</v>
      </c>
      <c r="AF24" s="105">
        <v>33082</v>
      </c>
      <c r="AG24" s="105">
        <v>36627</v>
      </c>
      <c r="AH24" s="105">
        <v>36738</v>
      </c>
      <c r="AI24" s="105">
        <v>40795</v>
      </c>
      <c r="AJ24" s="105">
        <v>38982</v>
      </c>
      <c r="AK24" s="105">
        <v>39941</v>
      </c>
      <c r="AL24" s="105">
        <v>42567</v>
      </c>
      <c r="AM24" s="105">
        <v>46694</v>
      </c>
      <c r="AN24" s="105">
        <v>54355</v>
      </c>
      <c r="AO24" s="105">
        <v>47731</v>
      </c>
      <c r="AP24" s="105">
        <v>53480</v>
      </c>
      <c r="AQ24" s="105">
        <v>55185</v>
      </c>
      <c r="AR24" s="105">
        <v>58710</v>
      </c>
      <c r="AS24" s="105">
        <v>62731</v>
      </c>
      <c r="AT24" s="105">
        <v>66371</v>
      </c>
      <c r="AU24" s="105">
        <v>78273</v>
      </c>
      <c r="AV24" s="105">
        <v>81389</v>
      </c>
      <c r="AW24" s="105">
        <v>84128</v>
      </c>
      <c r="AX24" s="105">
        <v>86982</v>
      </c>
      <c r="AY24" s="105">
        <v>89132</v>
      </c>
      <c r="AZ24" s="105">
        <v>90283</v>
      </c>
      <c r="BA24" s="105">
        <v>91370</v>
      </c>
      <c r="BB24" s="105">
        <v>82195</v>
      </c>
      <c r="BC24" s="105">
        <v>88691</v>
      </c>
      <c r="BD24" s="105">
        <v>92640</v>
      </c>
      <c r="BE24" s="105">
        <v>107921</v>
      </c>
      <c r="BF24" s="105">
        <v>109141</v>
      </c>
      <c r="BG24" s="105">
        <v>112891</v>
      </c>
      <c r="BH24" s="105">
        <v>109593</v>
      </c>
      <c r="BI24" s="105">
        <v>103940</v>
      </c>
      <c r="BJ24" s="105">
        <v>95804</v>
      </c>
      <c r="BK24" s="105">
        <v>93858</v>
      </c>
      <c r="BL24" s="105">
        <v>96293.055609999996</v>
      </c>
      <c r="BM24" s="105">
        <v>93581.3</v>
      </c>
      <c r="BN24" s="105">
        <v>88369</v>
      </c>
      <c r="BO24" s="138">
        <v>90129</v>
      </c>
      <c r="BP24" s="348"/>
    </row>
    <row r="25" spans="1:137" s="351" customFormat="1" ht="5.0999999999999996" customHeight="1">
      <c r="A25" s="338"/>
      <c r="B25" s="339"/>
      <c r="C25" s="339"/>
      <c r="D25" s="339"/>
      <c r="E25" s="339"/>
      <c r="F25" s="339"/>
      <c r="G25" s="339"/>
      <c r="H25" s="105"/>
      <c r="I25" s="105"/>
      <c r="J25" s="105"/>
      <c r="K25" s="105"/>
      <c r="L25" s="105" t="s">
        <v>367</v>
      </c>
      <c r="M25" s="105" t="s">
        <v>367</v>
      </c>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05"/>
      <c r="BM25" s="105"/>
      <c r="BN25" s="105"/>
      <c r="BO25" s="105">
        <v>0</v>
      </c>
      <c r="BP25" s="348"/>
    </row>
    <row r="26" spans="1:137" s="44" customFormat="1" ht="15" customHeight="1" thickBot="1">
      <c r="A26" s="106" t="s">
        <v>169</v>
      </c>
      <c r="B26" s="74">
        <v>406970</v>
      </c>
      <c r="C26" s="74">
        <v>421602</v>
      </c>
      <c r="D26" s="74">
        <v>452698</v>
      </c>
      <c r="E26" s="74">
        <v>482971</v>
      </c>
      <c r="F26" s="74">
        <v>505365</v>
      </c>
      <c r="G26" s="74">
        <v>550582</v>
      </c>
      <c r="H26" s="74">
        <v>570320</v>
      </c>
      <c r="I26" s="74">
        <v>597615</v>
      </c>
      <c r="J26" s="74">
        <v>640876</v>
      </c>
      <c r="K26" s="74">
        <v>647574</v>
      </c>
      <c r="L26" s="74">
        <v>674788</v>
      </c>
      <c r="M26" s="74">
        <v>702065</v>
      </c>
      <c r="N26" s="74">
        <v>739894</v>
      </c>
      <c r="O26" s="74">
        <v>767962</v>
      </c>
      <c r="P26" s="74">
        <v>838455</v>
      </c>
      <c r="Q26" s="74">
        <v>872514</v>
      </c>
      <c r="R26" s="74">
        <v>919007</v>
      </c>
      <c r="S26" s="74">
        <v>933960</v>
      </c>
      <c r="T26" s="74">
        <v>973194</v>
      </c>
      <c r="U26" s="74">
        <v>1019790</v>
      </c>
      <c r="V26" s="74">
        <v>1087270</v>
      </c>
      <c r="W26" s="74">
        <v>1130504</v>
      </c>
      <c r="X26" s="74">
        <v>1172008</v>
      </c>
      <c r="Y26" s="74">
        <v>1225228</v>
      </c>
      <c r="Z26" s="74">
        <v>1243170</v>
      </c>
      <c r="AA26" s="74">
        <v>1233546</v>
      </c>
      <c r="AB26" s="74">
        <v>1256220</v>
      </c>
      <c r="AC26" s="74">
        <v>1260056</v>
      </c>
      <c r="AD26" s="74">
        <v>1277670</v>
      </c>
      <c r="AE26" s="74">
        <v>1304690</v>
      </c>
      <c r="AF26" s="74">
        <v>1385135</v>
      </c>
      <c r="AG26" s="74">
        <v>1426099</v>
      </c>
      <c r="AH26" s="74">
        <v>1431090</v>
      </c>
      <c r="AI26" s="74">
        <v>1443989</v>
      </c>
      <c r="AJ26" s="74">
        <v>1452528</v>
      </c>
      <c r="AK26" s="74">
        <v>1510396</v>
      </c>
      <c r="AL26" s="74">
        <v>1589307</v>
      </c>
      <c r="AM26" s="74">
        <v>1589319</v>
      </c>
      <c r="AN26" s="74">
        <v>1865755</v>
      </c>
      <c r="AO26" s="74">
        <v>1904912</v>
      </c>
      <c r="AP26" s="74">
        <v>1943687</v>
      </c>
      <c r="AQ26" s="74">
        <v>1917827</v>
      </c>
      <c r="AR26" s="74">
        <v>1991708</v>
      </c>
      <c r="AS26" s="74">
        <v>1987487</v>
      </c>
      <c r="AT26" s="74">
        <v>2040685.8399999999</v>
      </c>
      <c r="AU26" s="74">
        <v>2050954.73</v>
      </c>
      <c r="AV26" s="74">
        <v>2127243.2199999997</v>
      </c>
      <c r="AW26" s="74">
        <v>2181893</v>
      </c>
      <c r="AX26" s="74">
        <v>2205050</v>
      </c>
      <c r="AY26" s="74">
        <v>2231331</v>
      </c>
      <c r="AZ26" s="74">
        <v>2255680</v>
      </c>
      <c r="BA26" s="74">
        <v>2259132.5079999999</v>
      </c>
      <c r="BB26" s="74">
        <v>2252995</v>
      </c>
      <c r="BC26" s="74">
        <v>2364472</v>
      </c>
      <c r="BD26" s="74">
        <v>2474764</v>
      </c>
      <c r="BE26" s="74">
        <v>2508295</v>
      </c>
      <c r="BF26" s="74">
        <v>2550871</v>
      </c>
      <c r="BG26" s="74">
        <v>2593201</v>
      </c>
      <c r="BH26" s="74">
        <v>2627596</v>
      </c>
      <c r="BI26" s="74">
        <v>2604416</v>
      </c>
      <c r="BJ26" s="74">
        <v>2633530</v>
      </c>
      <c r="BK26" s="74">
        <v>2665562</v>
      </c>
      <c r="BL26" s="74">
        <v>2824048.9456099998</v>
      </c>
      <c r="BM26" s="74">
        <v>2770584.99</v>
      </c>
      <c r="BN26" s="74">
        <v>2806033.31</v>
      </c>
      <c r="BO26" s="74">
        <v>2842381</v>
      </c>
      <c r="BP26" s="348"/>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row>
    <row r="27" spans="1:137" s="353" customFormat="1" ht="12.75" customHeight="1" thickTop="1">
      <c r="A27" s="351"/>
      <c r="B27" s="351"/>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c r="BM27" s="352"/>
      <c r="BN27" s="352"/>
      <c r="BO27" s="352"/>
    </row>
    <row r="28" spans="1:137" s="353" customFormat="1" ht="15" customHeight="1">
      <c r="A28" s="208" t="s">
        <v>368</v>
      </c>
      <c r="B28" s="351"/>
      <c r="C28" s="351"/>
      <c r="D28" s="351"/>
      <c r="E28" s="351"/>
      <c r="F28" s="351"/>
      <c r="G28" s="351"/>
      <c r="H28" s="351"/>
      <c r="I28" s="351"/>
      <c r="J28" s="351"/>
      <c r="K28" s="351"/>
      <c r="L28" s="351"/>
      <c r="M28" s="351"/>
      <c r="N28" s="351"/>
      <c r="O28" s="351"/>
      <c r="P28" s="351"/>
      <c r="Q28" s="351"/>
      <c r="R28" s="338"/>
      <c r="S28" s="338"/>
      <c r="T28" s="338"/>
      <c r="U28" s="338"/>
      <c r="V28" s="338"/>
      <c r="W28" s="338"/>
      <c r="X28" s="338"/>
      <c r="Y28" s="338"/>
      <c r="Z28" s="338"/>
      <c r="AA28" s="338"/>
      <c r="AB28" s="338"/>
      <c r="AC28" s="338"/>
      <c r="AD28" s="338"/>
      <c r="AE28" s="338"/>
      <c r="AF28" s="338"/>
      <c r="AG28" s="338"/>
      <c r="AH28" s="338"/>
      <c r="AI28" s="338"/>
      <c r="AJ28" s="338"/>
      <c r="AK28" s="338"/>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c r="BN28" s="351"/>
      <c r="BO28" s="351"/>
    </row>
    <row r="29" spans="1:137" s="353" customFormat="1" ht="15" customHeight="1">
      <c r="A29" s="351"/>
      <c r="B29" s="351"/>
      <c r="C29" s="351"/>
      <c r="D29" s="351"/>
      <c r="E29" s="351"/>
      <c r="F29" s="351"/>
      <c r="G29" s="351"/>
      <c r="H29" s="351"/>
      <c r="I29" s="351"/>
      <c r="J29" s="351"/>
      <c r="K29" s="351"/>
      <c r="L29" s="351"/>
      <c r="M29" s="351"/>
      <c r="N29" s="351"/>
      <c r="O29" s="351"/>
      <c r="P29" s="351"/>
      <c r="Q29" s="351"/>
      <c r="R29" s="351"/>
      <c r="S29" s="351"/>
      <c r="T29" s="351"/>
      <c r="U29" s="351"/>
      <c r="V29" s="351"/>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c r="BB29" s="351"/>
      <c r="BC29" s="351"/>
      <c r="BD29" s="351"/>
      <c r="BE29" s="351"/>
      <c r="BF29" s="351"/>
      <c r="BG29" s="351"/>
      <c r="BH29" s="351"/>
      <c r="BI29" s="351"/>
      <c r="BJ29" s="351"/>
      <c r="BK29" s="351"/>
      <c r="BL29" s="351"/>
      <c r="BM29" s="351"/>
      <c r="BN29" s="351"/>
      <c r="BO29" s="351"/>
    </row>
    <row r="30" spans="1:137" s="353" customFormat="1" ht="15" customHeight="1">
      <c r="A30" s="351"/>
      <c r="B30" s="351"/>
      <c r="C30" s="351"/>
      <c r="D30" s="351"/>
      <c r="E30" s="351"/>
      <c r="F30" s="351"/>
      <c r="G30" s="351"/>
      <c r="H30" s="351"/>
      <c r="I30" s="351"/>
      <c r="J30" s="351"/>
      <c r="K30" s="351"/>
      <c r="L30" s="351"/>
      <c r="M30" s="351"/>
      <c r="N30" s="351"/>
      <c r="O30" s="351"/>
      <c r="P30" s="351"/>
      <c r="Q30" s="351"/>
      <c r="R30" s="351"/>
      <c r="S30" s="351"/>
      <c r="T30" s="351"/>
      <c r="U30" s="351"/>
      <c r="V30" s="351"/>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row>
    <row r="31" spans="1:137" s="353" customFormat="1" ht="15" customHeight="1">
      <c r="A31" s="351"/>
      <c r="B31" s="351"/>
      <c r="C31" s="351"/>
      <c r="D31" s="351"/>
      <c r="E31" s="351"/>
      <c r="F31" s="351"/>
      <c r="G31" s="351"/>
      <c r="H31" s="351"/>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c r="BB31" s="351"/>
      <c r="BC31" s="351"/>
      <c r="BD31" s="351"/>
      <c r="BE31" s="351"/>
      <c r="BF31" s="351"/>
      <c r="BG31" s="351"/>
      <c r="BH31" s="351"/>
      <c r="BI31" s="351"/>
      <c r="BJ31" s="351"/>
      <c r="BK31" s="351"/>
      <c r="BL31" s="351"/>
      <c r="BM31" s="351"/>
      <c r="BN31" s="351"/>
      <c r="BO31" s="351"/>
    </row>
    <row r="32" spans="1:137" s="353" customFormat="1" ht="15" customHeight="1">
      <c r="A32" s="351"/>
      <c r="B32" s="351"/>
      <c r="C32" s="351"/>
      <c r="D32" s="351"/>
      <c r="E32" s="351"/>
      <c r="F32" s="351"/>
      <c r="G32" s="351"/>
      <c r="H32" s="351"/>
      <c r="I32" s="351"/>
      <c r="J32" s="351"/>
      <c r="K32" s="351"/>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1"/>
      <c r="BK32" s="351"/>
      <c r="BL32" s="351"/>
      <c r="BM32" s="351"/>
      <c r="BN32" s="351"/>
      <c r="BO32" s="351"/>
    </row>
    <row r="33" spans="1:67" s="353" customFormat="1" ht="15" customHeight="1">
      <c r="A33" s="351"/>
      <c r="B33" s="351"/>
      <c r="C33" s="351"/>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1"/>
      <c r="BI33" s="351"/>
      <c r="BJ33" s="351"/>
      <c r="BK33" s="351"/>
      <c r="BL33" s="351"/>
      <c r="BM33" s="351"/>
      <c r="BN33" s="351"/>
      <c r="BO33" s="351"/>
    </row>
    <row r="34" spans="1:67" s="353" customFormat="1" ht="15" customHeight="1">
      <c r="A34" s="351"/>
      <c r="B34" s="35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c r="BB34" s="351"/>
      <c r="BC34" s="351"/>
      <c r="BD34" s="351"/>
      <c r="BE34" s="351"/>
      <c r="BF34" s="351"/>
      <c r="BG34" s="351"/>
      <c r="BH34" s="351"/>
      <c r="BI34" s="351"/>
      <c r="BJ34" s="351"/>
      <c r="BK34" s="351"/>
      <c r="BL34" s="351"/>
      <c r="BM34" s="351"/>
      <c r="BN34" s="351"/>
      <c r="BO34" s="351"/>
    </row>
    <row r="35" spans="1:67" s="353" customFormat="1" ht="15" customHeight="1">
      <c r="A35" s="351"/>
      <c r="B35" s="351"/>
      <c r="C35" s="351"/>
      <c r="D35" s="351"/>
      <c r="E35" s="351"/>
      <c r="F35" s="351"/>
      <c r="G35" s="351"/>
      <c r="H35" s="351"/>
      <c r="I35" s="351"/>
      <c r="J35" s="351"/>
      <c r="K35" s="351"/>
      <c r="L35" s="351"/>
      <c r="M35" s="351"/>
      <c r="N35" s="351"/>
      <c r="O35" s="351"/>
      <c r="P35" s="351"/>
      <c r="Q35" s="351"/>
      <c r="R35" s="351"/>
      <c r="S35" s="351"/>
      <c r="T35" s="351"/>
      <c r="U35" s="351"/>
      <c r="V35" s="351"/>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c r="BB35" s="351"/>
      <c r="BC35" s="351"/>
      <c r="BD35" s="351"/>
      <c r="BE35" s="351"/>
      <c r="BF35" s="351"/>
      <c r="BG35" s="351"/>
      <c r="BH35" s="351"/>
      <c r="BI35" s="351"/>
      <c r="BJ35" s="351"/>
      <c r="BK35" s="351"/>
      <c r="BL35" s="351"/>
      <c r="BM35" s="351"/>
      <c r="BN35" s="351"/>
      <c r="BO35" s="351"/>
    </row>
    <row r="36" spans="1:67" s="353" customFormat="1" ht="15" customHeight="1">
      <c r="A36" s="351"/>
      <c r="B36" s="351"/>
      <c r="C36" s="351"/>
      <c r="D36" s="351"/>
      <c r="E36" s="351"/>
      <c r="F36" s="351"/>
      <c r="G36" s="351"/>
      <c r="H36" s="351"/>
      <c r="I36" s="351"/>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row>
    <row r="37" spans="1:67" s="353" customFormat="1" ht="15" customHeight="1">
      <c r="A37" s="351"/>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row>
    <row r="38" spans="1:67" s="353" customFormat="1" ht="15" customHeight="1">
      <c r="A38" s="351"/>
      <c r="B38" s="351"/>
      <c r="C38" s="351"/>
      <c r="D38" s="351"/>
      <c r="E38" s="351"/>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row>
    <row r="39" spans="1:67" s="353" customFormat="1" ht="15" customHeight="1">
      <c r="A39" s="351"/>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row>
    <row r="40" spans="1:67" s="353" customFormat="1" ht="15" customHeight="1">
      <c r="A40" s="351"/>
      <c r="B40" s="351"/>
      <c r="C40" s="351"/>
      <c r="D40" s="351"/>
      <c r="E40" s="351"/>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row>
    <row r="41" spans="1:67" s="353" customFormat="1" ht="15" customHeight="1">
      <c r="A41" s="351"/>
      <c r="B41" s="351"/>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row>
    <row r="42" spans="1:67" s="353" customFormat="1" ht="15" customHeight="1">
      <c r="A42" s="351"/>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row>
    <row r="43" spans="1:67" s="353" customFormat="1" ht="15" customHeight="1">
      <c r="A43" s="351"/>
      <c r="B43" s="351"/>
      <c r="C43" s="351"/>
      <c r="D43" s="351"/>
      <c r="E43" s="351"/>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row>
    <row r="44" spans="1:67" s="353" customFormat="1" ht="15" customHeight="1">
      <c r="A44" s="351"/>
      <c r="B44" s="351"/>
      <c r="C44" s="351"/>
      <c r="D44" s="351"/>
      <c r="E44" s="351"/>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row>
    <row r="45" spans="1:67" s="353" customFormat="1" ht="15" customHeight="1">
      <c r="A45" s="351"/>
      <c r="B45" s="351"/>
      <c r="C45" s="351"/>
      <c r="D45" s="351"/>
      <c r="E45" s="351"/>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row>
    <row r="46" spans="1:67" s="353" customFormat="1" ht="15" customHeight="1">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row>
    <row r="47" spans="1:67" s="353" customFormat="1" ht="15" customHeight="1">
      <c r="A47" s="351"/>
      <c r="B47" s="351"/>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row>
    <row r="48" spans="1:67" s="353" customFormat="1" ht="15" customHeight="1">
      <c r="A48" s="351"/>
      <c r="B48" s="351"/>
      <c r="C48" s="351"/>
      <c r="D48" s="351"/>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row>
    <row r="49" spans="1:67" s="353" customFormat="1" ht="15" customHeight="1">
      <c r="A49" s="351"/>
      <c r="B49" s="351"/>
      <c r="C49" s="351"/>
      <c r="D49" s="351"/>
      <c r="E49" s="351"/>
      <c r="F49" s="351"/>
      <c r="G49" s="351"/>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row>
    <row r="50" spans="1:67" s="353" customFormat="1" ht="15" customHeight="1">
      <c r="A50" s="351"/>
      <c r="B50" s="351"/>
      <c r="C50" s="351"/>
      <c r="D50" s="351"/>
      <c r="E50" s="351"/>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row>
    <row r="51" spans="1:67" s="353" customFormat="1" ht="15" customHeight="1">
      <c r="A51" s="351"/>
      <c r="B51" s="351"/>
      <c r="C51" s="351"/>
      <c r="D51" s="351"/>
      <c r="E51" s="351"/>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row>
    <row r="52" spans="1:67" s="353" customFormat="1" ht="15" customHeight="1">
      <c r="A52" s="351"/>
      <c r="B52" s="351"/>
      <c r="C52" s="351"/>
      <c r="D52" s="351"/>
      <c r="E52" s="351"/>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row>
    <row r="53" spans="1:67" s="353" customFormat="1" ht="15" customHeight="1">
      <c r="A53" s="351"/>
      <c r="B53" s="351"/>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row>
    <row r="54" spans="1:67" s="353" customFormat="1" ht="15" customHeight="1">
      <c r="A54" s="351"/>
      <c r="B54" s="351"/>
      <c r="C54" s="351"/>
      <c r="D54" s="351"/>
      <c r="E54" s="351"/>
      <c r="F54" s="351"/>
      <c r="G54" s="351"/>
      <c r="H54" s="351"/>
      <c r="I54" s="351"/>
      <c r="J54" s="351"/>
      <c r="K54" s="351"/>
      <c r="L54" s="351"/>
      <c r="M54" s="351"/>
      <c r="N54" s="351"/>
      <c r="O54" s="351"/>
      <c r="P54" s="351"/>
      <c r="Q54" s="351"/>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row>
    <row r="55" spans="1:67" s="353" customFormat="1" ht="15" customHeight="1">
      <c r="A55" s="351"/>
      <c r="B55" s="351"/>
      <c r="C55" s="351"/>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row>
    <row r="56" spans="1:67" s="353" customFormat="1" ht="15" customHeight="1">
      <c r="A56" s="351"/>
      <c r="B56" s="351"/>
      <c r="C56" s="351"/>
      <c r="D56" s="351"/>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row>
    <row r="57" spans="1:67" s="353" customFormat="1" ht="15" customHeight="1">
      <c r="A57" s="351"/>
      <c r="B57" s="351"/>
      <c r="C57" s="351"/>
      <c r="D57" s="351"/>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row>
    <row r="58" spans="1:67" s="353" customFormat="1" ht="15" customHeight="1">
      <c r="A58" s="351"/>
      <c r="B58" s="351"/>
      <c r="C58" s="351"/>
      <c r="D58" s="351"/>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row>
    <row r="59" spans="1:67" s="353" customFormat="1" ht="15" customHeight="1">
      <c r="A59" s="351"/>
      <c r="B59" s="351"/>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row>
    <row r="60" spans="1:67" s="353" customFormat="1" ht="15" customHeight="1">
      <c r="A60" s="351"/>
      <c r="B60" s="351"/>
      <c r="C60" s="351"/>
      <c r="D60" s="351"/>
      <c r="E60" s="351"/>
      <c r="F60" s="351"/>
      <c r="G60" s="351"/>
      <c r="H60" s="351"/>
      <c r="I60" s="351"/>
      <c r="J60" s="351"/>
      <c r="K60" s="351"/>
      <c r="L60" s="351"/>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row>
    <row r="61" spans="1:67" s="353" customFormat="1" ht="15" customHeight="1">
      <c r="A61" s="351"/>
      <c r="B61" s="351"/>
      <c r="C61" s="351"/>
      <c r="D61" s="351"/>
      <c r="E61" s="351"/>
      <c r="F61" s="351"/>
      <c r="G61" s="351"/>
      <c r="H61" s="351"/>
      <c r="I61" s="351"/>
      <c r="J61" s="351"/>
      <c r="K61" s="351"/>
      <c r="L61" s="351"/>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row>
    <row r="62" spans="1:67" s="353" customFormat="1" ht="15" customHeight="1">
      <c r="A62" s="351"/>
      <c r="B62" s="351"/>
      <c r="C62" s="351"/>
      <c r="D62" s="351"/>
      <c r="E62" s="351"/>
      <c r="F62" s="351"/>
      <c r="G62" s="351"/>
      <c r="H62" s="351"/>
      <c r="I62" s="351"/>
      <c r="J62" s="351"/>
      <c r="K62" s="351"/>
      <c r="L62" s="351"/>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row>
    <row r="63" spans="1:67" s="353" customFormat="1" ht="15" customHeight="1">
      <c r="A63" s="351"/>
      <c r="B63" s="351"/>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row>
    <row r="64" spans="1:67" s="353" customFormat="1" ht="15" customHeight="1">
      <c r="A64" s="351"/>
      <c r="B64" s="351"/>
      <c r="C64" s="351"/>
      <c r="D64" s="351"/>
      <c r="E64" s="351"/>
      <c r="F64" s="351"/>
      <c r="G64" s="351"/>
      <c r="H64" s="351"/>
      <c r="I64" s="351"/>
      <c r="J64" s="351"/>
      <c r="K64" s="351"/>
      <c r="L64" s="351"/>
      <c r="M64" s="351"/>
      <c r="N64" s="351"/>
      <c r="O64" s="351"/>
      <c r="P64" s="351"/>
      <c r="Q64" s="351"/>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row>
    <row r="65" spans="1:67" s="353" customFormat="1" ht="15" customHeight="1">
      <c r="A65" s="351"/>
      <c r="B65" s="351"/>
      <c r="C65" s="351"/>
      <c r="D65" s="351"/>
      <c r="E65" s="351"/>
      <c r="F65" s="351"/>
      <c r="G65" s="351"/>
      <c r="H65" s="351"/>
      <c r="I65" s="351"/>
      <c r="J65" s="351"/>
      <c r="K65" s="351"/>
      <c r="L65" s="351"/>
      <c r="M65" s="351"/>
      <c r="N65" s="351"/>
      <c r="O65" s="351"/>
      <c r="P65" s="351"/>
      <c r="Q65" s="351"/>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row>
    <row r="66" spans="1:67" s="353" customFormat="1" ht="15" customHeight="1">
      <c r="A66" s="351"/>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row>
    <row r="67" spans="1:67" s="353" customFormat="1" ht="15" customHeight="1">
      <c r="A67" s="351"/>
      <c r="B67" s="351"/>
      <c r="C67" s="351"/>
      <c r="D67" s="351"/>
      <c r="E67" s="351"/>
      <c r="F67" s="351"/>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row>
    <row r="68" spans="1:67" s="353" customFormat="1" ht="15" customHeight="1">
      <c r="A68" s="351"/>
      <c r="B68" s="351"/>
      <c r="C68" s="351"/>
      <c r="D68" s="351"/>
      <c r="E68" s="351"/>
      <c r="F68" s="351"/>
      <c r="G68" s="351"/>
      <c r="H68" s="351"/>
      <c r="I68" s="351"/>
      <c r="J68" s="351"/>
      <c r="K68" s="351"/>
      <c r="L68" s="351"/>
      <c r="M68" s="351"/>
      <c r="N68" s="351"/>
      <c r="O68" s="351"/>
      <c r="P68" s="351"/>
      <c r="Q68" s="351"/>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c r="AQ68" s="351"/>
      <c r="AR68" s="351"/>
      <c r="AS68" s="351"/>
      <c r="AT68" s="351"/>
      <c r="AU68" s="351"/>
      <c r="AV68" s="351"/>
      <c r="AW68" s="351"/>
      <c r="AX68" s="351"/>
      <c r="AY68" s="351"/>
      <c r="AZ68" s="351"/>
      <c r="BA68" s="351"/>
      <c r="BB68" s="351"/>
      <c r="BC68" s="351"/>
      <c r="BD68" s="351"/>
      <c r="BE68" s="351"/>
      <c r="BF68" s="351"/>
      <c r="BG68" s="351"/>
      <c r="BH68" s="351"/>
      <c r="BI68" s="351"/>
      <c r="BJ68" s="351"/>
      <c r="BK68" s="351"/>
      <c r="BL68" s="351"/>
      <c r="BM68" s="351"/>
      <c r="BN68" s="351"/>
      <c r="BO68" s="351"/>
    </row>
    <row r="69" spans="1:67" s="353" customFormat="1" ht="15" customHeight="1">
      <c r="A69" s="351"/>
      <c r="B69" s="351"/>
      <c r="C69" s="351"/>
      <c r="D69" s="351"/>
      <c r="E69" s="351"/>
      <c r="F69" s="351"/>
      <c r="G69" s="351"/>
      <c r="H69" s="351"/>
      <c r="I69" s="351"/>
      <c r="J69" s="351"/>
      <c r="K69" s="351"/>
      <c r="L69" s="351"/>
      <c r="M69" s="351"/>
      <c r="N69" s="351"/>
      <c r="O69" s="351"/>
      <c r="P69" s="351"/>
      <c r="Q69" s="351"/>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row>
    <row r="70" spans="1:67" s="353" customFormat="1" ht="15" customHeight="1">
      <c r="A70" s="351"/>
      <c r="B70" s="351"/>
      <c r="C70" s="351"/>
      <c r="D70" s="351"/>
      <c r="E70" s="351"/>
      <c r="F70" s="351"/>
      <c r="G70" s="351"/>
      <c r="H70" s="351"/>
      <c r="I70" s="351"/>
      <c r="J70" s="351"/>
      <c r="K70" s="351"/>
      <c r="L70" s="351"/>
      <c r="M70" s="351"/>
      <c r="N70" s="351"/>
      <c r="O70" s="351"/>
      <c r="P70" s="351"/>
      <c r="Q70" s="351"/>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row>
    <row r="71" spans="1:67" s="353" customFormat="1" ht="15" customHeight="1">
      <c r="A71" s="351"/>
      <c r="B71" s="351"/>
      <c r="C71" s="351"/>
      <c r="D71" s="351"/>
      <c r="E71" s="351"/>
      <c r="F71" s="351"/>
      <c r="G71" s="351"/>
      <c r="H71" s="351"/>
      <c r="I71" s="351"/>
      <c r="J71" s="351"/>
      <c r="K71" s="351"/>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row>
    <row r="72" spans="1:67" s="353" customFormat="1" ht="15" customHeight="1">
      <c r="A72" s="351"/>
      <c r="B72" s="351"/>
      <c r="C72" s="351"/>
      <c r="D72" s="351"/>
      <c r="E72" s="351"/>
      <c r="F72" s="351"/>
      <c r="G72" s="351"/>
      <c r="H72" s="351"/>
      <c r="I72" s="351"/>
      <c r="J72" s="351"/>
      <c r="K72" s="351"/>
      <c r="L72" s="351"/>
      <c r="M72" s="351"/>
      <c r="N72" s="351"/>
      <c r="O72" s="351"/>
      <c r="P72" s="351"/>
      <c r="Q72" s="351"/>
      <c r="R72" s="351"/>
      <c r="S72" s="351"/>
      <c r="T72" s="351"/>
      <c r="U72" s="351"/>
      <c r="V72" s="351"/>
      <c r="W72" s="351"/>
      <c r="X72" s="351"/>
      <c r="Y72" s="351"/>
      <c r="Z72" s="351"/>
      <c r="AA72" s="351"/>
      <c r="AB72" s="351"/>
      <c r="AC72" s="351"/>
      <c r="AD72" s="351"/>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row>
    <row r="73" spans="1:67" s="353" customFormat="1" ht="15" customHeight="1">
      <c r="A73" s="351"/>
      <c r="B73" s="351"/>
      <c r="C73" s="351"/>
      <c r="D73" s="351"/>
      <c r="E73" s="351"/>
      <c r="F73" s="351"/>
      <c r="G73" s="351"/>
      <c r="H73" s="351"/>
      <c r="I73" s="351"/>
      <c r="J73" s="351"/>
      <c r="K73" s="351"/>
      <c r="L73" s="351"/>
      <c r="M73" s="351"/>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row>
    <row r="74" spans="1:67" s="353" customFormat="1" ht="15" customHeight="1">
      <c r="A74" s="351"/>
      <c r="B74" s="351"/>
      <c r="C74" s="351"/>
      <c r="D74" s="351"/>
      <c r="E74" s="351"/>
      <c r="F74" s="351"/>
      <c r="G74" s="351"/>
      <c r="H74" s="351"/>
      <c r="I74" s="351"/>
      <c r="J74" s="351"/>
      <c r="K74" s="351"/>
      <c r="L74" s="351"/>
      <c r="M74" s="351"/>
      <c r="N74" s="351"/>
      <c r="O74" s="351"/>
      <c r="P74" s="351"/>
      <c r="Q74" s="351"/>
      <c r="R74" s="351"/>
      <c r="S74" s="351"/>
      <c r="T74" s="351"/>
      <c r="U74" s="351"/>
      <c r="V74" s="351"/>
      <c r="W74" s="351"/>
      <c r="X74" s="351"/>
      <c r="Y74" s="351"/>
      <c r="Z74" s="351"/>
      <c r="AA74" s="351"/>
      <c r="AB74" s="351"/>
      <c r="AC74" s="351"/>
      <c r="AD74" s="351"/>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row>
    <row r="75" spans="1:67" s="353" customFormat="1" ht="15" customHeight="1">
      <c r="A75" s="351"/>
      <c r="B75" s="351"/>
      <c r="C75" s="351"/>
      <c r="D75" s="351"/>
      <c r="E75" s="351"/>
      <c r="F75" s="351"/>
      <c r="G75" s="351"/>
      <c r="H75" s="351"/>
      <c r="I75" s="351"/>
      <c r="J75" s="351"/>
      <c r="K75" s="351"/>
      <c r="L75" s="351"/>
      <c r="M75" s="351"/>
      <c r="N75" s="351"/>
      <c r="O75" s="351"/>
      <c r="P75" s="351"/>
      <c r="Q75" s="351"/>
      <c r="R75" s="351"/>
      <c r="S75" s="351"/>
      <c r="T75" s="351"/>
      <c r="U75" s="351"/>
      <c r="V75" s="351"/>
      <c r="W75" s="351"/>
      <c r="X75" s="351"/>
      <c r="Y75" s="351"/>
      <c r="Z75" s="351"/>
      <c r="AA75" s="351"/>
      <c r="AB75" s="351"/>
      <c r="AC75" s="351"/>
      <c r="AD75" s="351"/>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row>
    <row r="76" spans="1:67" s="353" customFormat="1" ht="15" customHeight="1">
      <c r="A76" s="351"/>
      <c r="B76" s="351"/>
      <c r="C76" s="351"/>
      <c r="D76" s="351"/>
      <c r="E76" s="351"/>
      <c r="F76" s="351"/>
      <c r="G76" s="351"/>
      <c r="H76" s="351"/>
      <c r="I76" s="351"/>
      <c r="J76" s="351"/>
      <c r="K76" s="351"/>
      <c r="L76" s="351"/>
      <c r="M76" s="351"/>
      <c r="N76" s="351"/>
      <c r="O76" s="351"/>
      <c r="P76" s="351"/>
      <c r="Q76" s="351"/>
      <c r="R76" s="351"/>
      <c r="S76" s="351"/>
      <c r="T76" s="351"/>
      <c r="U76" s="351"/>
      <c r="V76" s="351"/>
      <c r="W76" s="351"/>
      <c r="X76" s="351"/>
      <c r="Y76" s="351"/>
      <c r="Z76" s="351"/>
      <c r="AA76" s="351"/>
      <c r="AB76" s="351"/>
      <c r="AC76" s="351"/>
      <c r="AD76" s="351"/>
      <c r="AE76" s="351"/>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row>
    <row r="77" spans="1:67" s="353" customFormat="1" ht="15" customHeight="1">
      <c r="A77" s="351"/>
      <c r="B77" s="351"/>
      <c r="C77" s="351"/>
      <c r="D77" s="351"/>
      <c r="E77" s="351"/>
      <c r="F77" s="351"/>
      <c r="G77" s="351"/>
      <c r="H77" s="351"/>
      <c r="I77" s="351"/>
      <c r="J77" s="351"/>
      <c r="K77" s="351"/>
      <c r="L77" s="351"/>
      <c r="M77" s="351"/>
      <c r="N77" s="351"/>
      <c r="O77" s="351"/>
      <c r="P77" s="351"/>
      <c r="Q77" s="351"/>
      <c r="R77" s="351"/>
      <c r="S77" s="351"/>
      <c r="T77" s="351"/>
      <c r="U77" s="351"/>
      <c r="V77" s="351"/>
      <c r="W77" s="351"/>
      <c r="X77" s="351"/>
      <c r="Y77" s="351"/>
      <c r="Z77" s="351"/>
      <c r="AA77" s="351"/>
      <c r="AB77" s="351"/>
      <c r="AC77" s="351"/>
      <c r="AD77" s="351"/>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row>
    <row r="78" spans="1:67" s="353" customFormat="1" ht="15" customHeight="1">
      <c r="A78" s="351"/>
      <c r="B78" s="351"/>
      <c r="C78" s="351"/>
      <c r="D78" s="351"/>
      <c r="E78" s="351"/>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51"/>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row>
    <row r="79" spans="1:67" s="353" customFormat="1" ht="15" customHeight="1">
      <c r="A79" s="351"/>
      <c r="B79" s="351"/>
      <c r="C79" s="351"/>
      <c r="D79" s="351"/>
      <c r="E79" s="351"/>
      <c r="F79" s="351"/>
      <c r="G79" s="351"/>
      <c r="H79" s="351"/>
      <c r="I79" s="351"/>
      <c r="J79" s="351"/>
      <c r="K79" s="351"/>
      <c r="L79" s="351"/>
      <c r="M79" s="351"/>
      <c r="N79" s="351"/>
      <c r="O79" s="351"/>
      <c r="P79" s="351"/>
      <c r="Q79" s="351"/>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row>
    <row r="80" spans="1:67" s="353" customFormat="1" ht="15" customHeight="1">
      <c r="A80" s="351"/>
      <c r="B80" s="351"/>
      <c r="C80" s="351"/>
      <c r="D80" s="351"/>
      <c r="E80" s="351"/>
      <c r="F80" s="351"/>
      <c r="G80" s="351"/>
      <c r="H80" s="351"/>
      <c r="I80" s="351"/>
      <c r="J80" s="351"/>
      <c r="K80" s="351"/>
      <c r="L80" s="351"/>
      <c r="M80" s="351"/>
      <c r="N80" s="351"/>
      <c r="O80" s="351"/>
      <c r="P80" s="351"/>
      <c r="Q80" s="351"/>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row>
    <row r="81" spans="1:67" s="353" customFormat="1" ht="15" customHeight="1">
      <c r="A81" s="351"/>
      <c r="B81" s="351"/>
      <c r="C81" s="351"/>
      <c r="D81" s="351"/>
      <c r="E81" s="351"/>
      <c r="F81" s="351"/>
      <c r="G81" s="351"/>
      <c r="H81" s="351"/>
      <c r="I81" s="351"/>
      <c r="J81" s="351"/>
      <c r="K81" s="351"/>
      <c r="L81" s="351"/>
      <c r="M81" s="351"/>
      <c r="N81" s="351"/>
      <c r="O81" s="351"/>
      <c r="P81" s="351"/>
      <c r="Q81" s="351"/>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row>
    <row r="82" spans="1:67" s="353" customFormat="1" ht="15" customHeight="1">
      <c r="A82" s="351"/>
      <c r="B82" s="351"/>
      <c r="C82" s="351"/>
      <c r="D82" s="351"/>
      <c r="E82" s="351"/>
      <c r="F82" s="351"/>
      <c r="G82" s="351"/>
      <c r="H82" s="351"/>
      <c r="I82" s="351"/>
      <c r="J82" s="351"/>
      <c r="K82" s="351"/>
      <c r="L82" s="351"/>
      <c r="M82" s="351"/>
      <c r="N82" s="351"/>
      <c r="O82" s="351"/>
      <c r="P82" s="351"/>
      <c r="Q82" s="351"/>
      <c r="R82" s="351"/>
      <c r="S82" s="351"/>
      <c r="T82" s="351"/>
      <c r="U82" s="351"/>
      <c r="V82" s="351"/>
      <c r="W82" s="351"/>
      <c r="X82" s="351"/>
      <c r="Y82" s="351"/>
      <c r="Z82" s="351"/>
      <c r="AA82" s="351"/>
      <c r="AB82" s="351"/>
      <c r="AC82" s="351"/>
      <c r="AD82" s="351"/>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row>
    <row r="83" spans="1:67" s="353" customFormat="1" ht="15" customHeight="1">
      <c r="A83" s="351"/>
      <c r="B83" s="351"/>
      <c r="C83" s="351"/>
      <c r="D83" s="351"/>
      <c r="E83" s="351"/>
      <c r="F83" s="351"/>
      <c r="G83" s="351"/>
      <c r="H83" s="351"/>
      <c r="I83" s="351"/>
      <c r="J83" s="351"/>
      <c r="K83" s="351"/>
      <c r="L83" s="351"/>
      <c r="M83" s="351"/>
      <c r="N83" s="351"/>
      <c r="O83" s="351"/>
      <c r="P83" s="351"/>
      <c r="Q83" s="351"/>
      <c r="R83" s="351"/>
      <c r="S83" s="351"/>
      <c r="T83" s="351"/>
      <c r="U83" s="351"/>
      <c r="V83" s="351"/>
      <c r="W83" s="351"/>
      <c r="X83" s="351"/>
      <c r="Y83" s="351"/>
      <c r="Z83" s="351"/>
      <c r="AA83" s="351"/>
      <c r="AB83" s="351"/>
      <c r="AC83" s="351"/>
      <c r="AD83" s="351"/>
      <c r="AE83" s="351"/>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row>
    <row r="84" spans="1:67" s="353" customFormat="1" ht="15" customHeight="1">
      <c r="A84" s="351"/>
      <c r="B84" s="351"/>
      <c r="C84" s="351"/>
      <c r="D84" s="351"/>
      <c r="E84" s="351"/>
      <c r="F84" s="351"/>
      <c r="G84" s="351"/>
      <c r="H84" s="351"/>
      <c r="I84" s="351"/>
      <c r="J84" s="351"/>
      <c r="K84" s="351"/>
      <c r="L84" s="351"/>
      <c r="M84" s="351"/>
      <c r="N84" s="351"/>
      <c r="O84" s="351"/>
      <c r="P84" s="351"/>
      <c r="Q84" s="351"/>
      <c r="R84" s="351"/>
      <c r="S84" s="351"/>
      <c r="T84" s="351"/>
      <c r="U84" s="351"/>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row>
    <row r="85" spans="1:67" s="353" customFormat="1" ht="15" customHeight="1">
      <c r="A85" s="351"/>
      <c r="B85" s="351"/>
      <c r="C85" s="351"/>
      <c r="D85" s="351"/>
      <c r="E85" s="351"/>
      <c r="F85" s="351"/>
      <c r="G85" s="351"/>
      <c r="H85" s="351"/>
      <c r="I85" s="351"/>
      <c r="J85" s="351"/>
      <c r="K85" s="351"/>
      <c r="L85" s="351"/>
      <c r="M85" s="351"/>
      <c r="N85" s="351"/>
      <c r="O85" s="351"/>
      <c r="P85" s="351"/>
      <c r="Q85" s="351"/>
      <c r="R85" s="351"/>
      <c r="S85" s="351"/>
      <c r="T85" s="351"/>
      <c r="U85" s="351"/>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row>
    <row r="86" spans="1:67" s="353" customFormat="1" ht="15" customHeight="1">
      <c r="A86" s="351"/>
      <c r="B86" s="351"/>
      <c r="C86" s="351"/>
      <c r="D86" s="351"/>
      <c r="E86" s="351"/>
      <c r="F86" s="351"/>
      <c r="G86" s="351"/>
      <c r="H86" s="351"/>
      <c r="I86" s="351"/>
      <c r="J86" s="351"/>
      <c r="K86" s="351"/>
      <c r="L86" s="351"/>
      <c r="M86" s="351"/>
      <c r="N86" s="351"/>
      <c r="O86" s="351"/>
      <c r="P86" s="351"/>
      <c r="Q86" s="351"/>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row>
    <row r="87" spans="1:67" s="353" customFormat="1" ht="15" customHeight="1">
      <c r="A87" s="351"/>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row>
    <row r="88" spans="1:67" s="353" customFormat="1" ht="15" customHeight="1">
      <c r="A88" s="351"/>
      <c r="B88" s="351"/>
      <c r="C88" s="351"/>
      <c r="D88" s="351"/>
      <c r="E88" s="351"/>
      <c r="F88" s="351"/>
      <c r="G88" s="351"/>
      <c r="H88" s="351"/>
      <c r="I88" s="351"/>
      <c r="J88" s="351"/>
      <c r="K88" s="351"/>
      <c r="L88" s="351"/>
      <c r="M88" s="351"/>
      <c r="N88" s="351"/>
      <c r="O88" s="351"/>
      <c r="P88" s="351"/>
      <c r="Q88" s="351"/>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row>
    <row r="89" spans="1:67" s="353" customFormat="1" ht="15" customHeight="1">
      <c r="A89" s="351"/>
      <c r="B89" s="351"/>
      <c r="C89" s="351"/>
      <c r="D89" s="351"/>
      <c r="E89" s="351"/>
      <c r="F89" s="351"/>
      <c r="G89" s="351"/>
      <c r="H89" s="351"/>
      <c r="I89" s="351"/>
      <c r="J89" s="351"/>
      <c r="K89" s="351"/>
      <c r="L89" s="351"/>
      <c r="M89" s="351"/>
      <c r="N89" s="351"/>
      <c r="O89" s="351"/>
      <c r="P89" s="351"/>
      <c r="Q89" s="351"/>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row>
    <row r="90" spans="1:67" s="353" customFormat="1" ht="15" customHeight="1">
      <c r="A90" s="351"/>
      <c r="B90" s="351"/>
      <c r="C90" s="351"/>
      <c r="D90" s="351"/>
      <c r="E90" s="351"/>
      <c r="F90" s="351"/>
      <c r="G90" s="351"/>
      <c r="H90" s="351"/>
      <c r="I90" s="351"/>
      <c r="J90" s="351"/>
      <c r="K90" s="351"/>
      <c r="L90" s="351"/>
      <c r="M90" s="351"/>
      <c r="N90" s="351"/>
      <c r="O90" s="351"/>
      <c r="P90" s="351"/>
      <c r="Q90" s="351"/>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row>
    <row r="91" spans="1:67" s="353" customFormat="1" ht="15" customHeight="1">
      <c r="A91" s="351"/>
      <c r="B91" s="351"/>
      <c r="C91" s="351"/>
      <c r="D91" s="351"/>
      <c r="E91" s="351"/>
      <c r="F91" s="351"/>
      <c r="G91" s="351"/>
      <c r="H91" s="351"/>
      <c r="I91" s="351"/>
      <c r="J91" s="351"/>
      <c r="K91" s="351"/>
      <c r="L91" s="351"/>
      <c r="M91" s="351"/>
      <c r="N91" s="351"/>
      <c r="O91" s="351"/>
      <c r="P91" s="351"/>
      <c r="Q91" s="351"/>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row>
    <row r="92" spans="1:67" s="353" customFormat="1" ht="15" customHeight="1">
      <c r="A92" s="351"/>
      <c r="B92" s="351"/>
      <c r="C92" s="351"/>
      <c r="D92" s="351"/>
      <c r="E92" s="351"/>
      <c r="F92" s="351"/>
      <c r="G92" s="351"/>
      <c r="H92" s="351"/>
      <c r="I92" s="351"/>
      <c r="J92" s="351"/>
      <c r="K92" s="351"/>
      <c r="L92" s="351"/>
      <c r="M92" s="351"/>
      <c r="N92" s="351"/>
      <c r="O92" s="351"/>
      <c r="P92" s="351"/>
      <c r="Q92" s="351"/>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row>
    <row r="93" spans="1:67" s="353" customFormat="1" ht="15" customHeight="1">
      <c r="A93" s="351"/>
      <c r="B93" s="351"/>
      <c r="C93" s="351"/>
      <c r="D93" s="351"/>
      <c r="E93" s="351"/>
      <c r="F93" s="351"/>
      <c r="G93" s="351"/>
      <c r="H93" s="351"/>
      <c r="I93" s="351"/>
      <c r="J93" s="351"/>
      <c r="K93" s="351"/>
      <c r="L93" s="351"/>
      <c r="M93" s="351"/>
      <c r="N93" s="351"/>
      <c r="O93" s="351"/>
      <c r="P93" s="351"/>
      <c r="Q93" s="351"/>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row>
    <row r="94" spans="1:67" s="353" customFormat="1" ht="15" customHeight="1">
      <c r="A94" s="351"/>
      <c r="B94" s="351"/>
      <c r="C94" s="351"/>
      <c r="D94" s="351"/>
      <c r="E94" s="351"/>
      <c r="F94" s="351"/>
      <c r="G94" s="351"/>
      <c r="H94" s="351"/>
      <c r="I94" s="351"/>
      <c r="J94" s="351"/>
      <c r="K94" s="351"/>
      <c r="L94" s="351"/>
      <c r="M94" s="351"/>
      <c r="N94" s="351"/>
      <c r="O94" s="351"/>
      <c r="P94" s="351"/>
      <c r="Q94" s="351"/>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row>
    <row r="95" spans="1:67" s="353" customFormat="1" ht="15" customHeight="1">
      <c r="A95" s="351"/>
      <c r="B95" s="351"/>
      <c r="C95" s="351"/>
      <c r="D95" s="351"/>
      <c r="E95" s="351"/>
      <c r="F95" s="351"/>
      <c r="G95" s="351"/>
      <c r="H95" s="351"/>
      <c r="I95" s="351"/>
      <c r="J95" s="351"/>
      <c r="K95" s="351"/>
      <c r="L95" s="351"/>
      <c r="M95" s="351"/>
      <c r="N95" s="351"/>
      <c r="O95" s="351"/>
      <c r="P95" s="351"/>
      <c r="Q95" s="351"/>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row>
    <row r="96" spans="1:67" s="353" customFormat="1" ht="15" customHeight="1">
      <c r="A96" s="351"/>
      <c r="B96" s="351"/>
      <c r="C96" s="351"/>
      <c r="D96" s="351"/>
      <c r="E96" s="351"/>
      <c r="F96" s="351"/>
      <c r="G96" s="351"/>
      <c r="H96" s="351"/>
      <c r="I96" s="351"/>
      <c r="J96" s="351"/>
      <c r="K96" s="351"/>
      <c r="L96" s="351"/>
      <c r="M96" s="351"/>
      <c r="N96" s="351"/>
      <c r="O96" s="351"/>
      <c r="P96" s="351"/>
      <c r="Q96" s="351"/>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row>
    <row r="97" spans="1:67" s="353" customFormat="1" ht="15" customHeight="1">
      <c r="A97" s="351"/>
      <c r="B97" s="351"/>
      <c r="C97" s="351"/>
      <c r="D97" s="351"/>
      <c r="E97" s="351"/>
      <c r="F97" s="351"/>
      <c r="G97" s="351"/>
      <c r="H97" s="351"/>
      <c r="I97" s="351"/>
      <c r="J97" s="351"/>
      <c r="K97" s="351"/>
      <c r="L97" s="351"/>
      <c r="M97" s="351"/>
      <c r="N97" s="351"/>
      <c r="O97" s="351"/>
      <c r="P97" s="351"/>
      <c r="Q97" s="351"/>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row>
    <row r="98" spans="1:67" s="353" customFormat="1" ht="15" customHeight="1">
      <c r="A98" s="351"/>
      <c r="B98" s="351"/>
      <c r="C98" s="351"/>
      <c r="D98" s="351"/>
      <c r="E98" s="351"/>
      <c r="F98" s="351"/>
      <c r="G98" s="351"/>
      <c r="H98" s="351"/>
      <c r="I98" s="351"/>
      <c r="J98" s="351"/>
      <c r="K98" s="351"/>
      <c r="L98" s="351"/>
      <c r="M98" s="351"/>
      <c r="N98" s="351"/>
      <c r="O98" s="351"/>
      <c r="P98" s="351"/>
      <c r="Q98" s="351"/>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row>
    <row r="99" spans="1:67" s="353" customFormat="1" ht="15" customHeight="1">
      <c r="A99" s="351"/>
      <c r="B99" s="351"/>
      <c r="C99" s="351"/>
      <c r="D99" s="351"/>
      <c r="E99" s="351"/>
      <c r="F99" s="351"/>
      <c r="G99" s="351"/>
      <c r="H99" s="351"/>
      <c r="I99" s="351"/>
      <c r="J99" s="351"/>
      <c r="K99" s="351"/>
      <c r="L99" s="351"/>
      <c r="M99" s="351"/>
      <c r="N99" s="351"/>
      <c r="O99" s="351"/>
      <c r="P99" s="351"/>
      <c r="Q99" s="351"/>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row>
    <row r="100" spans="1:67" s="353" customFormat="1" ht="15" customHeight="1">
      <c r="A100" s="351"/>
      <c r="B100" s="351"/>
      <c r="C100" s="351"/>
      <c r="D100" s="351"/>
      <c r="E100" s="351"/>
      <c r="F100" s="351"/>
      <c r="G100" s="351"/>
      <c r="H100" s="351"/>
      <c r="I100" s="351"/>
      <c r="J100" s="351"/>
      <c r="K100" s="351"/>
      <c r="L100" s="351"/>
      <c r="M100" s="351"/>
      <c r="N100" s="351"/>
      <c r="O100" s="351"/>
      <c r="P100" s="351"/>
      <c r="Q100" s="351"/>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row>
    <row r="101" spans="1:67" s="353" customFormat="1" ht="15" customHeight="1">
      <c r="A101" s="351"/>
      <c r="B101" s="351"/>
      <c r="C101" s="351"/>
      <c r="D101" s="351"/>
      <c r="E101" s="351"/>
      <c r="F101" s="351"/>
      <c r="G101" s="351"/>
      <c r="H101" s="351"/>
      <c r="I101" s="351"/>
      <c r="J101" s="351"/>
      <c r="K101" s="351"/>
      <c r="L101" s="351"/>
      <c r="M101" s="351"/>
      <c r="N101" s="351"/>
      <c r="O101" s="351"/>
      <c r="P101" s="351"/>
      <c r="Q101" s="351"/>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row>
    <row r="102" spans="1:67" s="353" customFormat="1" ht="15" customHeight="1">
      <c r="A102" s="351"/>
      <c r="B102" s="351"/>
      <c r="C102" s="351"/>
      <c r="D102" s="351"/>
      <c r="E102" s="351"/>
      <c r="F102" s="351"/>
      <c r="G102" s="351"/>
      <c r="H102" s="351"/>
      <c r="I102" s="351"/>
      <c r="J102" s="351"/>
      <c r="K102" s="351"/>
      <c r="L102" s="351"/>
      <c r="M102" s="351"/>
      <c r="N102" s="351"/>
      <c r="O102" s="351"/>
      <c r="P102" s="351"/>
      <c r="Q102" s="351"/>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row>
    <row r="103" spans="1:67" s="353" customFormat="1" ht="15" customHeight="1">
      <c r="A103" s="351"/>
      <c r="B103" s="351"/>
      <c r="C103" s="351"/>
      <c r="D103" s="351"/>
      <c r="E103" s="351"/>
      <c r="F103" s="351"/>
      <c r="G103" s="351"/>
      <c r="H103" s="351"/>
      <c r="I103" s="351"/>
      <c r="J103" s="351"/>
      <c r="K103" s="351"/>
      <c r="L103" s="351"/>
      <c r="M103" s="351"/>
      <c r="N103" s="351"/>
      <c r="O103" s="351"/>
      <c r="P103" s="351"/>
      <c r="Q103" s="351"/>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row>
    <row r="104" spans="1:67" s="353" customFormat="1" ht="15" customHeight="1">
      <c r="A104" s="351"/>
      <c r="B104" s="351"/>
      <c r="C104" s="351"/>
      <c r="D104" s="351"/>
      <c r="E104" s="351"/>
      <c r="F104" s="351"/>
      <c r="G104" s="351"/>
      <c r="H104" s="351"/>
      <c r="I104" s="351"/>
      <c r="J104" s="351"/>
      <c r="K104" s="351"/>
      <c r="L104" s="351"/>
      <c r="M104" s="351"/>
      <c r="N104" s="351"/>
      <c r="O104" s="351"/>
      <c r="P104" s="351"/>
      <c r="Q104" s="351"/>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row>
    <row r="105" spans="1:67" s="353" customFormat="1" ht="15" customHeight="1">
      <c r="A105" s="351"/>
      <c r="B105" s="351"/>
      <c r="C105" s="351"/>
      <c r="D105" s="351"/>
      <c r="E105" s="351"/>
      <c r="F105" s="351"/>
      <c r="G105" s="351"/>
      <c r="H105" s="351"/>
      <c r="I105" s="351"/>
      <c r="J105" s="351"/>
      <c r="K105" s="351"/>
      <c r="L105" s="351"/>
      <c r="M105" s="351"/>
      <c r="N105" s="351"/>
      <c r="O105" s="351"/>
      <c r="P105" s="351"/>
      <c r="Q105" s="351"/>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row>
    <row r="106" spans="1:67" s="353" customFormat="1" ht="15" customHeight="1">
      <c r="A106" s="351"/>
      <c r="B106" s="351"/>
      <c r="C106" s="351"/>
      <c r="D106" s="351"/>
      <c r="E106" s="351"/>
      <c r="F106" s="351"/>
      <c r="G106" s="351"/>
      <c r="H106" s="351"/>
      <c r="I106" s="351"/>
      <c r="J106" s="351"/>
      <c r="K106" s="351"/>
      <c r="L106" s="351"/>
      <c r="M106" s="351"/>
      <c r="N106" s="351"/>
      <c r="O106" s="351"/>
      <c r="P106" s="351"/>
      <c r="Q106" s="351"/>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row>
    <row r="107" spans="1:67" s="353" customFormat="1" ht="15" customHeight="1">
      <c r="A107" s="351"/>
      <c r="B107" s="351"/>
      <c r="C107" s="351"/>
      <c r="D107" s="351"/>
      <c r="E107" s="351"/>
      <c r="F107" s="351"/>
      <c r="G107" s="351"/>
      <c r="H107" s="351"/>
      <c r="I107" s="351"/>
      <c r="J107" s="351"/>
      <c r="K107" s="351"/>
      <c r="L107" s="351"/>
      <c r="M107" s="351"/>
      <c r="N107" s="351"/>
      <c r="O107" s="351"/>
      <c r="P107" s="351"/>
      <c r="Q107" s="351"/>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row>
    <row r="108" spans="1:67" s="353" customFormat="1" ht="15" customHeight="1">
      <c r="A108" s="351"/>
      <c r="B108" s="351"/>
      <c r="C108" s="351"/>
      <c r="D108" s="351"/>
      <c r="E108" s="351"/>
      <c r="F108" s="351"/>
      <c r="G108" s="351"/>
      <c r="H108" s="351"/>
      <c r="I108" s="351"/>
      <c r="J108" s="351"/>
      <c r="K108" s="351"/>
      <c r="L108" s="351"/>
      <c r="M108" s="351"/>
      <c r="N108" s="351"/>
      <c r="O108" s="351"/>
      <c r="P108" s="351"/>
      <c r="Q108" s="351"/>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row>
    <row r="109" spans="1:67" s="353" customFormat="1" ht="15" customHeight="1">
      <c r="A109" s="351"/>
      <c r="B109" s="351"/>
      <c r="C109" s="351"/>
      <c r="D109" s="351"/>
      <c r="E109" s="351"/>
      <c r="F109" s="351"/>
      <c r="G109" s="351"/>
      <c r="H109" s="351"/>
      <c r="I109" s="351"/>
      <c r="J109" s="351"/>
      <c r="K109" s="351"/>
      <c r="L109" s="351"/>
      <c r="M109" s="351"/>
      <c r="N109" s="351"/>
      <c r="O109" s="351"/>
      <c r="P109" s="351"/>
      <c r="Q109" s="351"/>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row>
    <row r="110" spans="1:67" s="353" customFormat="1" ht="15" customHeight="1">
      <c r="A110" s="351"/>
      <c r="B110" s="351"/>
      <c r="C110" s="351"/>
      <c r="D110" s="351"/>
      <c r="E110" s="351"/>
      <c r="F110" s="351"/>
      <c r="G110" s="351"/>
      <c r="H110" s="351"/>
      <c r="I110" s="351"/>
      <c r="J110" s="351"/>
      <c r="K110" s="351"/>
      <c r="L110" s="351"/>
      <c r="M110" s="351"/>
      <c r="N110" s="351"/>
      <c r="O110" s="351"/>
      <c r="P110" s="351"/>
      <c r="Q110" s="351"/>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row>
    <row r="111" spans="1:67" s="353" customFormat="1" ht="15" customHeight="1">
      <c r="A111" s="351"/>
      <c r="B111" s="351"/>
      <c r="C111" s="351"/>
      <c r="D111" s="351"/>
      <c r="E111" s="351"/>
      <c r="F111" s="351"/>
      <c r="G111" s="351"/>
      <c r="H111" s="351"/>
      <c r="I111" s="351"/>
      <c r="J111" s="351"/>
      <c r="K111" s="351"/>
      <c r="L111" s="351"/>
      <c r="M111" s="351"/>
      <c r="N111" s="351"/>
      <c r="O111" s="351"/>
      <c r="P111" s="351"/>
      <c r="Q111" s="351"/>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row>
    <row r="112" spans="1:67" s="353" customFormat="1" ht="15" customHeight="1">
      <c r="A112" s="351"/>
      <c r="B112" s="351"/>
      <c r="C112" s="351"/>
      <c r="D112" s="351"/>
      <c r="E112" s="351"/>
      <c r="F112" s="351"/>
      <c r="G112" s="351"/>
      <c r="H112" s="351"/>
      <c r="I112" s="351"/>
      <c r="J112" s="351"/>
      <c r="K112" s="351"/>
      <c r="L112" s="351"/>
      <c r="M112" s="351"/>
      <c r="N112" s="351"/>
      <c r="O112" s="351"/>
      <c r="P112" s="351"/>
      <c r="Q112" s="351"/>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row>
    <row r="113" spans="1:67" s="353" customFormat="1" ht="15" customHeight="1">
      <c r="A113" s="351"/>
      <c r="B113" s="351"/>
      <c r="C113" s="351"/>
      <c r="D113" s="351"/>
      <c r="E113" s="351"/>
      <c r="F113" s="351"/>
      <c r="G113" s="351"/>
      <c r="H113" s="351"/>
      <c r="I113" s="351"/>
      <c r="J113" s="351"/>
      <c r="K113" s="351"/>
      <c r="L113" s="351"/>
      <c r="M113" s="351"/>
      <c r="N113" s="351"/>
      <c r="O113" s="351"/>
      <c r="P113" s="351"/>
      <c r="Q113" s="351"/>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row>
    <row r="114" spans="1:67" s="353" customFormat="1" ht="15" customHeight="1">
      <c r="A114" s="351"/>
      <c r="B114" s="351"/>
      <c r="C114" s="351"/>
      <c r="D114" s="351"/>
      <c r="E114" s="351"/>
      <c r="F114" s="351"/>
      <c r="G114" s="351"/>
      <c r="H114" s="351"/>
      <c r="I114" s="351"/>
      <c r="J114" s="351"/>
      <c r="K114" s="351"/>
      <c r="L114" s="351"/>
      <c r="M114" s="351"/>
      <c r="N114" s="351"/>
      <c r="O114" s="351"/>
      <c r="P114" s="351"/>
      <c r="Q114" s="351"/>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row>
    <row r="115" spans="1:67" s="353" customFormat="1" ht="15" customHeight="1">
      <c r="A115" s="351"/>
      <c r="B115" s="351"/>
      <c r="C115" s="351"/>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row>
    <row r="116" spans="1:67" s="353" customFormat="1" ht="15" customHeight="1">
      <c r="A116" s="351"/>
      <c r="B116" s="351"/>
      <c r="C116" s="351"/>
      <c r="D116" s="351"/>
      <c r="E116" s="351"/>
      <c r="F116" s="351"/>
      <c r="G116" s="351"/>
      <c r="H116" s="351"/>
      <c r="I116" s="351"/>
      <c r="J116" s="351"/>
      <c r="K116" s="351"/>
      <c r="L116" s="351"/>
      <c r="M116" s="351"/>
      <c r="N116" s="351"/>
      <c r="O116" s="351"/>
      <c r="P116" s="351"/>
      <c r="Q116" s="351"/>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row>
    <row r="117" spans="1:67" s="353" customFormat="1" ht="15" customHeight="1">
      <c r="A117" s="351"/>
      <c r="B117" s="351"/>
      <c r="C117" s="351"/>
      <c r="D117" s="351"/>
      <c r="E117" s="351"/>
      <c r="F117" s="351"/>
      <c r="G117" s="351"/>
      <c r="H117" s="351"/>
      <c r="I117" s="351"/>
      <c r="J117" s="351"/>
      <c r="K117" s="351"/>
      <c r="L117" s="351"/>
      <c r="M117" s="351"/>
      <c r="N117" s="351"/>
      <c r="O117" s="351"/>
      <c r="P117" s="351"/>
      <c r="Q117" s="351"/>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row>
  </sheetData>
  <hyperlinks>
    <hyperlink ref="BO6" location="Índex!D9" display="Index" xr:uid="{00872A89-190A-4C83-8832-530947804319}"/>
  </hyperlinks>
  <printOptions horizontalCentered="1"/>
  <pageMargins left="0" right="0" top="0.39370078740157483" bottom="0" header="0" footer="0"/>
  <pageSetup paperSize="9" scale="87" orientation="landscape" horizontalDpi="1200" verticalDpi="1200" r:id="rId1"/>
  <headerFooter alignWithMargins="0">
    <oddHeader>&amp;R&amp;P/&amp;N</oddHeader>
  </headerFooter>
  <colBreaks count="5" manualBreakCount="5">
    <brk id="9" max="29" man="1"/>
    <brk id="17" max="29" man="1"/>
    <brk id="25" max="29" man="1"/>
    <brk id="33" max="29" man="1"/>
    <brk id="41" max="29"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CE17D-A186-4AF6-ADAC-1DE08E7AA7CE}">
  <sheetPr>
    <tabColor rgb="FFFF0000"/>
  </sheetPr>
  <dimension ref="A1:HZ108"/>
  <sheetViews>
    <sheetView showGridLines="0" zoomScaleNormal="100" workbookViewId="0">
      <pane xSplit="1" ySplit="8" topLeftCell="BE9" activePane="bottomRight" state="frozen"/>
      <selection activeCell="BO9" sqref="BO9"/>
      <selection pane="topRight" activeCell="BO9" sqref="BO9"/>
      <selection pane="bottomLeft" activeCell="BO9" sqref="BO9"/>
      <selection pane="bottomRight" activeCell="BO10" sqref="BO10:BO14"/>
    </sheetView>
  </sheetViews>
  <sheetFormatPr defaultColWidth="9.453125" defaultRowHeight="15" customHeight="1"/>
  <cols>
    <col min="1" max="1" width="29.7265625" style="350" bestFit="1" customWidth="1"/>
    <col min="2" max="67" width="9.453125" style="350"/>
    <col min="68" max="16384" width="9.453125" style="341"/>
  </cols>
  <sheetData>
    <row r="1" spans="1:234"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41"/>
      <c r="CQ1" s="41"/>
      <c r="CR1" s="39"/>
      <c r="CS1" s="40"/>
      <c r="CT1" s="42"/>
      <c r="CU1" s="42"/>
      <c r="CV1" s="42"/>
      <c r="CW1" s="42"/>
      <c r="CX1" s="42"/>
      <c r="CY1" s="40"/>
      <c r="CZ1" s="42"/>
      <c r="DA1" s="40"/>
      <c r="DB1" s="42"/>
      <c r="DC1" s="42"/>
      <c r="DD1" s="42"/>
      <c r="DE1" s="43"/>
      <c r="DF1" s="43"/>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41"/>
      <c r="EV1" s="41"/>
      <c r="EW1" s="39"/>
      <c r="EX1" s="40"/>
      <c r="EY1" s="42"/>
      <c r="EZ1" s="42"/>
      <c r="FA1" s="42"/>
      <c r="FB1" s="42"/>
      <c r="FC1" s="42"/>
      <c r="FD1" s="40"/>
      <c r="FE1" s="42"/>
      <c r="FF1" s="40"/>
      <c r="FG1" s="42"/>
      <c r="FH1" s="42"/>
      <c r="FI1" s="42"/>
      <c r="FJ1" s="43"/>
      <c r="FK1" s="43"/>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41"/>
      <c r="HA1" s="41"/>
      <c r="HB1" s="39"/>
      <c r="HC1" s="40"/>
      <c r="HD1" s="42"/>
      <c r="HE1" s="42"/>
      <c r="HF1" s="42"/>
      <c r="HG1" s="42"/>
      <c r="HH1" s="42"/>
      <c r="HI1" s="40"/>
      <c r="HJ1" s="42"/>
      <c r="HK1" s="40"/>
      <c r="HL1" s="42"/>
      <c r="HM1" s="42"/>
      <c r="HN1" s="42"/>
      <c r="HO1" s="43"/>
      <c r="HP1" s="43"/>
      <c r="HQ1" s="39"/>
      <c r="HR1" s="40"/>
      <c r="HS1" s="39"/>
      <c r="HT1" s="40"/>
      <c r="HU1" s="39"/>
      <c r="HV1" s="40"/>
      <c r="HW1" s="39"/>
      <c r="HX1" s="40"/>
      <c r="HY1" s="39"/>
      <c r="HZ1" s="40"/>
    </row>
    <row r="2" spans="1:234"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41"/>
      <c r="CQ2" s="41"/>
      <c r="CR2" s="39"/>
      <c r="CS2" s="40"/>
      <c r="CT2" s="42"/>
      <c r="CU2" s="42"/>
      <c r="CV2" s="42"/>
      <c r="CW2" s="42"/>
      <c r="CX2" s="42"/>
      <c r="CY2" s="40"/>
      <c r="CZ2" s="42"/>
      <c r="DA2" s="40"/>
      <c r="DB2" s="42"/>
      <c r="DC2" s="42"/>
      <c r="DD2" s="42"/>
      <c r="DE2" s="43"/>
      <c r="DF2" s="43"/>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41"/>
      <c r="EV2" s="41"/>
      <c r="EW2" s="39"/>
      <c r="EX2" s="40"/>
      <c r="EY2" s="42"/>
      <c r="EZ2" s="42"/>
      <c r="FA2" s="42"/>
      <c r="FB2" s="42"/>
      <c r="FC2" s="42"/>
      <c r="FD2" s="40"/>
      <c r="FE2" s="42"/>
      <c r="FF2" s="40"/>
      <c r="FG2" s="42"/>
      <c r="FH2" s="42"/>
      <c r="FI2" s="42"/>
      <c r="FJ2" s="43"/>
      <c r="FK2" s="43"/>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41"/>
      <c r="HA2" s="41"/>
      <c r="HB2" s="39"/>
      <c r="HC2" s="40"/>
      <c r="HD2" s="42"/>
      <c r="HE2" s="42"/>
      <c r="HF2" s="42"/>
      <c r="HG2" s="42"/>
      <c r="HH2" s="42"/>
      <c r="HI2" s="40"/>
      <c r="HJ2" s="42"/>
      <c r="HK2" s="40"/>
      <c r="HL2" s="42"/>
      <c r="HM2" s="42"/>
      <c r="HN2" s="42"/>
      <c r="HO2" s="43"/>
      <c r="HP2" s="43"/>
      <c r="HQ2" s="39"/>
      <c r="HR2" s="40"/>
      <c r="HS2" s="39"/>
      <c r="HT2" s="40"/>
      <c r="HU2" s="39"/>
      <c r="HV2" s="40"/>
      <c r="HW2" s="39"/>
      <c r="HX2" s="40"/>
      <c r="HY2" s="39"/>
      <c r="HZ2" s="40"/>
    </row>
    <row r="3" spans="1:234"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41"/>
      <c r="CQ3" s="41"/>
      <c r="CR3" s="39"/>
      <c r="CS3" s="40"/>
      <c r="CT3" s="42"/>
      <c r="CU3" s="42"/>
      <c r="CV3" s="42"/>
      <c r="CW3" s="42"/>
      <c r="CX3" s="42"/>
      <c r="CY3" s="40"/>
      <c r="CZ3" s="42"/>
      <c r="DA3" s="40"/>
      <c r="DB3" s="42"/>
      <c r="DC3" s="42"/>
      <c r="DD3" s="42"/>
      <c r="DE3" s="43"/>
      <c r="DF3" s="43"/>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41"/>
      <c r="EV3" s="41"/>
      <c r="EW3" s="39"/>
      <c r="EX3" s="40"/>
      <c r="EY3" s="42"/>
      <c r="EZ3" s="42"/>
      <c r="FA3" s="42"/>
      <c r="FB3" s="42"/>
      <c r="FC3" s="42"/>
      <c r="FD3" s="40"/>
      <c r="FE3" s="42"/>
      <c r="FF3" s="40"/>
      <c r="FG3" s="42"/>
      <c r="FH3" s="42"/>
      <c r="FI3" s="42"/>
      <c r="FJ3" s="43"/>
      <c r="FK3" s="43"/>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41"/>
      <c r="HA3" s="41"/>
      <c r="HB3" s="39"/>
      <c r="HC3" s="40"/>
      <c r="HD3" s="42"/>
      <c r="HE3" s="42"/>
      <c r="HF3" s="42"/>
      <c r="HG3" s="42"/>
      <c r="HH3" s="42"/>
      <c r="HI3" s="40"/>
      <c r="HJ3" s="42"/>
      <c r="HK3" s="40"/>
      <c r="HL3" s="42"/>
      <c r="HM3" s="42"/>
      <c r="HN3" s="42"/>
      <c r="HO3" s="43"/>
      <c r="HP3" s="43"/>
      <c r="HQ3" s="39"/>
      <c r="HR3" s="40"/>
      <c r="HS3" s="39"/>
      <c r="HT3" s="40"/>
      <c r="HU3" s="39"/>
      <c r="HV3" s="40"/>
      <c r="HW3" s="39"/>
      <c r="HX3" s="40"/>
      <c r="HY3" s="39"/>
      <c r="HZ3" s="40"/>
    </row>
    <row r="4" spans="1:234"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4" s="99" customFormat="1" ht="15" customHeight="1" thickBot="1">
      <c r="A5" s="47" t="s">
        <v>369</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58"/>
      <c r="BQ5" s="158"/>
      <c r="BR5" s="158"/>
      <c r="BS5" s="158"/>
      <c r="BT5" s="158"/>
      <c r="BU5" s="158"/>
      <c r="BV5" s="158"/>
      <c r="BW5" s="158"/>
      <c r="BX5" s="158"/>
      <c r="BY5" s="158"/>
      <c r="BZ5" s="158"/>
      <c r="CA5" s="158"/>
      <c r="CB5" s="158"/>
      <c r="CC5" s="158"/>
      <c r="CD5" s="158"/>
      <c r="CE5" s="158"/>
      <c r="CF5" s="158"/>
      <c r="CG5" s="159"/>
      <c r="CH5" s="159"/>
      <c r="CI5" s="159"/>
      <c r="CJ5" s="159"/>
      <c r="CK5" s="159"/>
      <c r="CM5" s="160"/>
      <c r="CQ5" s="160"/>
      <c r="CS5" s="161"/>
      <c r="CV5" s="162"/>
      <c r="CW5" s="158"/>
      <c r="CX5" s="158"/>
      <c r="CY5" s="158"/>
      <c r="CZ5" s="163"/>
      <c r="DA5" s="158"/>
      <c r="DB5" s="158"/>
      <c r="DC5" s="158"/>
      <c r="DD5" s="158"/>
    </row>
    <row r="6" spans="1:234" s="362" customFormat="1" ht="15" customHeight="1" thickTop="1">
      <c r="A6" s="358"/>
      <c r="B6" s="358"/>
      <c r="C6" s="359"/>
      <c r="D6" s="359"/>
      <c r="E6" s="359"/>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1"/>
      <c r="AM6" s="360"/>
      <c r="AN6" s="361"/>
      <c r="AO6" s="361"/>
      <c r="AP6" s="361"/>
      <c r="AQ6" s="51"/>
      <c r="AR6" s="51"/>
      <c r="AS6" s="51"/>
      <c r="AT6" s="51"/>
      <c r="AU6" s="51"/>
      <c r="AV6" s="51"/>
      <c r="AW6" s="51"/>
      <c r="AX6" s="51"/>
      <c r="AY6" s="51"/>
      <c r="AZ6" s="51"/>
      <c r="BA6" s="51"/>
      <c r="BB6" s="51"/>
      <c r="BC6" s="51"/>
      <c r="BD6" s="51"/>
      <c r="BE6" s="51"/>
      <c r="BF6" s="51"/>
      <c r="BG6" s="51"/>
      <c r="BH6" s="51"/>
      <c r="BI6" s="51"/>
      <c r="BJ6" s="51"/>
      <c r="BK6" s="51"/>
      <c r="BL6" s="51"/>
      <c r="BM6" s="51"/>
      <c r="BN6" s="51"/>
      <c r="BO6" s="51" t="s">
        <v>61</v>
      </c>
    </row>
    <row r="7" spans="1:234" s="56" customFormat="1" ht="15" customHeight="1">
      <c r="A7" s="54"/>
      <c r="B7" s="55" t="s">
        <v>100</v>
      </c>
      <c r="C7" s="55" t="s">
        <v>101</v>
      </c>
      <c r="D7" s="55" t="s">
        <v>102</v>
      </c>
      <c r="E7" s="55" t="s">
        <v>103</v>
      </c>
      <c r="F7" s="55" t="s">
        <v>104</v>
      </c>
      <c r="G7" s="55" t="s">
        <v>105</v>
      </c>
      <c r="H7" s="55" t="s">
        <v>106</v>
      </c>
      <c r="I7" s="55" t="s">
        <v>107</v>
      </c>
      <c r="J7" s="55" t="s">
        <v>108</v>
      </c>
      <c r="K7" s="55" t="s">
        <v>109</v>
      </c>
      <c r="L7" s="55" t="s">
        <v>110</v>
      </c>
      <c r="M7" s="55" t="s">
        <v>111</v>
      </c>
      <c r="N7" s="55" t="s">
        <v>112</v>
      </c>
      <c r="O7" s="55" t="s">
        <v>113</v>
      </c>
      <c r="P7" s="55" t="s">
        <v>114</v>
      </c>
      <c r="Q7" s="55" t="s">
        <v>115</v>
      </c>
      <c r="R7" s="55" t="s">
        <v>116</v>
      </c>
      <c r="S7" s="55" t="s">
        <v>117</v>
      </c>
      <c r="T7" s="55" t="s">
        <v>118</v>
      </c>
      <c r="U7" s="55" t="s">
        <v>119</v>
      </c>
      <c r="V7" s="55" t="s">
        <v>120</v>
      </c>
      <c r="W7" s="55" t="s">
        <v>121</v>
      </c>
      <c r="X7" s="55" t="s">
        <v>122</v>
      </c>
      <c r="Y7" s="55" t="s">
        <v>123</v>
      </c>
      <c r="Z7" s="55" t="s">
        <v>124</v>
      </c>
      <c r="AA7" s="55" t="s">
        <v>125</v>
      </c>
      <c r="AB7" s="55" t="s">
        <v>126</v>
      </c>
      <c r="AC7" s="55" t="s">
        <v>127</v>
      </c>
      <c r="AD7" s="55" t="s">
        <v>128</v>
      </c>
      <c r="AE7" s="55" t="s">
        <v>129</v>
      </c>
      <c r="AF7" s="55" t="s">
        <v>130</v>
      </c>
      <c r="AG7" s="55" t="s">
        <v>131</v>
      </c>
      <c r="AH7" s="55" t="s">
        <v>132</v>
      </c>
      <c r="AI7" s="55" t="s">
        <v>133</v>
      </c>
      <c r="AJ7" s="55" t="s">
        <v>134</v>
      </c>
      <c r="AK7" s="55" t="s">
        <v>135</v>
      </c>
      <c r="AL7" s="55" t="s">
        <v>136</v>
      </c>
      <c r="AM7" s="55" t="s">
        <v>137</v>
      </c>
      <c r="AN7" s="55" t="s">
        <v>138</v>
      </c>
      <c r="AO7" s="55" t="s">
        <v>139</v>
      </c>
      <c r="AP7" s="55" t="s">
        <v>140</v>
      </c>
      <c r="AQ7" s="55" t="s">
        <v>141</v>
      </c>
      <c r="AR7" s="55" t="s">
        <v>142</v>
      </c>
      <c r="AS7" s="55" t="s">
        <v>143</v>
      </c>
      <c r="AT7" s="55" t="s">
        <v>144</v>
      </c>
      <c r="AU7" s="55" t="s">
        <v>145</v>
      </c>
      <c r="AV7" s="55" t="s">
        <v>146</v>
      </c>
      <c r="AW7" s="55" t="s">
        <v>147</v>
      </c>
      <c r="AX7" s="55" t="s">
        <v>62</v>
      </c>
      <c r="AY7" s="55" t="s">
        <v>63</v>
      </c>
      <c r="AZ7" s="55" t="s">
        <v>148</v>
      </c>
      <c r="BA7" s="55" t="s">
        <v>65</v>
      </c>
      <c r="BB7" s="55" t="s">
        <v>66</v>
      </c>
      <c r="BC7" s="55" t="s">
        <v>67</v>
      </c>
      <c r="BD7" s="55" t="s">
        <v>149</v>
      </c>
      <c r="BE7" s="55" t="s">
        <v>69</v>
      </c>
      <c r="BF7" s="55" t="s">
        <v>70</v>
      </c>
      <c r="BG7" s="55" t="s">
        <v>71</v>
      </c>
      <c r="BH7" s="55" t="s">
        <v>72</v>
      </c>
      <c r="BI7" s="55" t="s">
        <v>73</v>
      </c>
      <c r="BJ7" s="55" t="s">
        <v>74</v>
      </c>
      <c r="BK7" s="55" t="s">
        <v>75</v>
      </c>
      <c r="BL7" s="55" t="s">
        <v>76</v>
      </c>
      <c r="BM7" s="55" t="s">
        <v>77</v>
      </c>
      <c r="BN7" s="55" t="s">
        <v>78</v>
      </c>
      <c r="BO7" s="55" t="s">
        <v>79</v>
      </c>
    </row>
    <row r="8" spans="1:234" s="44" customFormat="1" ht="10.199999999999999"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row>
    <row r="9" spans="1:234"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row>
    <row r="10" spans="1:234" ht="12">
      <c r="A10" s="338" t="s">
        <v>370</v>
      </c>
      <c r="B10" s="339">
        <v>5649</v>
      </c>
      <c r="C10" s="339">
        <v>6047</v>
      </c>
      <c r="D10" s="339">
        <v>6465</v>
      </c>
      <c r="E10" s="339">
        <v>6311</v>
      </c>
      <c r="F10" s="339">
        <v>6609</v>
      </c>
      <c r="G10" s="339">
        <v>7119</v>
      </c>
      <c r="H10" s="66">
        <v>7129</v>
      </c>
      <c r="I10" s="66">
        <v>7053</v>
      </c>
      <c r="J10" s="66">
        <v>7408</v>
      </c>
      <c r="K10" s="66">
        <v>8132</v>
      </c>
      <c r="L10" s="66">
        <v>8604</v>
      </c>
      <c r="M10" s="66">
        <v>7066</v>
      </c>
      <c r="N10" s="66">
        <v>7903</v>
      </c>
      <c r="O10" s="66">
        <v>8292</v>
      </c>
      <c r="P10" s="66">
        <v>8660</v>
      </c>
      <c r="Q10" s="66">
        <v>9234</v>
      </c>
      <c r="R10" s="66">
        <v>9714</v>
      </c>
      <c r="S10" s="66">
        <v>13274</v>
      </c>
      <c r="T10" s="66">
        <v>11642</v>
      </c>
      <c r="U10" s="66">
        <v>12463</v>
      </c>
      <c r="V10" s="66">
        <v>13157</v>
      </c>
      <c r="W10" s="66">
        <v>13610</v>
      </c>
      <c r="X10" s="66">
        <v>14061</v>
      </c>
      <c r="Y10" s="66">
        <v>15072</v>
      </c>
      <c r="Z10" s="66">
        <v>15952</v>
      </c>
      <c r="AA10" s="66">
        <v>16453</v>
      </c>
      <c r="AB10" s="66">
        <v>16785</v>
      </c>
      <c r="AC10" s="66">
        <v>7729</v>
      </c>
      <c r="AD10" s="66">
        <v>8087</v>
      </c>
      <c r="AE10" s="66">
        <v>8345</v>
      </c>
      <c r="AF10" s="66">
        <v>7371</v>
      </c>
      <c r="AG10" s="66">
        <v>7572</v>
      </c>
      <c r="AH10" s="66">
        <v>8217</v>
      </c>
      <c r="AI10" s="66">
        <v>8472</v>
      </c>
      <c r="AJ10" s="66">
        <v>8573</v>
      </c>
      <c r="AK10" s="66">
        <v>8536</v>
      </c>
      <c r="AL10" s="66">
        <v>8708</v>
      </c>
      <c r="AM10" s="66">
        <v>9400</v>
      </c>
      <c r="AN10" s="66">
        <v>9193</v>
      </c>
      <c r="AO10" s="66">
        <v>8681</v>
      </c>
      <c r="AP10" s="66">
        <v>8511</v>
      </c>
      <c r="AQ10" s="66">
        <v>8666</v>
      </c>
      <c r="AR10" s="66">
        <v>8243</v>
      </c>
      <c r="AS10" s="66">
        <v>8096</v>
      </c>
      <c r="AT10" s="66">
        <v>8222</v>
      </c>
      <c r="AU10" s="66">
        <v>8327</v>
      </c>
      <c r="AV10" s="66">
        <v>8448</v>
      </c>
      <c r="AW10" s="66">
        <v>8727</v>
      </c>
      <c r="AX10" s="66">
        <v>8558</v>
      </c>
      <c r="AY10" s="66">
        <v>8704</v>
      </c>
      <c r="AZ10" s="66">
        <v>8791</v>
      </c>
      <c r="BA10" s="66">
        <v>8940</v>
      </c>
      <c r="BB10" s="66">
        <v>8939</v>
      </c>
      <c r="BC10" s="66">
        <v>9010</v>
      </c>
      <c r="BD10" s="66">
        <v>9015</v>
      </c>
      <c r="BE10" s="66">
        <v>8831</v>
      </c>
      <c r="BF10" s="66">
        <v>8639</v>
      </c>
      <c r="BG10" s="66">
        <v>8653</v>
      </c>
      <c r="BH10" s="66">
        <v>8695</v>
      </c>
      <c r="BI10" s="66">
        <v>8686</v>
      </c>
      <c r="BJ10" s="66">
        <v>8746</v>
      </c>
      <c r="BK10" s="66">
        <v>8759</v>
      </c>
      <c r="BL10" s="66">
        <v>8071</v>
      </c>
      <c r="BM10" s="66">
        <v>8151</v>
      </c>
      <c r="BN10" s="66">
        <v>7428</v>
      </c>
      <c r="BO10" s="67">
        <v>6909</v>
      </c>
      <c r="BP10" s="340"/>
    </row>
    <row r="11" spans="1:234" ht="15" customHeight="1">
      <c r="A11" s="338" t="s">
        <v>371</v>
      </c>
      <c r="B11" s="339">
        <v>1241</v>
      </c>
      <c r="C11" s="339">
        <v>1245</v>
      </c>
      <c r="D11" s="339">
        <v>1228</v>
      </c>
      <c r="E11" s="339">
        <v>1492</v>
      </c>
      <c r="F11" s="339">
        <v>1560</v>
      </c>
      <c r="G11" s="339">
        <v>1554</v>
      </c>
      <c r="H11" s="66">
        <v>1567</v>
      </c>
      <c r="I11" s="66">
        <v>1553</v>
      </c>
      <c r="J11" s="66">
        <v>1555</v>
      </c>
      <c r="K11" s="66">
        <v>1562</v>
      </c>
      <c r="L11" s="66">
        <v>1555</v>
      </c>
      <c r="M11" s="66">
        <v>1596</v>
      </c>
      <c r="N11" s="66">
        <v>1599</v>
      </c>
      <c r="O11" s="66">
        <v>1618</v>
      </c>
      <c r="P11" s="66">
        <v>1576</v>
      </c>
      <c r="Q11" s="66">
        <v>1581</v>
      </c>
      <c r="R11" s="66">
        <v>1631</v>
      </c>
      <c r="S11" s="66">
        <v>1728</v>
      </c>
      <c r="T11" s="66">
        <v>2255</v>
      </c>
      <c r="U11" s="66">
        <v>2316</v>
      </c>
      <c r="V11" s="66">
        <v>2363</v>
      </c>
      <c r="W11" s="66">
        <v>2427</v>
      </c>
      <c r="X11" s="66">
        <v>2460</v>
      </c>
      <c r="Y11" s="66">
        <v>2496</v>
      </c>
      <c r="Z11" s="66">
        <v>2494</v>
      </c>
      <c r="AA11" s="66">
        <v>2472</v>
      </c>
      <c r="AB11" s="66">
        <v>2508</v>
      </c>
      <c r="AC11" s="66">
        <v>2537</v>
      </c>
      <c r="AD11" s="66">
        <v>2508</v>
      </c>
      <c r="AE11" s="66">
        <v>2472</v>
      </c>
      <c r="AF11" s="66">
        <v>2860</v>
      </c>
      <c r="AG11" s="66">
        <v>2737</v>
      </c>
      <c r="AH11" s="66">
        <v>2691</v>
      </c>
      <c r="AI11" s="66">
        <v>2738</v>
      </c>
      <c r="AJ11" s="66">
        <v>3017</v>
      </c>
      <c r="AK11" s="66">
        <v>3083</v>
      </c>
      <c r="AL11" s="66">
        <v>3109</v>
      </c>
      <c r="AM11" s="66">
        <v>3148</v>
      </c>
      <c r="AN11" s="66">
        <v>4988</v>
      </c>
      <c r="AO11" s="66">
        <v>5142</v>
      </c>
      <c r="AP11" s="66">
        <v>5273</v>
      </c>
      <c r="AQ11" s="66">
        <v>5475</v>
      </c>
      <c r="AR11" s="66">
        <v>5494</v>
      </c>
      <c r="AS11" s="66">
        <v>5646</v>
      </c>
      <c r="AT11" s="66">
        <v>5854</v>
      </c>
      <c r="AU11" s="66">
        <v>6084</v>
      </c>
      <c r="AV11" s="66">
        <v>6125</v>
      </c>
      <c r="AW11" s="66">
        <v>6077</v>
      </c>
      <c r="AX11" s="66">
        <v>6038</v>
      </c>
      <c r="AY11" s="66">
        <v>6080</v>
      </c>
      <c r="AZ11" s="66">
        <v>5936</v>
      </c>
      <c r="BA11" s="66">
        <v>7429</v>
      </c>
      <c r="BB11" s="66">
        <v>7330</v>
      </c>
      <c r="BC11" s="66">
        <v>7187</v>
      </c>
      <c r="BD11" s="66">
        <v>7013</v>
      </c>
      <c r="BE11" s="66">
        <v>6966</v>
      </c>
      <c r="BF11" s="66">
        <v>6939</v>
      </c>
      <c r="BG11" s="66">
        <v>6894</v>
      </c>
      <c r="BH11" s="66">
        <v>6815</v>
      </c>
      <c r="BI11" s="66">
        <v>6794</v>
      </c>
      <c r="BJ11" s="66">
        <v>6759</v>
      </c>
      <c r="BK11" s="66">
        <v>6602</v>
      </c>
      <c r="BL11" s="66">
        <v>6423</v>
      </c>
      <c r="BM11" s="66">
        <v>6070</v>
      </c>
      <c r="BN11" s="66">
        <v>5789</v>
      </c>
      <c r="BO11" s="67">
        <v>5591</v>
      </c>
      <c r="BP11" s="340"/>
    </row>
    <row r="12" spans="1:234" ht="15" customHeight="1">
      <c r="A12" s="338" t="s">
        <v>372</v>
      </c>
      <c r="B12" s="339">
        <v>863</v>
      </c>
      <c r="C12" s="339">
        <v>872</v>
      </c>
      <c r="D12" s="339">
        <v>1062</v>
      </c>
      <c r="E12" s="339">
        <v>1414</v>
      </c>
      <c r="F12" s="339">
        <v>1509</v>
      </c>
      <c r="G12" s="339">
        <v>1514</v>
      </c>
      <c r="H12" s="66">
        <v>1476</v>
      </c>
      <c r="I12" s="66">
        <v>1524</v>
      </c>
      <c r="J12" s="66">
        <v>1650</v>
      </c>
      <c r="K12" s="66">
        <v>1850</v>
      </c>
      <c r="L12" s="66">
        <v>2186</v>
      </c>
      <c r="M12" s="66">
        <v>2343</v>
      </c>
      <c r="N12" s="66">
        <v>2386</v>
      </c>
      <c r="O12" s="66">
        <v>2446</v>
      </c>
      <c r="P12" s="66">
        <v>2529</v>
      </c>
      <c r="Q12" s="66">
        <v>2664</v>
      </c>
      <c r="R12" s="66">
        <v>2731</v>
      </c>
      <c r="S12" s="66">
        <v>2901</v>
      </c>
      <c r="T12" s="66">
        <v>3124</v>
      </c>
      <c r="U12" s="66">
        <v>3345</v>
      </c>
      <c r="V12" s="66">
        <v>3424</v>
      </c>
      <c r="W12" s="66">
        <v>3499</v>
      </c>
      <c r="X12" s="66">
        <v>3610</v>
      </c>
      <c r="Y12" s="66">
        <v>3722</v>
      </c>
      <c r="Z12" s="66">
        <v>3777</v>
      </c>
      <c r="AA12" s="66">
        <v>3765</v>
      </c>
      <c r="AB12" s="66">
        <v>3856</v>
      </c>
      <c r="AC12" s="66">
        <v>3824</v>
      </c>
      <c r="AD12" s="66">
        <v>3808</v>
      </c>
      <c r="AE12" s="66">
        <v>3822</v>
      </c>
      <c r="AF12" s="66">
        <v>4000</v>
      </c>
      <c r="AG12" s="66">
        <v>3942</v>
      </c>
      <c r="AH12" s="66">
        <v>4054</v>
      </c>
      <c r="AI12" s="66">
        <v>4101</v>
      </c>
      <c r="AJ12" s="66">
        <v>4139</v>
      </c>
      <c r="AK12" s="66">
        <v>4215</v>
      </c>
      <c r="AL12" s="66">
        <v>4211</v>
      </c>
      <c r="AM12" s="66">
        <v>4267</v>
      </c>
      <c r="AN12" s="66">
        <v>4838</v>
      </c>
      <c r="AO12" s="66">
        <v>5015</v>
      </c>
      <c r="AP12" s="66">
        <v>5121</v>
      </c>
      <c r="AQ12" s="66">
        <v>5089</v>
      </c>
      <c r="AR12" s="66">
        <v>5198</v>
      </c>
      <c r="AS12" s="66">
        <v>5375</v>
      </c>
      <c r="AT12" s="66">
        <v>5408</v>
      </c>
      <c r="AU12" s="66">
        <v>5469</v>
      </c>
      <c r="AV12" s="66">
        <v>5559</v>
      </c>
      <c r="AW12" s="66">
        <v>5636</v>
      </c>
      <c r="AX12" s="66">
        <v>5747</v>
      </c>
      <c r="AY12" s="66">
        <v>5865</v>
      </c>
      <c r="AZ12" s="66">
        <v>5668</v>
      </c>
      <c r="BA12" s="66">
        <v>8710</v>
      </c>
      <c r="BB12" s="66">
        <v>8612</v>
      </c>
      <c r="BC12" s="66">
        <v>8594</v>
      </c>
      <c r="BD12" s="66">
        <v>8422</v>
      </c>
      <c r="BE12" s="66">
        <v>9116</v>
      </c>
      <c r="BF12" s="66">
        <v>9112</v>
      </c>
      <c r="BG12" s="66">
        <v>9150</v>
      </c>
      <c r="BH12" s="66">
        <v>8805</v>
      </c>
      <c r="BI12" s="66">
        <v>9200</v>
      </c>
      <c r="BJ12" s="66">
        <v>9093</v>
      </c>
      <c r="BK12" s="66">
        <v>8760</v>
      </c>
      <c r="BL12" s="66">
        <v>8211</v>
      </c>
      <c r="BM12" s="66">
        <v>8005</v>
      </c>
      <c r="BN12" s="66">
        <v>7714</v>
      </c>
      <c r="BO12" s="67">
        <v>7593</v>
      </c>
      <c r="BP12" s="340"/>
    </row>
    <row r="13" spans="1:234" s="356" customFormat="1" ht="5.0999999999999996" customHeight="1">
      <c r="A13" s="338"/>
      <c r="B13" s="339"/>
      <c r="C13" s="339"/>
      <c r="D13" s="339"/>
      <c r="E13" s="339"/>
      <c r="F13" s="339"/>
      <c r="G13" s="339"/>
      <c r="H13" s="366"/>
      <c r="I13" s="366"/>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40"/>
    </row>
    <row r="14" spans="1:234" s="44" customFormat="1" ht="15" customHeight="1" thickBot="1">
      <c r="A14" s="106" t="s">
        <v>169</v>
      </c>
      <c r="B14" s="74">
        <v>7753</v>
      </c>
      <c r="C14" s="74">
        <v>8164</v>
      </c>
      <c r="D14" s="74">
        <v>8755</v>
      </c>
      <c r="E14" s="74">
        <v>9217</v>
      </c>
      <c r="F14" s="74">
        <v>9678</v>
      </c>
      <c r="G14" s="74">
        <v>10187</v>
      </c>
      <c r="H14" s="74">
        <v>10172</v>
      </c>
      <c r="I14" s="74">
        <v>10130</v>
      </c>
      <c r="J14" s="74">
        <v>10613</v>
      </c>
      <c r="K14" s="74">
        <v>11544</v>
      </c>
      <c r="L14" s="74">
        <v>12345</v>
      </c>
      <c r="M14" s="74">
        <v>11005</v>
      </c>
      <c r="N14" s="74">
        <v>11888</v>
      </c>
      <c r="O14" s="74">
        <v>12356</v>
      </c>
      <c r="P14" s="74">
        <v>12765</v>
      </c>
      <c r="Q14" s="74">
        <v>13479</v>
      </c>
      <c r="R14" s="74">
        <v>14076</v>
      </c>
      <c r="S14" s="74">
        <v>17903</v>
      </c>
      <c r="T14" s="74">
        <v>17021</v>
      </c>
      <c r="U14" s="74">
        <v>18124</v>
      </c>
      <c r="V14" s="74">
        <v>18944</v>
      </c>
      <c r="W14" s="74">
        <v>19536</v>
      </c>
      <c r="X14" s="74">
        <v>20131</v>
      </c>
      <c r="Y14" s="74">
        <v>21290</v>
      </c>
      <c r="Z14" s="74">
        <v>22223</v>
      </c>
      <c r="AA14" s="74">
        <v>22690</v>
      </c>
      <c r="AB14" s="74">
        <v>23149</v>
      </c>
      <c r="AC14" s="74">
        <v>14090</v>
      </c>
      <c r="AD14" s="74">
        <v>14403</v>
      </c>
      <c r="AE14" s="74">
        <v>14639</v>
      </c>
      <c r="AF14" s="74">
        <v>14231</v>
      </c>
      <c r="AG14" s="74">
        <v>14251</v>
      </c>
      <c r="AH14" s="74">
        <v>14962</v>
      </c>
      <c r="AI14" s="74">
        <v>15311</v>
      </c>
      <c r="AJ14" s="74">
        <v>15729</v>
      </c>
      <c r="AK14" s="74">
        <v>15834</v>
      </c>
      <c r="AL14" s="74">
        <v>16028</v>
      </c>
      <c r="AM14" s="74">
        <v>16815</v>
      </c>
      <c r="AN14" s="74">
        <v>19019</v>
      </c>
      <c r="AO14" s="74">
        <v>18838</v>
      </c>
      <c r="AP14" s="74">
        <v>18905</v>
      </c>
      <c r="AQ14" s="74">
        <v>19230</v>
      </c>
      <c r="AR14" s="74">
        <v>18935</v>
      </c>
      <c r="AS14" s="74">
        <v>19117</v>
      </c>
      <c r="AT14" s="74">
        <v>19484</v>
      </c>
      <c r="AU14" s="74">
        <v>19880</v>
      </c>
      <c r="AV14" s="74">
        <v>20132</v>
      </c>
      <c r="AW14" s="74">
        <v>20440</v>
      </c>
      <c r="AX14" s="74">
        <v>20343</v>
      </c>
      <c r="AY14" s="74">
        <v>20649</v>
      </c>
      <c r="AZ14" s="74">
        <v>20395</v>
      </c>
      <c r="BA14" s="74">
        <v>25079</v>
      </c>
      <c r="BB14" s="74">
        <v>24881</v>
      </c>
      <c r="BC14" s="74">
        <v>24791</v>
      </c>
      <c r="BD14" s="74">
        <v>24450</v>
      </c>
      <c r="BE14" s="74">
        <v>24913</v>
      </c>
      <c r="BF14" s="74">
        <v>24690</v>
      </c>
      <c r="BG14" s="74">
        <v>24697</v>
      </c>
      <c r="BH14" s="74">
        <v>24315</v>
      </c>
      <c r="BI14" s="74">
        <v>24680</v>
      </c>
      <c r="BJ14" s="74">
        <v>24598</v>
      </c>
      <c r="BK14" s="74">
        <v>24121</v>
      </c>
      <c r="BL14" s="74">
        <v>22705</v>
      </c>
      <c r="BM14" s="74">
        <v>22226</v>
      </c>
      <c r="BN14" s="74">
        <v>20931</v>
      </c>
      <c r="BO14" s="74">
        <v>20093</v>
      </c>
      <c r="BP14" s="340"/>
      <c r="BQ14" s="107"/>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row>
    <row r="15" spans="1:234" s="357" customFormat="1" ht="15" customHeight="1" thickTop="1">
      <c r="A15" s="356"/>
      <c r="B15" s="356"/>
      <c r="C15" s="356"/>
      <c r="D15" s="356"/>
      <c r="E15" s="356"/>
      <c r="F15" s="356"/>
      <c r="G15" s="356"/>
      <c r="H15" s="356"/>
      <c r="I15" s="356"/>
      <c r="J15" s="356"/>
      <c r="K15" s="356"/>
      <c r="L15" s="356"/>
      <c r="M15" s="356"/>
      <c r="N15" s="356"/>
      <c r="O15" s="356"/>
      <c r="P15" s="356"/>
      <c r="Q15" s="356"/>
      <c r="R15" s="356"/>
      <c r="S15" s="356"/>
      <c r="T15" s="356"/>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row>
    <row r="16" spans="1:234" s="357" customFormat="1" ht="15" customHeight="1">
      <c r="A16" s="356"/>
      <c r="B16" s="356"/>
      <c r="C16" s="356"/>
      <c r="D16" s="356"/>
      <c r="E16" s="356"/>
      <c r="F16" s="356"/>
      <c r="G16" s="356"/>
      <c r="H16" s="356"/>
      <c r="I16" s="356"/>
      <c r="J16" s="356"/>
      <c r="K16" s="356"/>
      <c r="L16" s="356"/>
      <c r="M16" s="356"/>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56"/>
      <c r="AK16" s="356"/>
      <c r="AL16" s="356"/>
      <c r="AM16" s="356"/>
      <c r="AN16" s="356"/>
      <c r="AO16" s="356"/>
      <c r="AP16" s="356"/>
      <c r="AQ16" s="356"/>
      <c r="AR16" s="356"/>
      <c r="AS16" s="356"/>
      <c r="AT16" s="356"/>
      <c r="AU16" s="356"/>
      <c r="AV16" s="356"/>
      <c r="AW16" s="356"/>
      <c r="AX16" s="356"/>
      <c r="AY16" s="356"/>
      <c r="AZ16" s="356"/>
      <c r="BA16" s="356"/>
      <c r="BB16" s="356"/>
      <c r="BC16" s="356"/>
      <c r="BD16" s="356"/>
      <c r="BE16" s="356"/>
      <c r="BF16" s="356"/>
      <c r="BG16" s="356"/>
      <c r="BH16" s="356"/>
      <c r="BI16" s="356"/>
      <c r="BJ16" s="356"/>
      <c r="BK16" s="356"/>
      <c r="BL16" s="356"/>
      <c r="BM16" s="356"/>
      <c r="BN16" s="356"/>
      <c r="BO16" s="356"/>
    </row>
    <row r="17" spans="1:67" s="357" customFormat="1" ht="15" customHeight="1">
      <c r="A17" s="356"/>
      <c r="B17" s="356"/>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356"/>
      <c r="AL17" s="356"/>
      <c r="AM17" s="356"/>
      <c r="AN17" s="356"/>
      <c r="AO17" s="356"/>
      <c r="AP17" s="356"/>
      <c r="AQ17" s="356"/>
      <c r="AR17" s="356"/>
      <c r="AS17" s="356"/>
      <c r="AT17" s="356"/>
      <c r="AU17" s="356"/>
      <c r="AV17" s="356"/>
      <c r="AW17" s="356"/>
      <c r="AX17" s="356"/>
      <c r="AY17" s="356"/>
      <c r="AZ17" s="356"/>
      <c r="BA17" s="356"/>
      <c r="BB17" s="356"/>
      <c r="BC17" s="356"/>
      <c r="BD17" s="356"/>
      <c r="BE17" s="356"/>
      <c r="BF17" s="356"/>
      <c r="BG17" s="356"/>
      <c r="BH17" s="356"/>
      <c r="BI17" s="356"/>
      <c r="BJ17" s="356"/>
      <c r="BK17" s="356"/>
      <c r="BL17" s="356"/>
      <c r="BM17" s="356"/>
      <c r="BN17" s="356"/>
      <c r="BO17" s="356"/>
    </row>
    <row r="18" spans="1:67" s="357" customFormat="1" ht="15" customHeight="1">
      <c r="A18" s="356"/>
      <c r="B18" s="356"/>
      <c r="C18" s="356"/>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6"/>
      <c r="AX18" s="356"/>
      <c r="AY18" s="356"/>
      <c r="AZ18" s="356"/>
      <c r="BA18" s="356"/>
      <c r="BB18" s="356"/>
      <c r="BC18" s="356"/>
      <c r="BD18" s="356"/>
      <c r="BE18" s="356"/>
      <c r="BF18" s="356"/>
      <c r="BG18" s="356"/>
      <c r="BH18" s="356"/>
      <c r="BI18" s="356"/>
      <c r="BJ18" s="356"/>
      <c r="BK18" s="356"/>
      <c r="BL18" s="356"/>
      <c r="BM18" s="356"/>
      <c r="BN18" s="356"/>
      <c r="BO18" s="356"/>
    </row>
    <row r="19" spans="1:67" s="357" customFormat="1" ht="15" customHeight="1">
      <c r="A19" s="356"/>
      <c r="B19" s="356"/>
      <c r="C19" s="356"/>
      <c r="D19" s="356"/>
      <c r="E19" s="356"/>
      <c r="F19" s="356"/>
      <c r="G19" s="356"/>
      <c r="H19" s="356"/>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6"/>
      <c r="AI19" s="356"/>
      <c r="AJ19" s="356"/>
      <c r="AK19" s="356"/>
      <c r="AL19" s="356"/>
      <c r="AM19" s="356"/>
      <c r="AN19" s="356"/>
      <c r="AO19" s="356"/>
      <c r="AP19" s="356"/>
      <c r="AQ19" s="356"/>
      <c r="AR19" s="356"/>
      <c r="AS19" s="356"/>
      <c r="AT19" s="356"/>
      <c r="AU19" s="356"/>
      <c r="AV19" s="356"/>
      <c r="AW19" s="356"/>
      <c r="AX19" s="356"/>
      <c r="AY19" s="356"/>
      <c r="AZ19" s="356"/>
      <c r="BA19" s="356"/>
      <c r="BB19" s="356"/>
      <c r="BC19" s="356"/>
      <c r="BD19" s="356"/>
      <c r="BE19" s="356"/>
      <c r="BF19" s="356"/>
      <c r="BG19" s="356"/>
      <c r="BH19" s="356"/>
      <c r="BI19" s="356"/>
      <c r="BJ19" s="356"/>
      <c r="BK19" s="356"/>
      <c r="BL19" s="356"/>
      <c r="BM19" s="356"/>
      <c r="BN19" s="356"/>
      <c r="BO19" s="356"/>
    </row>
    <row r="20" spans="1:67" s="357" customFormat="1" ht="15" customHeight="1">
      <c r="A20" s="356"/>
      <c r="B20" s="356"/>
      <c r="C20" s="356"/>
      <c r="D20" s="356"/>
      <c r="E20" s="356"/>
      <c r="F20" s="356"/>
      <c r="G20" s="356"/>
      <c r="H20" s="356"/>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356"/>
      <c r="AI20" s="356"/>
      <c r="AJ20" s="356"/>
      <c r="AK20" s="356"/>
      <c r="AL20" s="356"/>
      <c r="AM20" s="356"/>
      <c r="AN20" s="356"/>
      <c r="AO20" s="356"/>
      <c r="AP20" s="356"/>
      <c r="AQ20" s="356"/>
      <c r="AR20" s="356"/>
      <c r="AS20" s="356"/>
      <c r="AT20" s="356"/>
      <c r="AU20" s="356"/>
      <c r="AV20" s="356"/>
      <c r="AW20" s="356"/>
      <c r="AX20" s="356"/>
      <c r="AY20" s="356"/>
      <c r="AZ20" s="356"/>
      <c r="BA20" s="356"/>
      <c r="BB20" s="356"/>
      <c r="BC20" s="356"/>
      <c r="BD20" s="356"/>
      <c r="BE20" s="356"/>
      <c r="BF20" s="356"/>
      <c r="BG20" s="356"/>
      <c r="BH20" s="356"/>
      <c r="BI20" s="356"/>
      <c r="BJ20" s="356"/>
      <c r="BK20" s="356"/>
      <c r="BL20" s="356"/>
      <c r="BM20" s="356"/>
      <c r="BN20" s="356"/>
      <c r="BO20" s="356"/>
    </row>
    <row r="21" spans="1:67" s="357" customFormat="1" ht="15" customHeight="1">
      <c r="A21" s="356"/>
      <c r="B21" s="356"/>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356"/>
      <c r="AM21" s="356"/>
      <c r="AN21" s="356"/>
      <c r="AO21" s="356"/>
      <c r="AP21" s="356"/>
      <c r="AQ21" s="356"/>
      <c r="AR21" s="356"/>
      <c r="AS21" s="356"/>
      <c r="AT21" s="356"/>
      <c r="AU21" s="356"/>
      <c r="AV21" s="356"/>
      <c r="AW21" s="356"/>
      <c r="AX21" s="356"/>
      <c r="AY21" s="356"/>
      <c r="AZ21" s="356"/>
      <c r="BA21" s="356"/>
      <c r="BB21" s="356"/>
      <c r="BC21" s="356"/>
      <c r="BD21" s="356"/>
      <c r="BE21" s="356"/>
      <c r="BF21" s="356"/>
      <c r="BG21" s="356"/>
      <c r="BH21" s="356"/>
      <c r="BI21" s="356"/>
      <c r="BJ21" s="356"/>
      <c r="BK21" s="356"/>
      <c r="BL21" s="356"/>
      <c r="BM21" s="356"/>
      <c r="BN21" s="356"/>
      <c r="BO21" s="356"/>
    </row>
    <row r="22" spans="1:67" s="357" customFormat="1" ht="15" customHeight="1">
      <c r="A22" s="356"/>
      <c r="B22" s="356"/>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row>
    <row r="23" spans="1:67" s="357" customFormat="1" ht="15" customHeight="1">
      <c r="A23" s="356"/>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56"/>
      <c r="BC23" s="356"/>
      <c r="BD23" s="356"/>
      <c r="BE23" s="356"/>
      <c r="BF23" s="356"/>
      <c r="BG23" s="356"/>
      <c r="BH23" s="356"/>
      <c r="BI23" s="356"/>
      <c r="BJ23" s="356"/>
      <c r="BK23" s="356"/>
      <c r="BL23" s="356"/>
      <c r="BM23" s="356"/>
      <c r="BN23" s="356"/>
      <c r="BO23" s="356"/>
    </row>
    <row r="24" spans="1:67" s="357" customFormat="1" ht="15" customHeight="1">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6"/>
      <c r="BB24" s="356"/>
      <c r="BC24" s="356"/>
      <c r="BD24" s="356"/>
      <c r="BE24" s="356"/>
      <c r="BF24" s="356"/>
      <c r="BG24" s="356"/>
      <c r="BH24" s="356"/>
      <c r="BI24" s="356"/>
      <c r="BJ24" s="356"/>
      <c r="BK24" s="356"/>
      <c r="BL24" s="356"/>
      <c r="BM24" s="356"/>
      <c r="BN24" s="356"/>
      <c r="BO24" s="356"/>
    </row>
    <row r="25" spans="1:67" s="357" customFormat="1" ht="15" customHeight="1">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356"/>
      <c r="BF25" s="356"/>
      <c r="BG25" s="356"/>
      <c r="BH25" s="356"/>
      <c r="BI25" s="356"/>
      <c r="BJ25" s="356"/>
      <c r="BK25" s="356"/>
      <c r="BL25" s="356"/>
      <c r="BM25" s="356"/>
      <c r="BN25" s="356"/>
      <c r="BO25" s="356"/>
    </row>
    <row r="26" spans="1:67"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6"/>
      <c r="BA26" s="356"/>
      <c r="BB26" s="356"/>
      <c r="BC26" s="356"/>
      <c r="BD26" s="356"/>
      <c r="BE26" s="356"/>
      <c r="BF26" s="356"/>
      <c r="BG26" s="356"/>
      <c r="BH26" s="356"/>
      <c r="BI26" s="356"/>
      <c r="BJ26" s="356"/>
      <c r="BK26" s="356"/>
      <c r="BL26" s="356"/>
      <c r="BM26" s="356"/>
      <c r="BN26" s="356"/>
      <c r="BO26" s="356"/>
    </row>
    <row r="27" spans="1:67"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c r="BO27" s="356"/>
    </row>
    <row r="28" spans="1:67"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row>
    <row r="29" spans="1:67"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356"/>
      <c r="BF29" s="356"/>
      <c r="BG29" s="356"/>
      <c r="BH29" s="356"/>
      <c r="BI29" s="356"/>
      <c r="BJ29" s="356"/>
      <c r="BK29" s="356"/>
      <c r="BL29" s="356"/>
      <c r="BM29" s="356"/>
      <c r="BN29" s="356"/>
      <c r="BO29" s="356"/>
    </row>
    <row r="30" spans="1:67"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row>
    <row r="31" spans="1:67"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row>
    <row r="32" spans="1:67"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c r="BB32" s="356"/>
      <c r="BC32" s="356"/>
      <c r="BD32" s="356"/>
      <c r="BE32" s="356"/>
      <c r="BF32" s="356"/>
      <c r="BG32" s="356"/>
      <c r="BH32" s="356"/>
      <c r="BI32" s="356"/>
      <c r="BJ32" s="356"/>
      <c r="BK32" s="356"/>
      <c r="BL32" s="356"/>
      <c r="BM32" s="356"/>
      <c r="BN32" s="356"/>
      <c r="BO32" s="356"/>
    </row>
    <row r="33" spans="1:67"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c r="AZ33" s="356"/>
      <c r="BA33" s="356"/>
      <c r="BB33" s="356"/>
      <c r="BC33" s="356"/>
      <c r="BD33" s="356"/>
      <c r="BE33" s="356"/>
      <c r="BF33" s="356"/>
      <c r="BG33" s="356"/>
      <c r="BH33" s="356"/>
      <c r="BI33" s="356"/>
      <c r="BJ33" s="356"/>
      <c r="BK33" s="356"/>
      <c r="BL33" s="356"/>
      <c r="BM33" s="356"/>
      <c r="BN33" s="356"/>
      <c r="BO33" s="356"/>
    </row>
    <row r="34" spans="1:67"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c r="BE34" s="356"/>
      <c r="BF34" s="356"/>
      <c r="BG34" s="356"/>
      <c r="BH34" s="356"/>
      <c r="BI34" s="356"/>
      <c r="BJ34" s="356"/>
      <c r="BK34" s="356"/>
      <c r="BL34" s="356"/>
      <c r="BM34" s="356"/>
      <c r="BN34" s="356"/>
      <c r="BO34" s="356"/>
    </row>
    <row r="35" spans="1:67"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c r="BE35" s="356"/>
      <c r="BF35" s="356"/>
      <c r="BG35" s="356"/>
      <c r="BH35" s="356"/>
      <c r="BI35" s="356"/>
      <c r="BJ35" s="356"/>
      <c r="BK35" s="356"/>
      <c r="BL35" s="356"/>
      <c r="BM35" s="356"/>
      <c r="BN35" s="356"/>
      <c r="BO35" s="356"/>
    </row>
    <row r="36" spans="1:67"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356"/>
      <c r="BF36" s="356"/>
      <c r="BG36" s="356"/>
      <c r="BH36" s="356"/>
      <c r="BI36" s="356"/>
      <c r="BJ36" s="356"/>
      <c r="BK36" s="356"/>
      <c r="BL36" s="356"/>
      <c r="BM36" s="356"/>
      <c r="BN36" s="356"/>
      <c r="BO36" s="356"/>
    </row>
    <row r="37" spans="1:67"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c r="BK37" s="356"/>
      <c r="BL37" s="356"/>
      <c r="BM37" s="356"/>
      <c r="BN37" s="356"/>
      <c r="BO37" s="356"/>
    </row>
    <row r="38" spans="1:67"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6"/>
      <c r="AO38" s="356"/>
      <c r="AP38" s="356"/>
      <c r="AQ38" s="356"/>
      <c r="AR38" s="356"/>
      <c r="AS38" s="356"/>
      <c r="AT38" s="356"/>
      <c r="AU38" s="356"/>
      <c r="AV38" s="356"/>
      <c r="AW38" s="356"/>
      <c r="AX38" s="356"/>
      <c r="AY38" s="356"/>
      <c r="AZ38" s="356"/>
      <c r="BA38" s="356"/>
      <c r="BB38" s="356"/>
      <c r="BC38" s="356"/>
      <c r="BD38" s="356"/>
      <c r="BE38" s="356"/>
      <c r="BF38" s="356"/>
      <c r="BG38" s="356"/>
      <c r="BH38" s="356"/>
      <c r="BI38" s="356"/>
      <c r="BJ38" s="356"/>
      <c r="BK38" s="356"/>
      <c r="BL38" s="356"/>
      <c r="BM38" s="356"/>
      <c r="BN38" s="356"/>
      <c r="BO38" s="356"/>
    </row>
    <row r="39" spans="1:67"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row>
    <row r="40" spans="1:67"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row>
    <row r="41" spans="1:67"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row>
    <row r="42" spans="1:67"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row>
    <row r="43" spans="1:67"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row>
    <row r="44" spans="1:67"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row>
    <row r="45" spans="1:67"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row>
    <row r="46" spans="1:67"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row>
    <row r="47" spans="1:67"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row>
    <row r="48" spans="1:67"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row>
    <row r="49" spans="1:67"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row>
    <row r="50" spans="1:67"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row>
    <row r="51" spans="1:67"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row>
    <row r="52" spans="1:67"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row>
    <row r="53" spans="1:67"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row>
    <row r="54" spans="1:67"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row>
    <row r="55" spans="1:67"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row>
    <row r="56" spans="1:67"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row>
    <row r="57" spans="1:67"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row>
    <row r="58" spans="1:67"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row>
    <row r="59" spans="1:67"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row>
    <row r="60" spans="1:67"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row>
    <row r="61" spans="1:67"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row>
    <row r="62" spans="1:67"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row>
    <row r="63" spans="1:67"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row>
    <row r="64" spans="1:67"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row>
    <row r="65" spans="1:67"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row>
    <row r="66" spans="1:67"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row>
    <row r="67" spans="1:67"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row>
    <row r="68" spans="1:67"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row>
    <row r="69" spans="1:67"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row>
    <row r="70" spans="1:67"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row>
    <row r="71" spans="1:67"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row>
    <row r="72" spans="1:67"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row>
    <row r="73" spans="1:67"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row>
    <row r="74" spans="1:67"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row>
    <row r="75" spans="1:67"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row>
    <row r="76" spans="1:67"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row>
    <row r="77" spans="1:67"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row>
    <row r="78" spans="1:67"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row>
    <row r="79" spans="1:67"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row>
    <row r="80" spans="1:67"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row>
    <row r="81" spans="1:67"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row>
    <row r="82" spans="1:67"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row>
    <row r="83" spans="1:67"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row>
    <row r="84" spans="1:67"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row>
    <row r="85" spans="1:67"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row>
    <row r="86" spans="1:67"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row>
    <row r="87" spans="1:67"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row>
    <row r="88" spans="1:67"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row>
    <row r="89" spans="1:67"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row>
    <row r="90" spans="1:67"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row>
    <row r="91" spans="1:67"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row>
    <row r="92" spans="1:67"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row>
    <row r="93" spans="1:67"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row>
    <row r="94" spans="1:67"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row>
    <row r="95" spans="1:67"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row>
    <row r="96" spans="1:67"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row>
    <row r="97" spans="1:67"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row>
    <row r="98" spans="1:67"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row>
    <row r="99" spans="1:67"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row>
    <row r="100" spans="1:67"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row>
    <row r="101" spans="1:67"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row>
    <row r="102" spans="1:67"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row>
    <row r="103" spans="1:67"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row>
    <row r="104" spans="1:67"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row>
    <row r="105" spans="1:67"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row>
    <row r="106" spans="1:67"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row>
    <row r="107" spans="1:67"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row>
    <row r="108" spans="1:67"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row>
  </sheetData>
  <hyperlinks>
    <hyperlink ref="BO6" location="Índex!D9" display="Index" xr:uid="{673B7C40-D6F2-4878-B1F9-AF38961FADD2}"/>
  </hyperlinks>
  <printOptions horizontalCentered="1"/>
  <pageMargins left="0" right="0" top="0.39370078740157483" bottom="0" header="0" footer="0"/>
  <pageSetup paperSize="9" orientation="landscape" horizontalDpi="1200" verticalDpi="1200" r:id="rId1"/>
  <headerFooter alignWithMargins="0">
    <oddHeader>&amp;R&amp;P/&amp;N</oddHeader>
  </headerFooter>
  <colBreaks count="5" manualBreakCount="5">
    <brk id="9" min="1" max="16" man="1"/>
    <brk id="17" min="1" max="16" man="1"/>
    <brk id="25" min="1" max="16" man="1"/>
    <brk id="33" min="1" max="16" man="1"/>
    <brk id="40" min="1" max="16"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64A6-F7B4-4417-B683-E217AA460783}">
  <sheetPr>
    <tabColor rgb="FFFF0000"/>
  </sheetPr>
  <dimension ref="A1:HZ113"/>
  <sheetViews>
    <sheetView showGridLines="0" zoomScaleNormal="100" workbookViewId="0">
      <pane xSplit="1" ySplit="8" topLeftCell="BF9" activePane="bottomRight" state="frozen"/>
      <selection activeCell="BO9" sqref="BO9"/>
      <selection pane="topRight" activeCell="BO9" sqref="BO9"/>
      <selection pane="bottomLeft" activeCell="BO9" sqref="BO9"/>
      <selection pane="bottomRight" activeCell="BN16" sqref="BN16"/>
    </sheetView>
  </sheetViews>
  <sheetFormatPr defaultColWidth="9.36328125" defaultRowHeight="15" customHeight="1"/>
  <cols>
    <col min="1" max="1" width="45.7265625" style="385" customWidth="1"/>
    <col min="2" max="25" width="9.36328125" style="385" customWidth="1"/>
    <col min="26" max="29" width="9.36328125" style="386" customWidth="1"/>
    <col min="30" max="40" width="9.36328125" style="385" customWidth="1"/>
    <col min="41" max="41" width="9.36328125" style="385"/>
    <col min="42" max="43" width="9.36328125" style="385" customWidth="1"/>
    <col min="44" max="67" width="9.36328125" style="385"/>
    <col min="68" max="16384" width="9.36328125" style="387"/>
  </cols>
  <sheetData>
    <row r="1" spans="1:234" s="44" customFormat="1" ht="15" customHeight="1">
      <c r="A1" s="37"/>
      <c r="B1" s="87"/>
      <c r="C1" s="87"/>
      <c r="D1" s="87"/>
      <c r="E1" s="87"/>
      <c r="F1" s="88"/>
      <c r="G1" s="368"/>
      <c r="H1" s="87"/>
      <c r="I1" s="87"/>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9"/>
      <c r="BQ1" s="40"/>
      <c r="BR1" s="369"/>
      <c r="BS1" s="40"/>
      <c r="BT1" s="369"/>
      <c r="BU1" s="40"/>
      <c r="BV1" s="369"/>
      <c r="BW1" s="40"/>
      <c r="BX1" s="369"/>
      <c r="BY1" s="40"/>
      <c r="BZ1" s="369"/>
      <c r="CA1" s="40"/>
      <c r="CB1" s="369"/>
      <c r="CC1" s="40"/>
      <c r="CD1" s="369"/>
      <c r="CE1" s="40"/>
      <c r="CF1" s="369"/>
      <c r="CG1" s="40"/>
      <c r="CH1" s="369"/>
      <c r="CI1" s="40"/>
      <c r="CJ1" s="369"/>
      <c r="CK1" s="40"/>
      <c r="CL1" s="369"/>
      <c r="CM1" s="40"/>
      <c r="CN1" s="369"/>
      <c r="CO1" s="40"/>
      <c r="CP1" s="41"/>
      <c r="CQ1" s="41"/>
      <c r="CR1" s="369"/>
      <c r="CS1" s="40"/>
      <c r="CT1" s="42"/>
      <c r="CU1" s="42"/>
      <c r="CV1" s="42"/>
      <c r="CW1" s="42"/>
      <c r="CX1" s="42"/>
      <c r="CY1" s="40"/>
      <c r="CZ1" s="42"/>
      <c r="DA1" s="40"/>
      <c r="DB1" s="42"/>
      <c r="DC1" s="42"/>
      <c r="DD1" s="42"/>
      <c r="DE1" s="43"/>
      <c r="DF1" s="43"/>
      <c r="DG1" s="369"/>
      <c r="DH1" s="40"/>
      <c r="DI1" s="369"/>
      <c r="DJ1" s="40"/>
      <c r="DK1" s="369"/>
      <c r="DL1" s="40"/>
      <c r="DM1" s="369"/>
      <c r="DN1" s="40"/>
      <c r="DO1" s="369"/>
      <c r="DP1" s="40"/>
      <c r="DQ1" s="369"/>
      <c r="DR1" s="40"/>
      <c r="DS1" s="369"/>
      <c r="DT1" s="40"/>
      <c r="DU1" s="369"/>
      <c r="DV1" s="40"/>
      <c r="DW1" s="369"/>
      <c r="DX1" s="40"/>
      <c r="DY1" s="369"/>
      <c r="DZ1" s="40"/>
      <c r="EA1" s="369"/>
      <c r="EB1" s="40"/>
      <c r="EC1" s="369"/>
      <c r="ED1" s="40"/>
      <c r="EE1" s="369"/>
      <c r="EF1" s="40"/>
      <c r="EG1" s="369"/>
      <c r="EH1" s="40"/>
      <c r="EI1" s="369"/>
      <c r="EJ1" s="40"/>
      <c r="EK1" s="369"/>
      <c r="EL1" s="40"/>
      <c r="EM1" s="369"/>
      <c r="EN1" s="40"/>
      <c r="EO1" s="369"/>
      <c r="EP1" s="40"/>
      <c r="EQ1" s="369"/>
      <c r="ER1" s="40"/>
      <c r="ES1" s="369"/>
      <c r="ET1" s="40"/>
      <c r="EU1" s="41"/>
      <c r="EV1" s="41"/>
      <c r="EW1" s="369"/>
      <c r="EX1" s="40"/>
      <c r="EY1" s="42"/>
      <c r="EZ1" s="42"/>
      <c r="FA1" s="42"/>
      <c r="FB1" s="42"/>
      <c r="FC1" s="42"/>
      <c r="FD1" s="40"/>
      <c r="FE1" s="42"/>
      <c r="FF1" s="40"/>
      <c r="FG1" s="42"/>
      <c r="FH1" s="42"/>
      <c r="FI1" s="42"/>
      <c r="FJ1" s="43"/>
      <c r="FK1" s="43"/>
      <c r="FL1" s="369"/>
      <c r="FM1" s="40"/>
      <c r="FN1" s="369"/>
      <c r="FO1" s="40"/>
      <c r="FP1" s="369"/>
      <c r="FQ1" s="40"/>
      <c r="FR1" s="369"/>
      <c r="FS1" s="40"/>
      <c r="FT1" s="369"/>
      <c r="FU1" s="40"/>
      <c r="FV1" s="369"/>
      <c r="FW1" s="40"/>
      <c r="FX1" s="369"/>
      <c r="FY1" s="40"/>
      <c r="FZ1" s="369"/>
      <c r="GA1" s="40"/>
      <c r="GB1" s="369"/>
      <c r="GC1" s="40"/>
      <c r="GD1" s="369"/>
      <c r="GE1" s="40"/>
      <c r="GF1" s="369"/>
      <c r="GG1" s="40"/>
      <c r="GH1" s="369"/>
      <c r="GI1" s="40"/>
      <c r="GJ1" s="369"/>
      <c r="GK1" s="40"/>
      <c r="GL1" s="369"/>
      <c r="GM1" s="40"/>
      <c r="GN1" s="369"/>
      <c r="GO1" s="40"/>
      <c r="GP1" s="369"/>
      <c r="GQ1" s="40"/>
      <c r="GR1" s="369"/>
      <c r="GS1" s="40"/>
      <c r="GT1" s="369"/>
      <c r="GU1" s="40"/>
      <c r="GV1" s="369"/>
      <c r="GW1" s="40"/>
      <c r="GX1" s="369"/>
      <c r="GY1" s="40"/>
      <c r="GZ1" s="41"/>
      <c r="HA1" s="41"/>
      <c r="HB1" s="369"/>
      <c r="HC1" s="40"/>
      <c r="HD1" s="42"/>
      <c r="HE1" s="42"/>
      <c r="HF1" s="42"/>
      <c r="HG1" s="42"/>
      <c r="HH1" s="42"/>
      <c r="HI1" s="40"/>
      <c r="HJ1" s="42"/>
      <c r="HK1" s="40"/>
      <c r="HL1" s="42"/>
      <c r="HM1" s="42"/>
      <c r="HN1" s="42"/>
      <c r="HO1" s="43"/>
      <c r="HP1" s="43"/>
      <c r="HQ1" s="369"/>
      <c r="HR1" s="40"/>
      <c r="HS1" s="369"/>
      <c r="HT1" s="40"/>
      <c r="HU1" s="369"/>
      <c r="HV1" s="40"/>
      <c r="HW1" s="369"/>
      <c r="HX1" s="40"/>
      <c r="HY1" s="369"/>
      <c r="HZ1" s="40"/>
    </row>
    <row r="2" spans="1:234" s="44" customFormat="1" ht="15" customHeight="1">
      <c r="A2" s="37"/>
      <c r="B2" s="87"/>
      <c r="C2" s="87"/>
      <c r="D2" s="87"/>
      <c r="E2" s="87"/>
      <c r="F2" s="88"/>
      <c r="G2" s="368"/>
      <c r="H2" s="87"/>
      <c r="I2" s="87"/>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368"/>
      <c r="AY2" s="368"/>
      <c r="AZ2" s="368"/>
      <c r="BA2" s="368"/>
      <c r="BB2" s="368"/>
      <c r="BC2" s="368"/>
      <c r="BD2" s="368"/>
      <c r="BE2" s="368"/>
      <c r="BF2" s="368"/>
      <c r="BG2" s="368"/>
      <c r="BH2" s="368"/>
      <c r="BI2" s="368"/>
      <c r="BJ2" s="368"/>
      <c r="BK2" s="368"/>
      <c r="BL2" s="368"/>
      <c r="BM2" s="368"/>
      <c r="BN2" s="368"/>
      <c r="BO2" s="368"/>
      <c r="BP2" s="369"/>
      <c r="BQ2" s="40"/>
      <c r="BR2" s="369"/>
      <c r="BS2" s="40"/>
      <c r="BT2" s="369"/>
      <c r="BU2" s="40"/>
      <c r="BV2" s="369"/>
      <c r="BW2" s="40"/>
      <c r="BX2" s="369"/>
      <c r="BY2" s="40"/>
      <c r="BZ2" s="369"/>
      <c r="CA2" s="40"/>
      <c r="CB2" s="369"/>
      <c r="CC2" s="40"/>
      <c r="CD2" s="369"/>
      <c r="CE2" s="40"/>
      <c r="CF2" s="369"/>
      <c r="CG2" s="40"/>
      <c r="CH2" s="369"/>
      <c r="CI2" s="40"/>
      <c r="CJ2" s="369"/>
      <c r="CK2" s="40"/>
      <c r="CL2" s="369"/>
      <c r="CM2" s="40"/>
      <c r="CN2" s="369"/>
      <c r="CO2" s="40"/>
      <c r="CP2" s="41"/>
      <c r="CQ2" s="41"/>
      <c r="CR2" s="369"/>
      <c r="CS2" s="40"/>
      <c r="CT2" s="42"/>
      <c r="CU2" s="42"/>
      <c r="CV2" s="42"/>
      <c r="CW2" s="42"/>
      <c r="CX2" s="42"/>
      <c r="CY2" s="40"/>
      <c r="CZ2" s="42"/>
      <c r="DA2" s="40"/>
      <c r="DB2" s="42"/>
      <c r="DC2" s="42"/>
      <c r="DD2" s="42"/>
      <c r="DE2" s="43"/>
      <c r="DF2" s="43"/>
      <c r="DG2" s="369"/>
      <c r="DH2" s="40"/>
      <c r="DI2" s="369"/>
      <c r="DJ2" s="40"/>
      <c r="DK2" s="369"/>
      <c r="DL2" s="40"/>
      <c r="DM2" s="369"/>
      <c r="DN2" s="40"/>
      <c r="DO2" s="369"/>
      <c r="DP2" s="40"/>
      <c r="DQ2" s="369"/>
      <c r="DR2" s="40"/>
      <c r="DS2" s="369"/>
      <c r="DT2" s="40"/>
      <c r="DU2" s="369"/>
      <c r="DV2" s="40"/>
      <c r="DW2" s="369"/>
      <c r="DX2" s="40"/>
      <c r="DY2" s="369"/>
      <c r="DZ2" s="40"/>
      <c r="EA2" s="369"/>
      <c r="EB2" s="40"/>
      <c r="EC2" s="369"/>
      <c r="ED2" s="40"/>
      <c r="EE2" s="369"/>
      <c r="EF2" s="40"/>
      <c r="EG2" s="369"/>
      <c r="EH2" s="40"/>
      <c r="EI2" s="369"/>
      <c r="EJ2" s="40"/>
      <c r="EK2" s="369"/>
      <c r="EL2" s="40"/>
      <c r="EM2" s="369"/>
      <c r="EN2" s="40"/>
      <c r="EO2" s="369"/>
      <c r="EP2" s="40"/>
      <c r="EQ2" s="369"/>
      <c r="ER2" s="40"/>
      <c r="ES2" s="369"/>
      <c r="ET2" s="40"/>
      <c r="EU2" s="41"/>
      <c r="EV2" s="41"/>
      <c r="EW2" s="369"/>
      <c r="EX2" s="40"/>
      <c r="EY2" s="42"/>
      <c r="EZ2" s="42"/>
      <c r="FA2" s="42"/>
      <c r="FB2" s="42"/>
      <c r="FC2" s="42"/>
      <c r="FD2" s="40"/>
      <c r="FE2" s="42"/>
      <c r="FF2" s="40"/>
      <c r="FG2" s="42"/>
      <c r="FH2" s="42"/>
      <c r="FI2" s="42"/>
      <c r="FJ2" s="43"/>
      <c r="FK2" s="43"/>
      <c r="FL2" s="369"/>
      <c r="FM2" s="40"/>
      <c r="FN2" s="369"/>
      <c r="FO2" s="40"/>
      <c r="FP2" s="369"/>
      <c r="FQ2" s="40"/>
      <c r="FR2" s="369"/>
      <c r="FS2" s="40"/>
      <c r="FT2" s="369"/>
      <c r="FU2" s="40"/>
      <c r="FV2" s="369"/>
      <c r="FW2" s="40"/>
      <c r="FX2" s="369"/>
      <c r="FY2" s="40"/>
      <c r="FZ2" s="369"/>
      <c r="GA2" s="40"/>
      <c r="GB2" s="369"/>
      <c r="GC2" s="40"/>
      <c r="GD2" s="369"/>
      <c r="GE2" s="40"/>
      <c r="GF2" s="369"/>
      <c r="GG2" s="40"/>
      <c r="GH2" s="369"/>
      <c r="GI2" s="40"/>
      <c r="GJ2" s="369"/>
      <c r="GK2" s="40"/>
      <c r="GL2" s="369"/>
      <c r="GM2" s="40"/>
      <c r="GN2" s="369"/>
      <c r="GO2" s="40"/>
      <c r="GP2" s="369"/>
      <c r="GQ2" s="40"/>
      <c r="GR2" s="369"/>
      <c r="GS2" s="40"/>
      <c r="GT2" s="369"/>
      <c r="GU2" s="40"/>
      <c r="GV2" s="369"/>
      <c r="GW2" s="40"/>
      <c r="GX2" s="369"/>
      <c r="GY2" s="40"/>
      <c r="GZ2" s="41"/>
      <c r="HA2" s="41"/>
      <c r="HB2" s="369"/>
      <c r="HC2" s="40"/>
      <c r="HD2" s="42"/>
      <c r="HE2" s="42"/>
      <c r="HF2" s="42"/>
      <c r="HG2" s="42"/>
      <c r="HH2" s="42"/>
      <c r="HI2" s="40"/>
      <c r="HJ2" s="42"/>
      <c r="HK2" s="40"/>
      <c r="HL2" s="42"/>
      <c r="HM2" s="42"/>
      <c r="HN2" s="42"/>
      <c r="HO2" s="43"/>
      <c r="HP2" s="43"/>
      <c r="HQ2" s="369"/>
      <c r="HR2" s="40"/>
      <c r="HS2" s="369"/>
      <c r="HT2" s="40"/>
      <c r="HU2" s="369"/>
      <c r="HV2" s="40"/>
      <c r="HW2" s="369"/>
      <c r="HX2" s="40"/>
      <c r="HY2" s="369"/>
      <c r="HZ2" s="40"/>
    </row>
    <row r="3" spans="1:234" s="44" customFormat="1" ht="15" customHeight="1">
      <c r="A3" s="37"/>
      <c r="B3" s="87"/>
      <c r="C3" s="87"/>
      <c r="D3" s="87"/>
      <c r="E3" s="87"/>
      <c r="F3" s="88"/>
      <c r="G3" s="368"/>
      <c r="H3" s="87"/>
      <c r="I3" s="87"/>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9"/>
      <c r="BQ3" s="40"/>
      <c r="BR3" s="369"/>
      <c r="BS3" s="40"/>
      <c r="BT3" s="369"/>
      <c r="BU3" s="40"/>
      <c r="BV3" s="369"/>
      <c r="BW3" s="40"/>
      <c r="BX3" s="369"/>
      <c r="BY3" s="40"/>
      <c r="BZ3" s="369"/>
      <c r="CA3" s="40"/>
      <c r="CB3" s="369"/>
      <c r="CC3" s="40"/>
      <c r="CD3" s="369"/>
      <c r="CE3" s="40"/>
      <c r="CF3" s="369"/>
      <c r="CG3" s="40"/>
      <c r="CH3" s="369"/>
      <c r="CI3" s="40"/>
      <c r="CJ3" s="369"/>
      <c r="CK3" s="40"/>
      <c r="CL3" s="369"/>
      <c r="CM3" s="40"/>
      <c r="CN3" s="369"/>
      <c r="CO3" s="40"/>
      <c r="CP3" s="41"/>
      <c r="CQ3" s="41"/>
      <c r="CR3" s="369"/>
      <c r="CS3" s="40"/>
      <c r="CT3" s="42"/>
      <c r="CU3" s="42"/>
      <c r="CV3" s="42"/>
      <c r="CW3" s="42"/>
      <c r="CX3" s="42"/>
      <c r="CY3" s="40"/>
      <c r="CZ3" s="42"/>
      <c r="DA3" s="40"/>
      <c r="DB3" s="42"/>
      <c r="DC3" s="42"/>
      <c r="DD3" s="42"/>
      <c r="DE3" s="43"/>
      <c r="DF3" s="43"/>
      <c r="DG3" s="369"/>
      <c r="DH3" s="40"/>
      <c r="DI3" s="369"/>
      <c r="DJ3" s="40"/>
      <c r="DK3" s="369"/>
      <c r="DL3" s="40"/>
      <c r="DM3" s="369"/>
      <c r="DN3" s="40"/>
      <c r="DO3" s="369"/>
      <c r="DP3" s="40"/>
      <c r="DQ3" s="369"/>
      <c r="DR3" s="40"/>
      <c r="DS3" s="369"/>
      <c r="DT3" s="40"/>
      <c r="DU3" s="369"/>
      <c r="DV3" s="40"/>
      <c r="DW3" s="369"/>
      <c r="DX3" s="40"/>
      <c r="DY3" s="369"/>
      <c r="DZ3" s="40"/>
      <c r="EA3" s="369"/>
      <c r="EB3" s="40"/>
      <c r="EC3" s="369"/>
      <c r="ED3" s="40"/>
      <c r="EE3" s="369"/>
      <c r="EF3" s="40"/>
      <c r="EG3" s="369"/>
      <c r="EH3" s="40"/>
      <c r="EI3" s="369"/>
      <c r="EJ3" s="40"/>
      <c r="EK3" s="369"/>
      <c r="EL3" s="40"/>
      <c r="EM3" s="369"/>
      <c r="EN3" s="40"/>
      <c r="EO3" s="369"/>
      <c r="EP3" s="40"/>
      <c r="EQ3" s="369"/>
      <c r="ER3" s="40"/>
      <c r="ES3" s="369"/>
      <c r="ET3" s="40"/>
      <c r="EU3" s="41"/>
      <c r="EV3" s="41"/>
      <c r="EW3" s="369"/>
      <c r="EX3" s="40"/>
      <c r="EY3" s="42"/>
      <c r="EZ3" s="42"/>
      <c r="FA3" s="42"/>
      <c r="FB3" s="42"/>
      <c r="FC3" s="42"/>
      <c r="FD3" s="40"/>
      <c r="FE3" s="42"/>
      <c r="FF3" s="40"/>
      <c r="FG3" s="42"/>
      <c r="FH3" s="42"/>
      <c r="FI3" s="42"/>
      <c r="FJ3" s="43"/>
      <c r="FK3" s="43"/>
      <c r="FL3" s="369"/>
      <c r="FM3" s="40"/>
      <c r="FN3" s="369"/>
      <c r="FO3" s="40"/>
      <c r="FP3" s="369"/>
      <c r="FQ3" s="40"/>
      <c r="FR3" s="369"/>
      <c r="FS3" s="40"/>
      <c r="FT3" s="369"/>
      <c r="FU3" s="40"/>
      <c r="FV3" s="369"/>
      <c r="FW3" s="40"/>
      <c r="FX3" s="369"/>
      <c r="FY3" s="40"/>
      <c r="FZ3" s="369"/>
      <c r="GA3" s="40"/>
      <c r="GB3" s="369"/>
      <c r="GC3" s="40"/>
      <c r="GD3" s="369"/>
      <c r="GE3" s="40"/>
      <c r="GF3" s="369"/>
      <c r="GG3" s="40"/>
      <c r="GH3" s="369"/>
      <c r="GI3" s="40"/>
      <c r="GJ3" s="369"/>
      <c r="GK3" s="40"/>
      <c r="GL3" s="369"/>
      <c r="GM3" s="40"/>
      <c r="GN3" s="369"/>
      <c r="GO3" s="40"/>
      <c r="GP3" s="369"/>
      <c r="GQ3" s="40"/>
      <c r="GR3" s="369"/>
      <c r="GS3" s="40"/>
      <c r="GT3" s="369"/>
      <c r="GU3" s="40"/>
      <c r="GV3" s="369"/>
      <c r="GW3" s="40"/>
      <c r="GX3" s="369"/>
      <c r="GY3" s="40"/>
      <c r="GZ3" s="41"/>
      <c r="HA3" s="41"/>
      <c r="HB3" s="369"/>
      <c r="HC3" s="40"/>
      <c r="HD3" s="42"/>
      <c r="HE3" s="42"/>
      <c r="HF3" s="42"/>
      <c r="HG3" s="42"/>
      <c r="HH3" s="42"/>
      <c r="HI3" s="40"/>
      <c r="HJ3" s="42"/>
      <c r="HK3" s="40"/>
      <c r="HL3" s="42"/>
      <c r="HM3" s="42"/>
      <c r="HN3" s="42"/>
      <c r="HO3" s="43"/>
      <c r="HP3" s="43"/>
      <c r="HQ3" s="369"/>
      <c r="HR3" s="40"/>
      <c r="HS3" s="369"/>
      <c r="HT3" s="40"/>
      <c r="HU3" s="369"/>
      <c r="HV3" s="40"/>
      <c r="HW3" s="369"/>
      <c r="HX3" s="40"/>
      <c r="HY3" s="369"/>
      <c r="HZ3" s="40"/>
    </row>
    <row r="4" spans="1:234" s="44" customFormat="1" ht="15" customHeight="1">
      <c r="A4" s="45"/>
      <c r="B4" s="87"/>
      <c r="C4" s="87"/>
      <c r="D4" s="87"/>
      <c r="E4" s="87"/>
      <c r="F4" s="88"/>
      <c r="G4" s="370"/>
      <c r="H4" s="87"/>
      <c r="I4" s="87"/>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4" s="99" customFormat="1" ht="27" thickBot="1">
      <c r="A5" s="371" t="s">
        <v>373</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58"/>
      <c r="BQ5" s="158"/>
      <c r="BR5" s="158"/>
      <c r="BS5" s="158"/>
      <c r="BT5" s="158"/>
      <c r="BU5" s="158"/>
      <c r="BV5" s="158"/>
      <c r="BW5" s="158"/>
      <c r="BX5" s="158"/>
      <c r="BY5" s="158"/>
      <c r="BZ5" s="158"/>
      <c r="CA5" s="158"/>
      <c r="CB5" s="158"/>
      <c r="CC5" s="158"/>
      <c r="CD5" s="158"/>
      <c r="CE5" s="158"/>
      <c r="CF5" s="158"/>
      <c r="CG5" s="159"/>
      <c r="CH5" s="159"/>
      <c r="CI5" s="159"/>
      <c r="CJ5" s="159"/>
      <c r="CK5" s="159"/>
      <c r="CM5" s="160"/>
      <c r="CQ5" s="160"/>
      <c r="CS5" s="161"/>
      <c r="CV5" s="162"/>
      <c r="CW5" s="158"/>
      <c r="CX5" s="158"/>
      <c r="CY5" s="158"/>
      <c r="CZ5" s="163"/>
      <c r="DA5" s="158"/>
      <c r="DB5" s="158"/>
      <c r="DC5" s="158"/>
      <c r="DD5" s="158"/>
    </row>
    <row r="6" spans="1:234" s="362" customFormat="1" ht="15" customHeight="1" thickTop="1">
      <c r="A6" s="358"/>
      <c r="B6" s="358"/>
      <c r="C6" s="359"/>
      <c r="D6" s="359"/>
      <c r="E6" s="359"/>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1"/>
      <c r="AM6" s="360"/>
      <c r="AN6" s="361"/>
      <c r="AO6" s="36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t="s">
        <v>61</v>
      </c>
    </row>
    <row r="7" spans="1:234" s="56" customFormat="1" ht="15" customHeight="1">
      <c r="A7" s="54"/>
      <c r="B7" s="55" t="s">
        <v>100</v>
      </c>
      <c r="C7" s="55" t="s">
        <v>101</v>
      </c>
      <c r="D7" s="55" t="s">
        <v>102</v>
      </c>
      <c r="E7" s="55" t="s">
        <v>103</v>
      </c>
      <c r="F7" s="55" t="s">
        <v>104</v>
      </c>
      <c r="G7" s="55" t="s">
        <v>105</v>
      </c>
      <c r="H7" s="55" t="s">
        <v>106</v>
      </c>
      <c r="I7" s="55" t="s">
        <v>107</v>
      </c>
      <c r="J7" s="55" t="s">
        <v>108</v>
      </c>
      <c r="K7" s="55" t="s">
        <v>109</v>
      </c>
      <c r="L7" s="55" t="s">
        <v>110</v>
      </c>
      <c r="M7" s="55" t="s">
        <v>111</v>
      </c>
      <c r="N7" s="55" t="s">
        <v>112</v>
      </c>
      <c r="O7" s="55" t="s">
        <v>113</v>
      </c>
      <c r="P7" s="55" t="s">
        <v>114</v>
      </c>
      <c r="Q7" s="55" t="s">
        <v>115</v>
      </c>
      <c r="R7" s="55" t="s">
        <v>116</v>
      </c>
      <c r="S7" s="55" t="s">
        <v>117</v>
      </c>
      <c r="T7" s="55" t="s">
        <v>118</v>
      </c>
      <c r="U7" s="55" t="s">
        <v>119</v>
      </c>
      <c r="V7" s="55" t="s">
        <v>120</v>
      </c>
      <c r="W7" s="55" t="s">
        <v>121</v>
      </c>
      <c r="X7" s="55" t="s">
        <v>122</v>
      </c>
      <c r="Y7" s="55" t="s">
        <v>123</v>
      </c>
      <c r="Z7" s="55" t="s">
        <v>124</v>
      </c>
      <c r="AA7" s="55" t="s">
        <v>125</v>
      </c>
      <c r="AB7" s="55" t="s">
        <v>126</v>
      </c>
      <c r="AC7" s="55" t="s">
        <v>127</v>
      </c>
      <c r="AD7" s="55" t="s">
        <v>128</v>
      </c>
      <c r="AE7" s="55" t="s">
        <v>129</v>
      </c>
      <c r="AF7" s="55" t="s">
        <v>130</v>
      </c>
      <c r="AG7" s="55" t="s">
        <v>131</v>
      </c>
      <c r="AH7" s="55" t="s">
        <v>132</v>
      </c>
      <c r="AI7" s="55" t="s">
        <v>133</v>
      </c>
      <c r="AJ7" s="55" t="s">
        <v>134</v>
      </c>
      <c r="AK7" s="55" t="s">
        <v>135</v>
      </c>
      <c r="AL7" s="55" t="s">
        <v>136</v>
      </c>
      <c r="AM7" s="55" t="s">
        <v>137</v>
      </c>
      <c r="AN7" s="55" t="s">
        <v>138</v>
      </c>
      <c r="AO7" s="55" t="s">
        <v>139</v>
      </c>
      <c r="AP7" s="55" t="s">
        <v>140</v>
      </c>
      <c r="AQ7" s="55" t="s">
        <v>141</v>
      </c>
      <c r="AR7" s="55" t="s">
        <v>142</v>
      </c>
      <c r="AS7" s="55" t="s">
        <v>143</v>
      </c>
      <c r="AT7" s="55" t="s">
        <v>144</v>
      </c>
      <c r="AU7" s="55" t="s">
        <v>145</v>
      </c>
      <c r="AV7" s="55" t="s">
        <v>146</v>
      </c>
      <c r="AW7" s="55" t="s">
        <v>147</v>
      </c>
      <c r="AX7" s="55" t="s">
        <v>62</v>
      </c>
      <c r="AY7" s="55" t="s">
        <v>63</v>
      </c>
      <c r="AZ7" s="55" t="s">
        <v>148</v>
      </c>
      <c r="BA7" s="55" t="s">
        <v>65</v>
      </c>
      <c r="BB7" s="55" t="s">
        <v>66</v>
      </c>
      <c r="BC7" s="55" t="s">
        <v>67</v>
      </c>
      <c r="BD7" s="55" t="s">
        <v>149</v>
      </c>
      <c r="BE7" s="55" t="s">
        <v>69</v>
      </c>
      <c r="BF7" s="55" t="s">
        <v>70</v>
      </c>
      <c r="BG7" s="55" t="s">
        <v>71</v>
      </c>
      <c r="BH7" s="55" t="s">
        <v>72</v>
      </c>
      <c r="BI7" s="55" t="s">
        <v>73</v>
      </c>
      <c r="BJ7" s="55" t="s">
        <v>74</v>
      </c>
      <c r="BK7" s="55" t="s">
        <v>75</v>
      </c>
      <c r="BL7" s="55" t="s">
        <v>76</v>
      </c>
      <c r="BM7" s="55" t="s">
        <v>77</v>
      </c>
      <c r="BN7" s="55" t="s">
        <v>78</v>
      </c>
      <c r="BO7" s="55" t="s">
        <v>79</v>
      </c>
    </row>
    <row r="8" spans="1:234" s="44" customFormat="1" ht="10.199999999999999"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row>
    <row r="9" spans="1:234"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row>
    <row r="10" spans="1:234" s="341" customFormat="1" ht="15" customHeight="1">
      <c r="A10" s="338" t="s">
        <v>374</v>
      </c>
      <c r="B10" s="339">
        <v>35121</v>
      </c>
      <c r="C10" s="339">
        <v>36731</v>
      </c>
      <c r="D10" s="339">
        <v>38416</v>
      </c>
      <c r="E10" s="339">
        <v>41264</v>
      </c>
      <c r="F10" s="339">
        <v>42064</v>
      </c>
      <c r="G10" s="339">
        <v>43973</v>
      </c>
      <c r="H10" s="339">
        <v>44501</v>
      </c>
      <c r="I10" s="339">
        <v>45922</v>
      </c>
      <c r="J10" s="372">
        <v>47005</v>
      </c>
      <c r="K10" s="339">
        <v>49392</v>
      </c>
      <c r="L10" s="339">
        <v>51332</v>
      </c>
      <c r="M10" s="339">
        <v>54848</v>
      </c>
      <c r="N10" s="372">
        <v>56701</v>
      </c>
      <c r="O10" s="372">
        <v>58076</v>
      </c>
      <c r="P10" s="372">
        <v>60702</v>
      </c>
      <c r="Q10" s="372">
        <v>64807</v>
      </c>
      <c r="R10" s="372">
        <v>66714</v>
      </c>
      <c r="S10" s="372">
        <v>69866</v>
      </c>
      <c r="T10" s="372">
        <v>72486</v>
      </c>
      <c r="U10" s="372">
        <v>78521</v>
      </c>
      <c r="V10" s="372">
        <v>80616</v>
      </c>
      <c r="W10" s="372">
        <v>84633</v>
      </c>
      <c r="X10" s="372">
        <v>87923</v>
      </c>
      <c r="Y10" s="372">
        <v>93760</v>
      </c>
      <c r="Z10" s="372">
        <v>96103</v>
      </c>
      <c r="AA10" s="372">
        <v>99554</v>
      </c>
      <c r="AB10" s="372">
        <v>100742</v>
      </c>
      <c r="AC10" s="372">
        <v>105728</v>
      </c>
      <c r="AD10" s="372">
        <v>107184</v>
      </c>
      <c r="AE10" s="372">
        <v>111292</v>
      </c>
      <c r="AF10" s="372">
        <v>113853</v>
      </c>
      <c r="AG10" s="372">
        <v>121705</v>
      </c>
      <c r="AH10" s="372">
        <v>124816</v>
      </c>
      <c r="AI10" s="372">
        <v>131579</v>
      </c>
      <c r="AJ10" s="372">
        <v>135218</v>
      </c>
      <c r="AK10" s="372">
        <v>144562</v>
      </c>
      <c r="AL10" s="372">
        <v>149171</v>
      </c>
      <c r="AM10" s="372">
        <v>155953</v>
      </c>
      <c r="AN10" s="372">
        <v>175665</v>
      </c>
      <c r="AO10" s="372">
        <v>185507</v>
      </c>
      <c r="AP10" s="372">
        <v>191519</v>
      </c>
      <c r="AQ10" s="372">
        <v>195758</v>
      </c>
      <c r="AR10" s="372">
        <v>201939</v>
      </c>
      <c r="AS10" s="372">
        <v>208871</v>
      </c>
      <c r="AT10" s="372">
        <v>212115</v>
      </c>
      <c r="AU10" s="372">
        <v>212643</v>
      </c>
      <c r="AV10" s="372">
        <v>214761</v>
      </c>
      <c r="AW10" s="372">
        <v>219104</v>
      </c>
      <c r="AX10" s="372">
        <v>221211</v>
      </c>
      <c r="AY10" s="372">
        <v>224502</v>
      </c>
      <c r="AZ10" s="372">
        <v>228412</v>
      </c>
      <c r="BA10" s="372">
        <v>232460</v>
      </c>
      <c r="BB10" s="372">
        <v>229083</v>
      </c>
      <c r="BC10" s="372">
        <v>232738</v>
      </c>
      <c r="BD10" s="372">
        <v>235435</v>
      </c>
      <c r="BE10" s="372">
        <v>238661</v>
      </c>
      <c r="BF10" s="372">
        <v>237485</v>
      </c>
      <c r="BG10" s="372">
        <v>238862</v>
      </c>
      <c r="BH10" s="372">
        <v>238918</v>
      </c>
      <c r="BI10" s="372">
        <v>242245</v>
      </c>
      <c r="BJ10" s="372">
        <v>248896</v>
      </c>
      <c r="BK10" s="372">
        <v>254132</v>
      </c>
      <c r="BL10" s="372">
        <v>262469</v>
      </c>
      <c r="BM10" s="372">
        <v>269602</v>
      </c>
      <c r="BN10" s="372">
        <v>277124</v>
      </c>
      <c r="BO10" s="373">
        <v>285530</v>
      </c>
      <c r="BP10" s="340"/>
    </row>
    <row r="11" spans="1:234" s="341" customFormat="1" ht="15" customHeight="1">
      <c r="A11" s="338" t="s">
        <v>375</v>
      </c>
      <c r="B11" s="339">
        <v>3546</v>
      </c>
      <c r="C11" s="339">
        <v>3657</v>
      </c>
      <c r="D11" s="339">
        <v>3740</v>
      </c>
      <c r="E11" s="339">
        <v>3816</v>
      </c>
      <c r="F11" s="339">
        <v>3992</v>
      </c>
      <c r="G11" s="374">
        <v>4126</v>
      </c>
      <c r="H11" s="374">
        <v>4197</v>
      </c>
      <c r="I11" s="374">
        <v>4280</v>
      </c>
      <c r="J11" s="372">
        <v>4319</v>
      </c>
      <c r="K11" s="339">
        <v>4506</v>
      </c>
      <c r="L11" s="339">
        <v>4447</v>
      </c>
      <c r="M11" s="339">
        <v>4592</v>
      </c>
      <c r="N11" s="372">
        <v>4731</v>
      </c>
      <c r="O11" s="372">
        <v>4878</v>
      </c>
      <c r="P11" s="372">
        <v>4945</v>
      </c>
      <c r="Q11" s="372">
        <v>5120</v>
      </c>
      <c r="R11" s="372">
        <v>5294</v>
      </c>
      <c r="S11" s="372">
        <v>5359</v>
      </c>
      <c r="T11" s="372">
        <v>5416</v>
      </c>
      <c r="U11" s="372">
        <v>5536</v>
      </c>
      <c r="V11" s="372">
        <v>5635</v>
      </c>
      <c r="W11" s="372">
        <v>5805</v>
      </c>
      <c r="X11" s="372">
        <v>6038</v>
      </c>
      <c r="Y11" s="372">
        <v>6121</v>
      </c>
      <c r="Z11" s="372">
        <v>6274</v>
      </c>
      <c r="AA11" s="372">
        <v>6364</v>
      </c>
      <c r="AB11" s="372">
        <v>6486</v>
      </c>
      <c r="AC11" s="372">
        <v>6614</v>
      </c>
      <c r="AD11" s="372">
        <v>6937</v>
      </c>
      <c r="AE11" s="372">
        <v>6988</v>
      </c>
      <c r="AF11" s="372">
        <v>6976</v>
      </c>
      <c r="AG11" s="372">
        <v>7157</v>
      </c>
      <c r="AH11" s="372">
        <v>7339</v>
      </c>
      <c r="AI11" s="372">
        <v>7535</v>
      </c>
      <c r="AJ11" s="372">
        <v>7620</v>
      </c>
      <c r="AK11" s="372">
        <v>7935</v>
      </c>
      <c r="AL11" s="372">
        <v>8195</v>
      </c>
      <c r="AM11" s="372">
        <v>8416</v>
      </c>
      <c r="AN11" s="372">
        <v>9121</v>
      </c>
      <c r="AO11" s="372">
        <v>9200</v>
      </c>
      <c r="AP11" s="372">
        <v>9341</v>
      </c>
      <c r="AQ11" s="372">
        <v>9334</v>
      </c>
      <c r="AR11" s="372">
        <v>9386</v>
      </c>
      <c r="AS11" s="372">
        <v>9634</v>
      </c>
      <c r="AT11" s="372">
        <v>8417</v>
      </c>
      <c r="AU11" s="372">
        <v>8656</v>
      </c>
      <c r="AV11" s="372">
        <v>8816</v>
      </c>
      <c r="AW11" s="372">
        <v>8833</v>
      </c>
      <c r="AX11" s="372">
        <v>8949</v>
      </c>
      <c r="AY11" s="372">
        <v>9154</v>
      </c>
      <c r="AZ11" s="372">
        <v>9117</v>
      </c>
      <c r="BA11" s="372">
        <v>9306</v>
      </c>
      <c r="BB11" s="372">
        <v>9523</v>
      </c>
      <c r="BC11" s="372">
        <v>9720</v>
      </c>
      <c r="BD11" s="372">
        <v>10287</v>
      </c>
      <c r="BE11" s="372">
        <v>11017</v>
      </c>
      <c r="BF11" s="372">
        <v>11718</v>
      </c>
      <c r="BG11" s="372">
        <v>12323</v>
      </c>
      <c r="BH11" s="372">
        <v>12354</v>
      </c>
      <c r="BI11" s="372">
        <v>12579</v>
      </c>
      <c r="BJ11" s="372">
        <v>13124</v>
      </c>
      <c r="BK11" s="372">
        <v>13387</v>
      </c>
      <c r="BL11" s="372">
        <v>13222</v>
      </c>
      <c r="BM11" s="372">
        <v>13208</v>
      </c>
      <c r="BN11" s="372">
        <v>13269</v>
      </c>
      <c r="BO11" s="373">
        <v>13243</v>
      </c>
      <c r="BP11" s="340"/>
    </row>
    <row r="12" spans="1:234" s="341" customFormat="1" ht="15" customHeight="1">
      <c r="A12" s="338" t="s">
        <v>376</v>
      </c>
      <c r="B12" s="339">
        <v>1845</v>
      </c>
      <c r="C12" s="339">
        <v>1904</v>
      </c>
      <c r="D12" s="339">
        <v>1955</v>
      </c>
      <c r="E12" s="339">
        <v>2014</v>
      </c>
      <c r="F12" s="339">
        <v>2051</v>
      </c>
      <c r="G12" s="374">
        <v>2101</v>
      </c>
      <c r="H12" s="374">
        <v>2165</v>
      </c>
      <c r="I12" s="374">
        <v>2198</v>
      </c>
      <c r="J12" s="372">
        <v>2216</v>
      </c>
      <c r="K12" s="339">
        <v>2239</v>
      </c>
      <c r="L12" s="339">
        <v>2328</v>
      </c>
      <c r="M12" s="339">
        <v>2480</v>
      </c>
      <c r="N12" s="372">
        <v>2578</v>
      </c>
      <c r="O12" s="372">
        <v>2728</v>
      </c>
      <c r="P12" s="372">
        <v>2866</v>
      </c>
      <c r="Q12" s="372">
        <v>3092</v>
      </c>
      <c r="R12" s="372">
        <v>3241</v>
      </c>
      <c r="S12" s="372">
        <v>3413</v>
      </c>
      <c r="T12" s="372">
        <v>3633</v>
      </c>
      <c r="U12" s="372">
        <v>3838</v>
      </c>
      <c r="V12" s="372">
        <v>3983</v>
      </c>
      <c r="W12" s="372">
        <v>4197</v>
      </c>
      <c r="X12" s="372">
        <v>4448</v>
      </c>
      <c r="Y12" s="372">
        <v>4731</v>
      </c>
      <c r="Z12" s="372">
        <v>4895</v>
      </c>
      <c r="AA12" s="372">
        <v>4976</v>
      </c>
      <c r="AB12" s="372">
        <v>5057</v>
      </c>
      <c r="AC12" s="372">
        <v>5215</v>
      </c>
      <c r="AD12" s="372">
        <v>5351</v>
      </c>
      <c r="AE12" s="372">
        <v>5520</v>
      </c>
      <c r="AF12" s="372">
        <v>5747</v>
      </c>
      <c r="AG12" s="372">
        <v>5979</v>
      </c>
      <c r="AH12" s="372">
        <v>6136</v>
      </c>
      <c r="AI12" s="372">
        <v>6137</v>
      </c>
      <c r="AJ12" s="372">
        <v>6162</v>
      </c>
      <c r="AK12" s="372">
        <v>6083</v>
      </c>
      <c r="AL12" s="372">
        <v>5965</v>
      </c>
      <c r="AM12" s="372">
        <v>5853</v>
      </c>
      <c r="AN12" s="372">
        <v>6562</v>
      </c>
      <c r="AO12" s="372">
        <v>6535</v>
      </c>
      <c r="AP12" s="372">
        <v>6404</v>
      </c>
      <c r="AQ12" s="372">
        <v>6295</v>
      </c>
      <c r="AR12" s="372">
        <v>6388</v>
      </c>
      <c r="AS12" s="372">
        <v>6550</v>
      </c>
      <c r="AT12" s="372">
        <v>6679.4</v>
      </c>
      <c r="AU12" s="372">
        <v>6856</v>
      </c>
      <c r="AV12" s="372">
        <v>6983</v>
      </c>
      <c r="AW12" s="372">
        <v>7153</v>
      </c>
      <c r="AX12" s="372">
        <v>7288</v>
      </c>
      <c r="AY12" s="372">
        <v>7469</v>
      </c>
      <c r="AZ12" s="372">
        <v>7641</v>
      </c>
      <c r="BA12" s="372">
        <v>7748</v>
      </c>
      <c r="BB12" s="372">
        <v>7757</v>
      </c>
      <c r="BC12" s="372">
        <v>7640</v>
      </c>
      <c r="BD12" s="372">
        <v>7707</v>
      </c>
      <c r="BE12" s="372">
        <v>7431</v>
      </c>
      <c r="BF12" s="372">
        <v>7388</v>
      </c>
      <c r="BG12" s="372">
        <v>7379</v>
      </c>
      <c r="BH12" s="372">
        <v>7303</v>
      </c>
      <c r="BI12" s="372">
        <v>7157</v>
      </c>
      <c r="BJ12" s="372">
        <v>7310</v>
      </c>
      <c r="BK12" s="372">
        <v>7483</v>
      </c>
      <c r="BL12" s="372">
        <v>7569</v>
      </c>
      <c r="BM12" s="372">
        <v>7719</v>
      </c>
      <c r="BN12" s="372">
        <v>7662</v>
      </c>
      <c r="BO12" s="373">
        <v>7585</v>
      </c>
      <c r="BP12" s="340"/>
    </row>
    <row r="13" spans="1:234" s="341" customFormat="1" ht="15" customHeight="1">
      <c r="A13" s="338" t="s">
        <v>377</v>
      </c>
      <c r="B13" s="339">
        <v>1684</v>
      </c>
      <c r="C13" s="339">
        <v>1627</v>
      </c>
      <c r="D13" s="339">
        <v>1585</v>
      </c>
      <c r="E13" s="339">
        <v>1615</v>
      </c>
      <c r="F13" s="339">
        <v>1738</v>
      </c>
      <c r="G13" s="374">
        <v>1652</v>
      </c>
      <c r="H13" s="374">
        <v>1648</v>
      </c>
      <c r="I13" s="374">
        <v>1807</v>
      </c>
      <c r="J13" s="372">
        <v>1865</v>
      </c>
      <c r="K13" s="339">
        <v>1903</v>
      </c>
      <c r="L13" s="339">
        <v>1866</v>
      </c>
      <c r="M13" s="339">
        <v>1950</v>
      </c>
      <c r="N13" s="372">
        <v>2026</v>
      </c>
      <c r="O13" s="372">
        <v>2068</v>
      </c>
      <c r="P13" s="372">
        <v>2047</v>
      </c>
      <c r="Q13" s="372">
        <v>2154</v>
      </c>
      <c r="R13" s="372">
        <v>2038</v>
      </c>
      <c r="S13" s="372">
        <v>1795</v>
      </c>
      <c r="T13" s="372">
        <v>1723</v>
      </c>
      <c r="U13" s="372">
        <v>1849</v>
      </c>
      <c r="V13" s="372">
        <v>2009</v>
      </c>
      <c r="W13" s="372">
        <v>2021</v>
      </c>
      <c r="X13" s="372">
        <v>2271</v>
      </c>
      <c r="Y13" s="372">
        <v>2224</v>
      </c>
      <c r="Z13" s="372">
        <v>2520</v>
      </c>
      <c r="AA13" s="372">
        <v>2584</v>
      </c>
      <c r="AB13" s="372">
        <v>2585</v>
      </c>
      <c r="AC13" s="372">
        <v>2556</v>
      </c>
      <c r="AD13" s="372">
        <v>2789</v>
      </c>
      <c r="AE13" s="372">
        <v>2731</v>
      </c>
      <c r="AF13" s="372">
        <v>2669</v>
      </c>
      <c r="AG13" s="372">
        <v>2663</v>
      </c>
      <c r="AH13" s="372">
        <v>2907</v>
      </c>
      <c r="AI13" s="372">
        <v>2806</v>
      </c>
      <c r="AJ13" s="372">
        <v>3360</v>
      </c>
      <c r="AK13" s="372">
        <v>3637</v>
      </c>
      <c r="AL13" s="372">
        <v>3688</v>
      </c>
      <c r="AM13" s="372">
        <v>3759</v>
      </c>
      <c r="AN13" s="372">
        <v>3959</v>
      </c>
      <c r="AO13" s="372">
        <v>4035</v>
      </c>
      <c r="AP13" s="372">
        <v>4240</v>
      </c>
      <c r="AQ13" s="372">
        <v>4393</v>
      </c>
      <c r="AR13" s="372">
        <v>4390</v>
      </c>
      <c r="AS13" s="372">
        <v>4190</v>
      </c>
      <c r="AT13" s="372">
        <v>4379</v>
      </c>
      <c r="AU13" s="372">
        <v>4394</v>
      </c>
      <c r="AV13" s="372">
        <v>4336</v>
      </c>
      <c r="AW13" s="372">
        <v>4333</v>
      </c>
      <c r="AX13" s="372">
        <v>4460</v>
      </c>
      <c r="AY13" s="372">
        <v>4442</v>
      </c>
      <c r="AZ13" s="372">
        <v>4495</v>
      </c>
      <c r="BA13" s="372">
        <v>4594</v>
      </c>
      <c r="BB13" s="372">
        <v>4870</v>
      </c>
      <c r="BC13" s="372">
        <v>4621</v>
      </c>
      <c r="BD13" s="372">
        <v>4745</v>
      </c>
      <c r="BE13" s="372">
        <v>4986</v>
      </c>
      <c r="BF13" s="372">
        <v>5314</v>
      </c>
      <c r="BG13" s="372">
        <v>5632</v>
      </c>
      <c r="BH13" s="372">
        <v>5910</v>
      </c>
      <c r="BI13" s="372">
        <v>5976</v>
      </c>
      <c r="BJ13" s="372">
        <v>6066</v>
      </c>
      <c r="BK13" s="372">
        <v>6406</v>
      </c>
      <c r="BL13" s="372">
        <v>6406</v>
      </c>
      <c r="BM13" s="372">
        <v>6666</v>
      </c>
      <c r="BN13" s="372">
        <v>7048</v>
      </c>
      <c r="BO13" s="373">
        <v>7426</v>
      </c>
      <c r="BP13" s="340"/>
    </row>
    <row r="14" spans="1:234" s="341" customFormat="1" ht="15" customHeight="1">
      <c r="A14" s="338" t="s">
        <v>378</v>
      </c>
      <c r="B14" s="339">
        <v>1474</v>
      </c>
      <c r="C14" s="339">
        <v>1473</v>
      </c>
      <c r="D14" s="339">
        <v>1631</v>
      </c>
      <c r="E14" s="339">
        <v>1488</v>
      </c>
      <c r="F14" s="339">
        <v>1480</v>
      </c>
      <c r="G14" s="374">
        <v>1489</v>
      </c>
      <c r="H14" s="374">
        <v>1589</v>
      </c>
      <c r="I14" s="374">
        <v>1665</v>
      </c>
      <c r="J14" s="372">
        <v>1793</v>
      </c>
      <c r="K14" s="339">
        <v>1829</v>
      </c>
      <c r="L14" s="339">
        <v>1906</v>
      </c>
      <c r="M14" s="339">
        <v>2020</v>
      </c>
      <c r="N14" s="372">
        <v>1761</v>
      </c>
      <c r="O14" s="372">
        <v>1864</v>
      </c>
      <c r="P14" s="372">
        <v>1899</v>
      </c>
      <c r="Q14" s="372">
        <v>1865</v>
      </c>
      <c r="R14" s="372">
        <v>1837</v>
      </c>
      <c r="S14" s="372">
        <v>2008</v>
      </c>
      <c r="T14" s="372">
        <v>2101</v>
      </c>
      <c r="U14" s="372">
        <v>2125</v>
      </c>
      <c r="V14" s="372">
        <v>2101</v>
      </c>
      <c r="W14" s="372">
        <v>2268</v>
      </c>
      <c r="X14" s="372">
        <v>2380</v>
      </c>
      <c r="Y14" s="372">
        <v>2260</v>
      </c>
      <c r="Z14" s="372">
        <v>3006</v>
      </c>
      <c r="AA14" s="372">
        <v>3239</v>
      </c>
      <c r="AB14" s="372">
        <v>3413</v>
      </c>
      <c r="AC14" s="372">
        <v>3477</v>
      </c>
      <c r="AD14" s="372">
        <v>3760</v>
      </c>
      <c r="AE14" s="372">
        <v>4082</v>
      </c>
      <c r="AF14" s="372">
        <v>4426</v>
      </c>
      <c r="AG14" s="372">
        <v>4345</v>
      </c>
      <c r="AH14" s="372">
        <v>4348</v>
      </c>
      <c r="AI14" s="372">
        <v>4393</v>
      </c>
      <c r="AJ14" s="372">
        <v>4569</v>
      </c>
      <c r="AK14" s="372">
        <v>4568</v>
      </c>
      <c r="AL14" s="372">
        <v>4467</v>
      </c>
      <c r="AM14" s="372">
        <v>4565</v>
      </c>
      <c r="AN14" s="372">
        <v>4996</v>
      </c>
      <c r="AO14" s="372">
        <v>4839</v>
      </c>
      <c r="AP14" s="372">
        <v>4711</v>
      </c>
      <c r="AQ14" s="372">
        <v>4860</v>
      </c>
      <c r="AR14" s="372">
        <v>4785</v>
      </c>
      <c r="AS14" s="372">
        <v>4636</v>
      </c>
      <c r="AT14" s="372">
        <v>4636</v>
      </c>
      <c r="AU14" s="372">
        <v>4844</v>
      </c>
      <c r="AV14" s="372">
        <v>4943</v>
      </c>
      <c r="AW14" s="372">
        <v>4931</v>
      </c>
      <c r="AX14" s="372">
        <v>4868</v>
      </c>
      <c r="AY14" s="372">
        <v>5122</v>
      </c>
      <c r="AZ14" s="372">
        <v>5293</v>
      </c>
      <c r="BA14" s="372">
        <v>5497</v>
      </c>
      <c r="BB14" s="372">
        <v>5686</v>
      </c>
      <c r="BC14" s="372">
        <v>5716</v>
      </c>
      <c r="BD14" s="372">
        <v>5984</v>
      </c>
      <c r="BE14" s="372">
        <v>6101</v>
      </c>
      <c r="BF14" s="372">
        <v>6389</v>
      </c>
      <c r="BG14" s="372">
        <v>6787</v>
      </c>
      <c r="BH14" s="372">
        <v>7074</v>
      </c>
      <c r="BI14" s="372">
        <v>7406</v>
      </c>
      <c r="BJ14" s="372">
        <v>7812</v>
      </c>
      <c r="BK14" s="372">
        <v>8620</v>
      </c>
      <c r="BL14" s="372">
        <v>9570</v>
      </c>
      <c r="BM14" s="372">
        <v>10003</v>
      </c>
      <c r="BN14" s="372">
        <v>10062</v>
      </c>
      <c r="BO14" s="373">
        <v>10082</v>
      </c>
      <c r="BP14" s="340"/>
    </row>
    <row r="15" spans="1:234" s="341" customFormat="1" ht="15" customHeight="1">
      <c r="A15" s="338" t="s">
        <v>379</v>
      </c>
      <c r="B15" s="339">
        <v>2241</v>
      </c>
      <c r="C15" s="339">
        <v>2483</v>
      </c>
      <c r="D15" s="339">
        <v>2644</v>
      </c>
      <c r="E15" s="339">
        <v>2995</v>
      </c>
      <c r="F15" s="339">
        <v>3038</v>
      </c>
      <c r="G15" s="374">
        <v>3108</v>
      </c>
      <c r="H15" s="374">
        <v>3158</v>
      </c>
      <c r="I15" s="374">
        <v>3001</v>
      </c>
      <c r="J15" s="372">
        <v>3064</v>
      </c>
      <c r="K15" s="339">
        <v>3157</v>
      </c>
      <c r="L15" s="339">
        <v>3538</v>
      </c>
      <c r="M15" s="339">
        <v>3593</v>
      </c>
      <c r="N15" s="372">
        <v>3645</v>
      </c>
      <c r="O15" s="372">
        <v>3711</v>
      </c>
      <c r="P15" s="372">
        <v>3787</v>
      </c>
      <c r="Q15" s="372">
        <v>3924</v>
      </c>
      <c r="R15" s="372">
        <v>4039</v>
      </c>
      <c r="S15" s="372">
        <v>4100</v>
      </c>
      <c r="T15" s="372">
        <v>4172</v>
      </c>
      <c r="U15" s="372">
        <v>4111</v>
      </c>
      <c r="V15" s="372">
        <v>4177</v>
      </c>
      <c r="W15" s="372">
        <v>4209</v>
      </c>
      <c r="X15" s="372">
        <v>5476</v>
      </c>
      <c r="Y15" s="372">
        <v>5531</v>
      </c>
      <c r="Z15" s="372">
        <v>5155</v>
      </c>
      <c r="AA15" s="372">
        <v>4979</v>
      </c>
      <c r="AB15" s="372">
        <v>5109</v>
      </c>
      <c r="AC15" s="372">
        <v>1470</v>
      </c>
      <c r="AD15" s="372">
        <v>712</v>
      </c>
      <c r="AE15" s="372">
        <v>1234</v>
      </c>
      <c r="AF15" s="372">
        <v>1367</v>
      </c>
      <c r="AG15" s="372">
        <v>1624</v>
      </c>
      <c r="AH15" s="372">
        <v>1632</v>
      </c>
      <c r="AI15" s="372">
        <v>1655</v>
      </c>
      <c r="AJ15" s="372">
        <v>1680</v>
      </c>
      <c r="AK15" s="372">
        <v>948</v>
      </c>
      <c r="AL15" s="372">
        <v>962</v>
      </c>
      <c r="AM15" s="372">
        <v>1076</v>
      </c>
      <c r="AN15" s="372">
        <v>1085</v>
      </c>
      <c r="AO15" s="372">
        <v>899</v>
      </c>
      <c r="AP15" s="372">
        <v>899</v>
      </c>
      <c r="AQ15" s="372">
        <v>492</v>
      </c>
      <c r="AR15" s="372">
        <v>492</v>
      </c>
      <c r="AS15" s="372">
        <v>848</v>
      </c>
      <c r="AT15" s="372">
        <v>847</v>
      </c>
      <c r="AU15" s="372">
        <v>523</v>
      </c>
      <c r="AV15" s="372">
        <v>523</v>
      </c>
      <c r="AW15" s="372">
        <v>0</v>
      </c>
      <c r="AX15" s="372">
        <v>0</v>
      </c>
      <c r="AY15" s="372">
        <v>0</v>
      </c>
      <c r="AZ15" s="372">
        <v>0</v>
      </c>
      <c r="BA15" s="372">
        <v>0</v>
      </c>
      <c r="BB15" s="372">
        <v>0</v>
      </c>
      <c r="BC15" s="372">
        <v>0</v>
      </c>
      <c r="BD15" s="372">
        <v>0</v>
      </c>
      <c r="BE15" s="372">
        <v>0</v>
      </c>
      <c r="BF15" s="372">
        <v>0</v>
      </c>
      <c r="BG15" s="372">
        <v>0</v>
      </c>
      <c r="BH15" s="372">
        <v>0</v>
      </c>
      <c r="BI15" s="372">
        <v>0</v>
      </c>
      <c r="BJ15" s="372">
        <v>0</v>
      </c>
      <c r="BK15" s="372">
        <v>0</v>
      </c>
      <c r="BL15" s="372">
        <v>0</v>
      </c>
      <c r="BM15" s="372">
        <v>24</v>
      </c>
      <c r="BN15" s="372">
        <v>24</v>
      </c>
      <c r="BO15" s="373">
        <v>0</v>
      </c>
      <c r="BP15" s="340"/>
    </row>
    <row r="16" spans="1:234" s="341" customFormat="1" ht="15" customHeight="1">
      <c r="A16" s="338" t="s">
        <v>380</v>
      </c>
      <c r="B16" s="339">
        <v>1165</v>
      </c>
      <c r="C16" s="339">
        <v>1230</v>
      </c>
      <c r="D16" s="339">
        <v>1230</v>
      </c>
      <c r="E16" s="339">
        <v>1174</v>
      </c>
      <c r="F16" s="339">
        <v>1225</v>
      </c>
      <c r="G16" s="374">
        <v>1306</v>
      </c>
      <c r="H16" s="374">
        <v>1317</v>
      </c>
      <c r="I16" s="374">
        <v>1388</v>
      </c>
      <c r="J16" s="372">
        <v>1953</v>
      </c>
      <c r="K16" s="339">
        <v>1865</v>
      </c>
      <c r="L16" s="339">
        <v>1983</v>
      </c>
      <c r="M16" s="339">
        <v>2078</v>
      </c>
      <c r="N16" s="372">
        <v>2160</v>
      </c>
      <c r="O16" s="372">
        <v>2143</v>
      </c>
      <c r="P16" s="372">
        <v>2247</v>
      </c>
      <c r="Q16" s="372">
        <v>2277</v>
      </c>
      <c r="R16" s="372">
        <v>2845</v>
      </c>
      <c r="S16" s="372">
        <v>3233</v>
      </c>
      <c r="T16" s="372">
        <v>3403</v>
      </c>
      <c r="U16" s="372">
        <v>3510</v>
      </c>
      <c r="V16" s="372">
        <v>3841</v>
      </c>
      <c r="W16" s="372">
        <v>3933</v>
      </c>
      <c r="X16" s="372">
        <v>3869</v>
      </c>
      <c r="Y16" s="372">
        <v>4119</v>
      </c>
      <c r="Z16" s="372">
        <v>4348</v>
      </c>
      <c r="AA16" s="372">
        <v>4687</v>
      </c>
      <c r="AB16" s="372">
        <v>4848</v>
      </c>
      <c r="AC16" s="372">
        <v>4981</v>
      </c>
      <c r="AD16" s="372">
        <v>4731</v>
      </c>
      <c r="AE16" s="372">
        <v>4979</v>
      </c>
      <c r="AF16" s="372">
        <v>5097</v>
      </c>
      <c r="AG16" s="372">
        <v>5260</v>
      </c>
      <c r="AH16" s="372">
        <v>5478</v>
      </c>
      <c r="AI16" s="372">
        <v>5675</v>
      </c>
      <c r="AJ16" s="372">
        <v>5546</v>
      </c>
      <c r="AK16" s="372">
        <v>5625</v>
      </c>
      <c r="AL16" s="372">
        <v>5901</v>
      </c>
      <c r="AM16" s="372">
        <v>6214</v>
      </c>
      <c r="AN16" s="372">
        <v>6498</v>
      </c>
      <c r="AO16" s="372">
        <v>6328</v>
      </c>
      <c r="AP16" s="372">
        <v>6274</v>
      </c>
      <c r="AQ16" s="372">
        <v>6331</v>
      </c>
      <c r="AR16" s="372">
        <v>5710</v>
      </c>
      <c r="AS16" s="372">
        <v>5879</v>
      </c>
      <c r="AT16" s="372">
        <v>5898</v>
      </c>
      <c r="AU16" s="372">
        <v>5785</v>
      </c>
      <c r="AV16" s="372">
        <v>5813</v>
      </c>
      <c r="AW16" s="372">
        <v>5819</v>
      </c>
      <c r="AX16" s="372">
        <v>5757</v>
      </c>
      <c r="AY16" s="372">
        <v>5972</v>
      </c>
      <c r="AZ16" s="372">
        <v>6060</v>
      </c>
      <c r="BA16" s="372">
        <v>5966</v>
      </c>
      <c r="BB16" s="372">
        <v>6187</v>
      </c>
      <c r="BC16" s="372">
        <v>5060</v>
      </c>
      <c r="BD16" s="372">
        <v>6037</v>
      </c>
      <c r="BE16" s="372">
        <v>6570</v>
      </c>
      <c r="BF16" s="372">
        <v>6864</v>
      </c>
      <c r="BG16" s="372">
        <v>7046</v>
      </c>
      <c r="BH16" s="372">
        <v>7068</v>
      </c>
      <c r="BI16" s="372">
        <v>6989</v>
      </c>
      <c r="BJ16" s="372">
        <v>7124</v>
      </c>
      <c r="BK16" s="372">
        <v>7732</v>
      </c>
      <c r="BL16" s="372">
        <v>7359</v>
      </c>
      <c r="BM16" s="372">
        <v>7162</v>
      </c>
      <c r="BN16" s="372">
        <v>7852</v>
      </c>
      <c r="BO16" s="373">
        <v>7482</v>
      </c>
      <c r="BP16" s="340"/>
    </row>
    <row r="17" spans="1:137" s="341" customFormat="1" ht="15" customHeight="1">
      <c r="A17" s="338" t="s">
        <v>381</v>
      </c>
      <c r="B17" s="339">
        <v>365</v>
      </c>
      <c r="C17" s="339">
        <v>400</v>
      </c>
      <c r="D17" s="339">
        <v>406</v>
      </c>
      <c r="E17" s="339">
        <v>402</v>
      </c>
      <c r="F17" s="339">
        <v>375</v>
      </c>
      <c r="G17" s="374">
        <v>411</v>
      </c>
      <c r="H17" s="374">
        <v>341</v>
      </c>
      <c r="I17" s="374">
        <v>291</v>
      </c>
      <c r="J17" s="372">
        <v>325</v>
      </c>
      <c r="K17" s="339">
        <v>355</v>
      </c>
      <c r="L17" s="339">
        <v>362</v>
      </c>
      <c r="M17" s="339">
        <v>367</v>
      </c>
      <c r="N17" s="372">
        <v>392</v>
      </c>
      <c r="O17" s="372">
        <v>361</v>
      </c>
      <c r="P17" s="372">
        <v>354</v>
      </c>
      <c r="Q17" s="372">
        <v>358</v>
      </c>
      <c r="R17" s="372">
        <v>367</v>
      </c>
      <c r="S17" s="372">
        <v>374</v>
      </c>
      <c r="T17" s="372">
        <v>375</v>
      </c>
      <c r="U17" s="372">
        <v>380</v>
      </c>
      <c r="V17" s="372">
        <v>400</v>
      </c>
      <c r="W17" s="372">
        <v>393</v>
      </c>
      <c r="X17" s="372">
        <v>384</v>
      </c>
      <c r="Y17" s="372">
        <v>368</v>
      </c>
      <c r="Z17" s="372">
        <v>372</v>
      </c>
      <c r="AA17" s="372">
        <v>379</v>
      </c>
      <c r="AB17" s="372">
        <v>388</v>
      </c>
      <c r="AC17" s="372">
        <v>395</v>
      </c>
      <c r="AD17" s="372">
        <v>409</v>
      </c>
      <c r="AE17" s="372">
        <v>412</v>
      </c>
      <c r="AF17" s="372">
        <v>415</v>
      </c>
      <c r="AG17" s="372">
        <v>426</v>
      </c>
      <c r="AH17" s="372">
        <v>455</v>
      </c>
      <c r="AI17" s="372">
        <v>471</v>
      </c>
      <c r="AJ17" s="372">
        <v>485</v>
      </c>
      <c r="AK17" s="372">
        <v>506</v>
      </c>
      <c r="AL17" s="372">
        <v>531</v>
      </c>
      <c r="AM17" s="372">
        <v>554</v>
      </c>
      <c r="AN17" s="372">
        <v>561</v>
      </c>
      <c r="AO17" s="372">
        <v>555</v>
      </c>
      <c r="AP17" s="372">
        <v>533</v>
      </c>
      <c r="AQ17" s="372">
        <v>520</v>
      </c>
      <c r="AR17" s="372">
        <v>524</v>
      </c>
      <c r="AS17" s="372">
        <v>514</v>
      </c>
      <c r="AT17" s="372">
        <v>524</v>
      </c>
      <c r="AU17" s="372">
        <v>543</v>
      </c>
      <c r="AV17" s="372">
        <v>561</v>
      </c>
      <c r="AW17" s="372">
        <v>549</v>
      </c>
      <c r="AX17" s="372">
        <v>565</v>
      </c>
      <c r="AY17" s="372">
        <v>585</v>
      </c>
      <c r="AZ17" s="372">
        <v>594</v>
      </c>
      <c r="BA17" s="372">
        <v>623</v>
      </c>
      <c r="BB17" s="372">
        <v>640</v>
      </c>
      <c r="BC17" s="372">
        <v>664</v>
      </c>
      <c r="BD17" s="372">
        <v>744</v>
      </c>
      <c r="BE17" s="372">
        <v>784</v>
      </c>
      <c r="BF17" s="372">
        <v>870</v>
      </c>
      <c r="BG17" s="372">
        <v>830</v>
      </c>
      <c r="BH17" s="372">
        <v>834</v>
      </c>
      <c r="BI17" s="372">
        <v>861</v>
      </c>
      <c r="BJ17" s="372">
        <v>870</v>
      </c>
      <c r="BK17" s="372">
        <v>886</v>
      </c>
      <c r="BL17" s="372">
        <v>883</v>
      </c>
      <c r="BM17" s="372">
        <v>870</v>
      </c>
      <c r="BN17" s="372">
        <v>902</v>
      </c>
      <c r="BO17" s="373">
        <v>922</v>
      </c>
      <c r="BP17" s="340"/>
    </row>
    <row r="18" spans="1:137" s="341" customFormat="1" ht="15" customHeight="1">
      <c r="A18" s="338" t="s">
        <v>382</v>
      </c>
      <c r="B18" s="339">
        <v>385</v>
      </c>
      <c r="C18" s="339">
        <v>380</v>
      </c>
      <c r="D18" s="339">
        <v>382</v>
      </c>
      <c r="E18" s="339">
        <v>386</v>
      </c>
      <c r="F18" s="339">
        <v>388</v>
      </c>
      <c r="G18" s="374">
        <v>403</v>
      </c>
      <c r="H18" s="374">
        <v>414</v>
      </c>
      <c r="I18" s="374">
        <v>413</v>
      </c>
      <c r="J18" s="372">
        <v>434</v>
      </c>
      <c r="K18" s="339">
        <v>452</v>
      </c>
      <c r="L18" s="339">
        <v>440</v>
      </c>
      <c r="M18" s="339">
        <v>436</v>
      </c>
      <c r="N18" s="372">
        <v>454</v>
      </c>
      <c r="O18" s="372">
        <v>469</v>
      </c>
      <c r="P18" s="372">
        <v>487</v>
      </c>
      <c r="Q18" s="372">
        <v>488</v>
      </c>
      <c r="R18" s="372">
        <v>505</v>
      </c>
      <c r="S18" s="372">
        <v>528</v>
      </c>
      <c r="T18" s="372">
        <v>529</v>
      </c>
      <c r="U18" s="372">
        <v>559</v>
      </c>
      <c r="V18" s="372">
        <v>510</v>
      </c>
      <c r="W18" s="372">
        <v>515</v>
      </c>
      <c r="X18" s="372">
        <v>541</v>
      </c>
      <c r="Y18" s="372">
        <v>540</v>
      </c>
      <c r="Z18" s="372">
        <v>556</v>
      </c>
      <c r="AA18" s="372">
        <v>584</v>
      </c>
      <c r="AB18" s="372">
        <v>624</v>
      </c>
      <c r="AC18" s="372">
        <v>600</v>
      </c>
      <c r="AD18" s="372">
        <v>644</v>
      </c>
      <c r="AE18" s="372">
        <v>657</v>
      </c>
      <c r="AF18" s="372">
        <v>660</v>
      </c>
      <c r="AG18" s="372">
        <v>631</v>
      </c>
      <c r="AH18" s="372">
        <v>687</v>
      </c>
      <c r="AI18" s="372">
        <v>736</v>
      </c>
      <c r="AJ18" s="372">
        <v>729</v>
      </c>
      <c r="AK18" s="372">
        <v>721</v>
      </c>
      <c r="AL18" s="372">
        <v>765</v>
      </c>
      <c r="AM18" s="372">
        <v>782</v>
      </c>
      <c r="AN18" s="372">
        <v>812</v>
      </c>
      <c r="AO18" s="372">
        <v>867</v>
      </c>
      <c r="AP18" s="372">
        <v>925</v>
      </c>
      <c r="AQ18" s="372">
        <v>950</v>
      </c>
      <c r="AR18" s="372">
        <v>912</v>
      </c>
      <c r="AS18" s="372">
        <v>909</v>
      </c>
      <c r="AT18" s="372">
        <v>916</v>
      </c>
      <c r="AU18" s="372">
        <v>923</v>
      </c>
      <c r="AV18" s="372">
        <v>944</v>
      </c>
      <c r="AW18" s="372">
        <v>936</v>
      </c>
      <c r="AX18" s="372">
        <v>948</v>
      </c>
      <c r="AY18" s="372">
        <v>984</v>
      </c>
      <c r="AZ18" s="372">
        <v>972</v>
      </c>
      <c r="BA18" s="372">
        <v>1000</v>
      </c>
      <c r="BB18" s="372">
        <v>1006</v>
      </c>
      <c r="BC18" s="372">
        <v>1030</v>
      </c>
      <c r="BD18" s="372">
        <v>1023</v>
      </c>
      <c r="BE18" s="372">
        <v>1053</v>
      </c>
      <c r="BF18" s="372">
        <v>1030</v>
      </c>
      <c r="BG18" s="372">
        <v>1027</v>
      </c>
      <c r="BH18" s="372">
        <v>1110</v>
      </c>
      <c r="BI18" s="372">
        <v>1165</v>
      </c>
      <c r="BJ18" s="372">
        <v>1194</v>
      </c>
      <c r="BK18" s="372">
        <v>1236</v>
      </c>
      <c r="BL18" s="372">
        <v>1296</v>
      </c>
      <c r="BM18" s="372">
        <v>1340</v>
      </c>
      <c r="BN18" s="372">
        <v>1427</v>
      </c>
      <c r="BO18" s="373">
        <v>1495</v>
      </c>
      <c r="BP18" s="340"/>
    </row>
    <row r="19" spans="1:137" s="341" customFormat="1" ht="15" customHeight="1">
      <c r="A19" s="338" t="s">
        <v>383</v>
      </c>
      <c r="B19" s="339">
        <v>2827</v>
      </c>
      <c r="C19" s="339">
        <v>3015</v>
      </c>
      <c r="D19" s="339">
        <v>3330</v>
      </c>
      <c r="E19" s="339">
        <v>3372</v>
      </c>
      <c r="F19" s="339">
        <v>3371</v>
      </c>
      <c r="G19" s="374">
        <v>3499</v>
      </c>
      <c r="H19" s="374">
        <v>3558</v>
      </c>
      <c r="I19" s="374">
        <v>3622</v>
      </c>
      <c r="J19" s="372">
        <v>3699</v>
      </c>
      <c r="K19" s="339">
        <v>3131</v>
      </c>
      <c r="L19" s="339">
        <v>3199</v>
      </c>
      <c r="M19" s="339">
        <v>3208</v>
      </c>
      <c r="N19" s="372">
        <v>3237</v>
      </c>
      <c r="O19" s="372">
        <v>3010</v>
      </c>
      <c r="P19" s="372">
        <v>3029</v>
      </c>
      <c r="Q19" s="372">
        <v>3092</v>
      </c>
      <c r="R19" s="372">
        <v>3100</v>
      </c>
      <c r="S19" s="372">
        <v>3262</v>
      </c>
      <c r="T19" s="372">
        <v>3261</v>
      </c>
      <c r="U19" s="372">
        <v>3224</v>
      </c>
      <c r="V19" s="372">
        <v>3681</v>
      </c>
      <c r="W19" s="372">
        <v>3815</v>
      </c>
      <c r="X19" s="372">
        <v>4478</v>
      </c>
      <c r="Y19" s="372">
        <v>4563</v>
      </c>
      <c r="Z19" s="372">
        <v>4138</v>
      </c>
      <c r="AA19" s="372">
        <v>4473</v>
      </c>
      <c r="AB19" s="372">
        <v>4302</v>
      </c>
      <c r="AC19" s="372">
        <v>5193</v>
      </c>
      <c r="AD19" s="372">
        <v>5234</v>
      </c>
      <c r="AE19" s="372">
        <v>4837</v>
      </c>
      <c r="AF19" s="372">
        <v>4759</v>
      </c>
      <c r="AG19" s="372">
        <v>3477</v>
      </c>
      <c r="AH19" s="372">
        <v>3497</v>
      </c>
      <c r="AI19" s="372">
        <v>3579</v>
      </c>
      <c r="AJ19" s="372">
        <v>3260</v>
      </c>
      <c r="AK19" s="372">
        <v>3249</v>
      </c>
      <c r="AL19" s="372">
        <v>3328</v>
      </c>
      <c r="AM19" s="372">
        <v>3477</v>
      </c>
      <c r="AN19" s="372">
        <v>4349</v>
      </c>
      <c r="AO19" s="372">
        <v>4577</v>
      </c>
      <c r="AP19" s="372">
        <v>4587</v>
      </c>
      <c r="AQ19" s="372">
        <v>4707</v>
      </c>
      <c r="AR19" s="372">
        <v>4761</v>
      </c>
      <c r="AS19" s="372">
        <v>4622</v>
      </c>
      <c r="AT19" s="372">
        <v>6820</v>
      </c>
      <c r="AU19" s="372">
        <v>6904</v>
      </c>
      <c r="AV19" s="372">
        <v>6973</v>
      </c>
      <c r="AW19" s="372">
        <v>7097</v>
      </c>
      <c r="AX19" s="372">
        <v>7060</v>
      </c>
      <c r="AY19" s="372">
        <v>7011</v>
      </c>
      <c r="AZ19" s="372">
        <v>7091</v>
      </c>
      <c r="BA19" s="372">
        <v>7571</v>
      </c>
      <c r="BB19" s="372">
        <v>7505</v>
      </c>
      <c r="BC19" s="372">
        <v>7672</v>
      </c>
      <c r="BD19" s="372">
        <v>7224</v>
      </c>
      <c r="BE19" s="372">
        <v>8003</v>
      </c>
      <c r="BF19" s="372">
        <v>8105</v>
      </c>
      <c r="BG19" s="372">
        <v>8478</v>
      </c>
      <c r="BH19" s="372">
        <v>8540</v>
      </c>
      <c r="BI19" s="372">
        <v>8482</v>
      </c>
      <c r="BJ19" s="372">
        <v>8605</v>
      </c>
      <c r="BK19" s="372">
        <v>7937</v>
      </c>
      <c r="BL19" s="372">
        <v>7786</v>
      </c>
      <c r="BM19" s="372">
        <v>7430</v>
      </c>
      <c r="BN19" s="372">
        <v>7535</v>
      </c>
      <c r="BO19" s="373">
        <v>6777</v>
      </c>
      <c r="BP19" s="340"/>
    </row>
    <row r="20" spans="1:137" s="351" customFormat="1" ht="5.0999999999999996" customHeight="1">
      <c r="A20" s="338"/>
      <c r="B20" s="339"/>
      <c r="C20" s="339"/>
      <c r="D20" s="339"/>
      <c r="E20" s="339"/>
      <c r="F20" s="339"/>
      <c r="G20" s="339"/>
      <c r="H20" s="375"/>
      <c r="I20" s="375"/>
      <c r="J20" s="372"/>
      <c r="K20" s="339"/>
      <c r="L20" s="339"/>
      <c r="M20" s="339"/>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2"/>
      <c r="AM20" s="372"/>
      <c r="AN20" s="372"/>
      <c r="AO20" s="372"/>
      <c r="AP20" s="372"/>
      <c r="AQ20" s="372"/>
      <c r="AR20" s="372"/>
      <c r="AS20" s="372"/>
      <c r="AT20" s="372"/>
      <c r="AU20" s="372"/>
      <c r="AV20" s="372"/>
      <c r="AW20" s="372"/>
      <c r="AX20" s="372"/>
      <c r="AY20" s="372"/>
      <c r="AZ20" s="372"/>
      <c r="BA20" s="372"/>
      <c r="BB20" s="372"/>
      <c r="BC20" s="372"/>
      <c r="BD20" s="372"/>
      <c r="BE20" s="372"/>
      <c r="BF20" s="372"/>
      <c r="BG20" s="372"/>
      <c r="BH20" s="372"/>
      <c r="BI20" s="372"/>
      <c r="BJ20" s="372"/>
      <c r="BK20" s="372"/>
      <c r="BL20" s="372"/>
      <c r="BM20" s="372"/>
      <c r="BN20" s="372"/>
      <c r="BO20" s="372"/>
      <c r="BP20" s="340"/>
    </row>
    <row r="21" spans="1:137" s="44" customFormat="1" ht="15" customHeight="1" thickBot="1">
      <c r="A21" s="106" t="s">
        <v>169</v>
      </c>
      <c r="B21" s="376">
        <v>50653</v>
      </c>
      <c r="C21" s="376">
        <v>52900</v>
      </c>
      <c r="D21" s="376">
        <v>55319</v>
      </c>
      <c r="E21" s="376">
        <v>58526</v>
      </c>
      <c r="F21" s="376">
        <v>59722</v>
      </c>
      <c r="G21" s="376">
        <v>62068</v>
      </c>
      <c r="H21" s="376">
        <v>62888</v>
      </c>
      <c r="I21" s="376">
        <v>64587</v>
      </c>
      <c r="J21" s="376">
        <v>66673</v>
      </c>
      <c r="K21" s="376">
        <v>68829</v>
      </c>
      <c r="L21" s="376">
        <v>71401</v>
      </c>
      <c r="M21" s="376">
        <v>75572</v>
      </c>
      <c r="N21" s="376">
        <v>77685</v>
      </c>
      <c r="O21" s="376">
        <v>79308</v>
      </c>
      <c r="P21" s="376">
        <v>82363</v>
      </c>
      <c r="Q21" s="376">
        <v>87177</v>
      </c>
      <c r="R21" s="376">
        <v>89980</v>
      </c>
      <c r="S21" s="376">
        <v>93938</v>
      </c>
      <c r="T21" s="376">
        <v>97099</v>
      </c>
      <c r="U21" s="376">
        <v>103653</v>
      </c>
      <c r="V21" s="376">
        <v>106953</v>
      </c>
      <c r="W21" s="376">
        <v>111789</v>
      </c>
      <c r="X21" s="376">
        <v>117808</v>
      </c>
      <c r="Y21" s="376">
        <v>124217</v>
      </c>
      <c r="Z21" s="376">
        <v>127367</v>
      </c>
      <c r="AA21" s="376">
        <v>131819</v>
      </c>
      <c r="AB21" s="376">
        <v>133554</v>
      </c>
      <c r="AC21" s="376">
        <v>136229</v>
      </c>
      <c r="AD21" s="376">
        <v>137751</v>
      </c>
      <c r="AE21" s="376">
        <v>142732</v>
      </c>
      <c r="AF21" s="376">
        <v>145969</v>
      </c>
      <c r="AG21" s="376">
        <v>153267</v>
      </c>
      <c r="AH21" s="376">
        <v>157295</v>
      </c>
      <c r="AI21" s="376">
        <v>164566</v>
      </c>
      <c r="AJ21" s="376">
        <v>168629</v>
      </c>
      <c r="AK21" s="376">
        <v>177834</v>
      </c>
      <c r="AL21" s="376">
        <v>182973</v>
      </c>
      <c r="AM21" s="376">
        <v>190649</v>
      </c>
      <c r="AN21" s="376">
        <v>213608</v>
      </c>
      <c r="AO21" s="376">
        <v>223342</v>
      </c>
      <c r="AP21" s="376">
        <v>229433</v>
      </c>
      <c r="AQ21" s="376">
        <v>233640</v>
      </c>
      <c r="AR21" s="376">
        <v>239287</v>
      </c>
      <c r="AS21" s="376">
        <v>246653</v>
      </c>
      <c r="AT21" s="376">
        <v>251231.4</v>
      </c>
      <c r="AU21" s="376">
        <v>252071</v>
      </c>
      <c r="AV21" s="376">
        <v>254653</v>
      </c>
      <c r="AW21" s="376">
        <v>258755</v>
      </c>
      <c r="AX21" s="376">
        <v>261106</v>
      </c>
      <c r="AY21" s="376">
        <v>265241</v>
      </c>
      <c r="AZ21" s="376">
        <v>269675</v>
      </c>
      <c r="BA21" s="376">
        <v>274765</v>
      </c>
      <c r="BB21" s="376">
        <v>272257</v>
      </c>
      <c r="BC21" s="376">
        <v>274861</v>
      </c>
      <c r="BD21" s="376">
        <v>279186</v>
      </c>
      <c r="BE21" s="376">
        <v>284606</v>
      </c>
      <c r="BF21" s="376">
        <v>285163</v>
      </c>
      <c r="BG21" s="376">
        <v>288364</v>
      </c>
      <c r="BH21" s="376">
        <v>289111</v>
      </c>
      <c r="BI21" s="376">
        <v>292860</v>
      </c>
      <c r="BJ21" s="376">
        <v>301001</v>
      </c>
      <c r="BK21" s="376">
        <f>SUM(BK10:BK19)</f>
        <v>307819</v>
      </c>
      <c r="BL21" s="376">
        <v>316560</v>
      </c>
      <c r="BM21" s="376">
        <v>324024</v>
      </c>
      <c r="BN21" s="376">
        <v>332905</v>
      </c>
      <c r="BO21" s="376">
        <v>340542</v>
      </c>
      <c r="BP21" s="340"/>
      <c r="BQ21" s="377"/>
      <c r="BR21" s="377"/>
      <c r="BS21" s="377"/>
      <c r="BT21" s="377"/>
      <c r="BU21" s="377"/>
      <c r="BV21" s="377"/>
      <c r="BW21" s="377"/>
      <c r="BX21" s="377"/>
      <c r="BY21" s="377"/>
      <c r="BZ21" s="377"/>
      <c r="CA21" s="377"/>
      <c r="CB21" s="377"/>
      <c r="CC21" s="377"/>
      <c r="CD21" s="377"/>
      <c r="CE21" s="377"/>
      <c r="CF21" s="377"/>
      <c r="CG21" s="377"/>
      <c r="CH21" s="377"/>
      <c r="CI21" s="377"/>
      <c r="CJ21" s="377"/>
      <c r="CK21" s="377"/>
      <c r="CL21" s="377"/>
      <c r="CM21" s="377"/>
      <c r="CN21" s="377"/>
      <c r="CO21" s="377"/>
      <c r="CP21" s="377"/>
      <c r="CQ21" s="377"/>
      <c r="CR21" s="377"/>
      <c r="CS21" s="377"/>
      <c r="CT21" s="377"/>
      <c r="CU21" s="377"/>
      <c r="CV21" s="377"/>
      <c r="CW21" s="377"/>
      <c r="CX21" s="377"/>
      <c r="CY21" s="377"/>
      <c r="CZ21" s="377"/>
      <c r="DA21" s="377"/>
      <c r="DB21" s="377"/>
      <c r="DC21" s="377"/>
      <c r="DD21" s="377"/>
      <c r="DE21" s="377"/>
      <c r="DF21" s="377"/>
      <c r="DG21" s="377"/>
      <c r="DH21" s="377"/>
      <c r="DI21" s="377"/>
      <c r="DJ21" s="377"/>
      <c r="DK21" s="377"/>
      <c r="DL21" s="377"/>
      <c r="DM21" s="377"/>
      <c r="DN21" s="377"/>
      <c r="DO21" s="377"/>
      <c r="DP21" s="377"/>
      <c r="DQ21" s="377"/>
      <c r="DR21" s="377"/>
      <c r="DS21" s="377"/>
      <c r="DT21" s="377"/>
      <c r="DU21" s="377"/>
      <c r="DV21" s="377"/>
      <c r="DW21" s="377"/>
      <c r="DX21" s="377"/>
      <c r="DY21" s="377"/>
      <c r="DZ21" s="377"/>
      <c r="EA21" s="377"/>
      <c r="EB21" s="377"/>
      <c r="EC21" s="377"/>
      <c r="ED21" s="377"/>
      <c r="EE21" s="377"/>
      <c r="EF21" s="377"/>
      <c r="EG21" s="377"/>
    </row>
    <row r="22" spans="1:137" s="353" customFormat="1" ht="15" customHeight="1" thickTop="1">
      <c r="A22" s="351"/>
      <c r="B22" s="351"/>
      <c r="C22" s="351"/>
      <c r="D22" s="351"/>
      <c r="E22" s="351"/>
      <c r="F22" s="351"/>
      <c r="G22" s="351"/>
      <c r="H22" s="351"/>
      <c r="I22" s="351"/>
      <c r="J22" s="378"/>
      <c r="K22" s="378"/>
      <c r="L22" s="378"/>
      <c r="M22" s="378"/>
      <c r="N22" s="351"/>
      <c r="O22" s="351"/>
      <c r="P22" s="351"/>
      <c r="Q22" s="351"/>
      <c r="R22" s="351"/>
      <c r="S22" s="351"/>
      <c r="T22" s="351"/>
      <c r="U22" s="351"/>
      <c r="V22" s="351"/>
      <c r="W22" s="351"/>
      <c r="X22" s="351"/>
      <c r="Y22" s="351"/>
      <c r="Z22" s="351"/>
      <c r="AA22" s="351"/>
      <c r="AB22" s="351"/>
      <c r="AC22" s="351"/>
      <c r="AD22" s="351"/>
      <c r="AE22" s="351"/>
      <c r="AF22" s="351"/>
      <c r="AG22" s="351"/>
      <c r="AH22" s="379"/>
      <c r="AI22" s="379"/>
      <c r="AJ22" s="379"/>
      <c r="AK22" s="379"/>
      <c r="AL22" s="379"/>
      <c r="AM22" s="379"/>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row>
    <row r="23" spans="1:137" s="353" customFormat="1" ht="12">
      <c r="A23" s="379"/>
      <c r="B23" s="380"/>
      <c r="C23" s="380"/>
      <c r="D23" s="380"/>
      <c r="E23" s="380"/>
      <c r="F23" s="380"/>
      <c r="G23" s="380"/>
      <c r="H23" s="380"/>
      <c r="I23" s="380"/>
      <c r="J23" s="381"/>
      <c r="K23" s="381"/>
      <c r="L23" s="381"/>
      <c r="M23" s="381"/>
      <c r="N23" s="380"/>
      <c r="O23" s="380"/>
      <c r="P23" s="380"/>
      <c r="Q23" s="380"/>
      <c r="R23" s="380"/>
      <c r="S23" s="380"/>
      <c r="T23" s="380"/>
      <c r="U23" s="380"/>
      <c r="V23" s="380"/>
      <c r="W23" s="380"/>
      <c r="X23" s="380"/>
      <c r="Y23" s="380"/>
      <c r="Z23" s="380"/>
      <c r="AA23" s="380"/>
      <c r="AB23" s="380"/>
      <c r="AC23" s="380"/>
      <c r="AD23" s="380"/>
      <c r="AE23" s="380"/>
      <c r="AF23" s="380"/>
      <c r="AG23" s="380"/>
      <c r="AH23" s="379"/>
      <c r="AI23" s="379"/>
      <c r="AJ23" s="379"/>
      <c r="AK23" s="379"/>
      <c r="AL23" s="379"/>
      <c r="AM23" s="379"/>
      <c r="AN23" s="351"/>
      <c r="AO23" s="372"/>
      <c r="AP23" s="351"/>
      <c r="AQ23" s="351"/>
      <c r="AR23" s="372"/>
      <c r="AS23" s="372"/>
      <c r="AT23" s="372"/>
      <c r="AU23" s="372"/>
      <c r="AV23" s="372"/>
      <c r="AW23" s="372"/>
      <c r="AX23" s="372"/>
      <c r="AY23" s="372"/>
      <c r="AZ23" s="372"/>
      <c r="BA23" s="372"/>
      <c r="BB23" s="372"/>
      <c r="BC23" s="372"/>
      <c r="BD23" s="372"/>
      <c r="BE23" s="372"/>
      <c r="BF23" s="372"/>
      <c r="BG23" s="372"/>
      <c r="BH23" s="372"/>
      <c r="BI23" s="372"/>
      <c r="BJ23" s="372"/>
      <c r="BK23" s="372"/>
      <c r="BL23" s="372"/>
      <c r="BM23" s="372"/>
      <c r="BN23" s="372"/>
      <c r="BO23" s="372"/>
    </row>
    <row r="24" spans="1:137" s="353" customFormat="1" ht="15" customHeight="1">
      <c r="A24" s="351"/>
      <c r="B24" s="351"/>
      <c r="C24" s="351"/>
      <c r="D24" s="351"/>
      <c r="E24" s="351"/>
      <c r="F24" s="351"/>
      <c r="G24" s="351"/>
      <c r="H24" s="351"/>
      <c r="I24" s="351"/>
      <c r="J24" s="378"/>
      <c r="K24" s="378"/>
      <c r="L24" s="378"/>
      <c r="M24" s="378"/>
      <c r="N24" s="351"/>
      <c r="O24" s="351"/>
      <c r="P24" s="351"/>
      <c r="Q24" s="351"/>
      <c r="R24" s="351"/>
      <c r="S24" s="351"/>
      <c r="T24" s="351"/>
      <c r="U24" s="351"/>
      <c r="V24" s="351"/>
      <c r="W24" s="351"/>
      <c r="X24" s="351"/>
      <c r="Y24" s="351"/>
      <c r="Z24" s="351"/>
      <c r="AA24" s="351"/>
      <c r="AB24" s="351"/>
      <c r="AC24" s="351"/>
      <c r="AD24" s="351"/>
      <c r="AE24" s="351"/>
      <c r="AF24" s="351"/>
      <c r="AG24" s="351"/>
      <c r="AH24" s="379"/>
      <c r="AI24" s="379"/>
      <c r="AJ24" s="379"/>
      <c r="AK24" s="379"/>
      <c r="AL24" s="379"/>
      <c r="AM24" s="379"/>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c r="BK24" s="351"/>
      <c r="BL24" s="351"/>
      <c r="BM24" s="351"/>
      <c r="BN24" s="351"/>
      <c r="BO24" s="352"/>
    </row>
    <row r="25" spans="1:137" s="353" customFormat="1" ht="15" customHeight="1">
      <c r="A25" s="351"/>
      <c r="B25" s="351"/>
      <c r="C25" s="351"/>
      <c r="D25" s="351"/>
      <c r="E25" s="351"/>
      <c r="F25" s="351"/>
      <c r="G25" s="351"/>
      <c r="H25" s="351"/>
      <c r="I25" s="351"/>
      <c r="J25" s="378"/>
      <c r="K25" s="378"/>
      <c r="L25" s="378"/>
      <c r="M25" s="378"/>
      <c r="N25" s="351"/>
      <c r="O25" s="351"/>
      <c r="P25" s="351"/>
      <c r="Q25" s="351"/>
      <c r="R25" s="351"/>
      <c r="S25" s="351"/>
      <c r="T25" s="351"/>
      <c r="U25" s="351"/>
      <c r="V25" s="351"/>
      <c r="W25" s="351"/>
      <c r="X25" s="351"/>
      <c r="Y25" s="351"/>
      <c r="Z25" s="351"/>
      <c r="AA25" s="351"/>
      <c r="AB25" s="351"/>
      <c r="AC25" s="351"/>
      <c r="AD25" s="351"/>
      <c r="AE25" s="351"/>
      <c r="AF25" s="141"/>
      <c r="AG25" s="351"/>
      <c r="AH25" s="379"/>
      <c r="AI25" s="379"/>
      <c r="AJ25" s="379"/>
      <c r="AK25" s="379"/>
      <c r="AL25" s="379"/>
      <c r="AM25" s="379"/>
      <c r="AN25" s="141"/>
      <c r="AO25" s="141"/>
      <c r="AP25" s="141"/>
      <c r="AQ25" s="141"/>
      <c r="AR25" s="141"/>
      <c r="AS25" s="141"/>
      <c r="AT25" s="141"/>
      <c r="AU25" s="141"/>
      <c r="AV25" s="141"/>
      <c r="AW25" s="141"/>
      <c r="AX25" s="141"/>
      <c r="AY25" s="141"/>
      <c r="AZ25" s="141"/>
      <c r="BA25" s="141"/>
      <c r="BB25" s="141"/>
      <c r="BC25" s="141"/>
      <c r="BD25" s="141"/>
      <c r="BE25" s="141"/>
      <c r="BF25" s="141"/>
      <c r="BG25" s="141"/>
      <c r="BH25" s="141"/>
      <c r="BI25" s="141"/>
      <c r="BJ25" s="141"/>
      <c r="BK25" s="141"/>
      <c r="BL25" s="141"/>
      <c r="BM25" s="141"/>
      <c r="BN25" s="141"/>
      <c r="BO25" s="141"/>
    </row>
    <row r="26" spans="1:137" s="353" customFormat="1" ht="15" customHeight="1">
      <c r="A26" s="569"/>
      <c r="B26" s="570"/>
      <c r="C26" s="570" t="s">
        <v>384</v>
      </c>
      <c r="D26" s="570"/>
      <c r="E26" s="570"/>
      <c r="F26" s="570"/>
      <c r="G26" s="570"/>
      <c r="H26" s="570"/>
      <c r="I26" s="570"/>
      <c r="J26" s="570"/>
      <c r="K26" s="570"/>
      <c r="L26" s="570"/>
      <c r="M26" s="570"/>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BB26" s="351"/>
      <c r="BC26" s="351"/>
      <c r="BD26" s="351"/>
      <c r="BE26" s="351"/>
      <c r="BF26" s="351"/>
      <c r="BG26" s="351"/>
      <c r="BH26" s="351"/>
      <c r="BI26" s="351"/>
      <c r="BJ26" s="351"/>
      <c r="BK26" s="351"/>
      <c r="BL26" s="351"/>
      <c r="BM26" s="351"/>
      <c r="BN26" s="351"/>
      <c r="BO26" s="351"/>
    </row>
    <row r="27" spans="1:137" s="353" customFormat="1" ht="15" customHeight="1">
      <c r="A27" s="351"/>
      <c r="B27" s="351"/>
      <c r="C27" s="351"/>
      <c r="D27" s="351"/>
      <c r="E27" s="351"/>
      <c r="F27" s="351"/>
      <c r="G27" s="351"/>
      <c r="H27" s="351"/>
      <c r="I27" s="351"/>
      <c r="J27" s="378"/>
      <c r="K27" s="378"/>
      <c r="L27" s="378"/>
      <c r="M27" s="378"/>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row>
    <row r="28" spans="1:137" s="384" customFormat="1" ht="15" customHeight="1">
      <c r="A28" s="382"/>
      <c r="B28" s="382"/>
      <c r="C28" s="382"/>
      <c r="D28" s="382"/>
      <c r="E28" s="382"/>
      <c r="F28" s="382"/>
      <c r="G28" s="382"/>
      <c r="H28" s="382"/>
      <c r="I28" s="382"/>
      <c r="J28" s="383"/>
      <c r="K28" s="383"/>
      <c r="L28" s="383"/>
      <c r="M28" s="383"/>
      <c r="N28" s="382"/>
      <c r="O28" s="382"/>
      <c r="P28" s="382"/>
      <c r="Q28" s="382"/>
      <c r="R28" s="382"/>
      <c r="S28" s="382"/>
      <c r="T28" s="382"/>
      <c r="U28" s="382"/>
      <c r="V28" s="382"/>
      <c r="W28" s="382"/>
      <c r="X28" s="382"/>
      <c r="Y28" s="382"/>
      <c r="Z28" s="382"/>
      <c r="AA28" s="382"/>
      <c r="AB28" s="382"/>
      <c r="AC28" s="382"/>
      <c r="AD28" s="382"/>
      <c r="AE28" s="382"/>
      <c r="AF28" s="382"/>
      <c r="AG28" s="382"/>
      <c r="AH28" s="382"/>
      <c r="AI28" s="382"/>
      <c r="AJ28" s="382"/>
      <c r="AK28" s="382"/>
      <c r="AL28" s="382"/>
      <c r="AM28" s="382"/>
      <c r="AN28" s="382"/>
      <c r="AO28" s="382"/>
      <c r="AP28" s="382"/>
      <c r="AQ28" s="382"/>
      <c r="AR28" s="382"/>
      <c r="AS28" s="382"/>
      <c r="AT28" s="382"/>
      <c r="AU28" s="382"/>
      <c r="AV28" s="382"/>
      <c r="AW28" s="382"/>
      <c r="AX28" s="382"/>
      <c r="AY28" s="382"/>
      <c r="AZ28" s="382"/>
      <c r="BA28" s="382"/>
      <c r="BB28" s="382"/>
      <c r="BC28" s="382"/>
      <c r="BD28" s="382"/>
      <c r="BE28" s="382"/>
      <c r="BF28" s="382"/>
      <c r="BG28" s="382"/>
      <c r="BH28" s="382"/>
      <c r="BI28" s="382"/>
      <c r="BJ28" s="382"/>
      <c r="BK28" s="382"/>
      <c r="BL28" s="382"/>
      <c r="BM28" s="382"/>
      <c r="BN28" s="382"/>
      <c r="BO28" s="382"/>
    </row>
    <row r="29" spans="1:137" s="384" customFormat="1" ht="15" customHeight="1">
      <c r="A29" s="382"/>
      <c r="B29" s="382"/>
      <c r="C29" s="382"/>
      <c r="D29" s="382"/>
      <c r="E29" s="382"/>
      <c r="F29" s="382"/>
      <c r="G29" s="382"/>
      <c r="H29" s="382"/>
      <c r="I29" s="382"/>
      <c r="J29" s="383"/>
      <c r="K29" s="383"/>
      <c r="L29" s="383"/>
      <c r="M29" s="383"/>
      <c r="N29" s="382"/>
      <c r="O29" s="382"/>
      <c r="P29" s="382"/>
      <c r="Q29" s="382"/>
      <c r="R29" s="382"/>
      <c r="S29" s="382"/>
      <c r="T29" s="382"/>
      <c r="U29" s="382"/>
      <c r="V29" s="382"/>
      <c r="W29" s="382"/>
      <c r="X29" s="382"/>
      <c r="Y29" s="382"/>
      <c r="Z29" s="382"/>
      <c r="AA29" s="382"/>
      <c r="AB29" s="382"/>
      <c r="AC29" s="382"/>
      <c r="AD29" s="382"/>
      <c r="AE29" s="382"/>
      <c r="AF29" s="382"/>
      <c r="AG29" s="382"/>
      <c r="AH29" s="382"/>
      <c r="AI29" s="382"/>
      <c r="AJ29" s="382"/>
      <c r="AK29" s="382"/>
      <c r="AL29" s="382"/>
      <c r="AM29" s="382"/>
      <c r="AN29" s="382"/>
      <c r="AO29" s="382"/>
      <c r="AP29" s="382"/>
      <c r="AQ29" s="382"/>
      <c r="AR29" s="382"/>
      <c r="AS29" s="382"/>
      <c r="AT29" s="382"/>
      <c r="AU29" s="382"/>
      <c r="AV29" s="382"/>
      <c r="AW29" s="382"/>
      <c r="AX29" s="382"/>
      <c r="AY29" s="382"/>
      <c r="AZ29" s="382"/>
      <c r="BA29" s="382"/>
      <c r="BB29" s="382"/>
      <c r="BC29" s="382"/>
      <c r="BD29" s="382"/>
      <c r="BE29" s="382"/>
      <c r="BF29" s="382"/>
      <c r="BG29" s="382"/>
      <c r="BH29" s="382"/>
      <c r="BI29" s="382"/>
      <c r="BJ29" s="382"/>
      <c r="BK29" s="382"/>
      <c r="BL29" s="382"/>
      <c r="BM29" s="382"/>
      <c r="BN29" s="382"/>
      <c r="BO29" s="382"/>
    </row>
    <row r="30" spans="1:137" s="384" customFormat="1" ht="15" customHeight="1">
      <c r="A30" s="382"/>
      <c r="B30" s="382"/>
      <c r="C30" s="382"/>
      <c r="D30" s="382"/>
      <c r="E30" s="382"/>
      <c r="F30" s="382"/>
      <c r="G30" s="382"/>
      <c r="H30" s="382"/>
      <c r="I30" s="382"/>
      <c r="J30" s="383"/>
      <c r="K30" s="383"/>
      <c r="L30" s="383"/>
      <c r="M30" s="383"/>
      <c r="N30" s="382"/>
      <c r="O30" s="382"/>
      <c r="P30" s="382"/>
      <c r="Q30" s="382"/>
      <c r="R30" s="382"/>
      <c r="S30" s="382"/>
      <c r="T30" s="382"/>
      <c r="U30" s="382"/>
      <c r="V30" s="382"/>
      <c r="W30" s="382"/>
      <c r="X30" s="382"/>
      <c r="Y30" s="382"/>
      <c r="Z30" s="382"/>
      <c r="AA30" s="382"/>
      <c r="AB30" s="382"/>
      <c r="AC30" s="382"/>
      <c r="AD30" s="382"/>
      <c r="AE30" s="382"/>
      <c r="AF30" s="382"/>
      <c r="AG30" s="382"/>
      <c r="AH30" s="382"/>
      <c r="AI30" s="382"/>
      <c r="AJ30" s="382"/>
      <c r="AK30" s="382"/>
      <c r="AL30" s="382"/>
      <c r="AM30" s="382"/>
      <c r="AN30" s="382"/>
      <c r="AO30" s="382"/>
      <c r="AP30" s="382"/>
      <c r="AQ30" s="382"/>
      <c r="AR30" s="382"/>
      <c r="AS30" s="382"/>
      <c r="AT30" s="382"/>
      <c r="AU30" s="382"/>
      <c r="AV30" s="382"/>
      <c r="AW30" s="382"/>
      <c r="AX30" s="382"/>
      <c r="AY30" s="382"/>
      <c r="AZ30" s="382"/>
      <c r="BA30" s="382"/>
      <c r="BB30" s="382"/>
      <c r="BC30" s="382"/>
      <c r="BD30" s="382"/>
      <c r="BE30" s="382"/>
      <c r="BF30" s="382"/>
      <c r="BG30" s="382"/>
      <c r="BH30" s="382"/>
      <c r="BI30" s="382"/>
      <c r="BJ30" s="382"/>
      <c r="BK30" s="382"/>
      <c r="BL30" s="382"/>
      <c r="BM30" s="382"/>
      <c r="BN30" s="382"/>
      <c r="BO30" s="382"/>
    </row>
    <row r="31" spans="1:137" s="384" customFormat="1" ht="15" customHeight="1">
      <c r="A31" s="382"/>
      <c r="B31" s="382"/>
      <c r="C31" s="382"/>
      <c r="D31" s="382"/>
      <c r="E31" s="382"/>
      <c r="F31" s="382"/>
      <c r="G31" s="382"/>
      <c r="H31" s="382"/>
      <c r="I31" s="382"/>
      <c r="J31" s="383"/>
      <c r="K31" s="383"/>
      <c r="L31" s="383"/>
      <c r="M31" s="383"/>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382"/>
      <c r="AM31" s="382"/>
      <c r="AN31" s="382"/>
      <c r="AO31" s="382"/>
      <c r="AP31" s="382"/>
      <c r="AQ31" s="382"/>
      <c r="AR31" s="382"/>
      <c r="AS31" s="382"/>
      <c r="AT31" s="382"/>
      <c r="AU31" s="382"/>
      <c r="AV31" s="382"/>
      <c r="AW31" s="382"/>
      <c r="AX31" s="382"/>
      <c r="AY31" s="382"/>
      <c r="AZ31" s="382"/>
      <c r="BA31" s="382"/>
      <c r="BB31" s="382"/>
      <c r="BC31" s="382"/>
      <c r="BD31" s="382"/>
      <c r="BE31" s="382"/>
      <c r="BF31" s="382"/>
      <c r="BG31" s="382"/>
      <c r="BH31" s="382"/>
      <c r="BI31" s="382"/>
      <c r="BJ31" s="382"/>
      <c r="BK31" s="382"/>
      <c r="BL31" s="382"/>
      <c r="BM31" s="382"/>
      <c r="BN31" s="382"/>
      <c r="BO31" s="382"/>
    </row>
    <row r="32" spans="1:137" s="384" customFormat="1" ht="15" customHeight="1">
      <c r="A32" s="382"/>
      <c r="B32" s="382"/>
      <c r="C32" s="382"/>
      <c r="D32" s="382"/>
      <c r="E32" s="382"/>
      <c r="F32" s="382"/>
      <c r="G32" s="382"/>
      <c r="H32" s="382"/>
      <c r="I32" s="382"/>
      <c r="J32" s="383"/>
      <c r="K32" s="383"/>
      <c r="L32" s="383"/>
      <c r="M32" s="383"/>
      <c r="N32" s="382"/>
      <c r="O32" s="382"/>
      <c r="P32" s="382"/>
      <c r="Q32" s="382"/>
      <c r="R32" s="382"/>
      <c r="S32" s="382"/>
      <c r="T32" s="382"/>
      <c r="U32" s="382"/>
      <c r="V32" s="382"/>
      <c r="W32" s="382"/>
      <c r="X32" s="382"/>
      <c r="Y32" s="382"/>
      <c r="Z32" s="382"/>
      <c r="AA32" s="382"/>
      <c r="AB32" s="382"/>
      <c r="AC32" s="382"/>
      <c r="AD32" s="382"/>
      <c r="AE32" s="382"/>
      <c r="AF32" s="382"/>
      <c r="AG32" s="382"/>
      <c r="AH32" s="382"/>
      <c r="AI32" s="382"/>
      <c r="AJ32" s="382"/>
      <c r="AK32" s="382"/>
      <c r="AL32" s="382"/>
      <c r="AM32" s="382"/>
      <c r="AN32" s="382"/>
      <c r="AO32" s="382"/>
      <c r="AP32" s="382"/>
      <c r="AQ32" s="382"/>
      <c r="AR32" s="382"/>
      <c r="AS32" s="382"/>
      <c r="AT32" s="382"/>
      <c r="AU32" s="382"/>
      <c r="AV32" s="382"/>
      <c r="AW32" s="382"/>
      <c r="AX32" s="382"/>
      <c r="AY32" s="382"/>
      <c r="AZ32" s="382"/>
      <c r="BA32" s="382"/>
      <c r="BB32" s="382"/>
      <c r="BC32" s="382"/>
      <c r="BD32" s="382"/>
      <c r="BE32" s="382"/>
      <c r="BF32" s="382"/>
      <c r="BG32" s="382"/>
      <c r="BH32" s="382"/>
      <c r="BI32" s="382"/>
      <c r="BJ32" s="382"/>
      <c r="BK32" s="382"/>
      <c r="BL32" s="382"/>
      <c r="BM32" s="382"/>
      <c r="BN32" s="382"/>
      <c r="BO32" s="382"/>
    </row>
    <row r="33" spans="1:67" s="384" customFormat="1" ht="15" customHeight="1">
      <c r="A33" s="382"/>
      <c r="B33" s="382"/>
      <c r="C33" s="382"/>
      <c r="D33" s="382"/>
      <c r="E33" s="382"/>
      <c r="F33" s="382"/>
      <c r="G33" s="382"/>
      <c r="H33" s="382"/>
      <c r="I33" s="382"/>
      <c r="J33" s="383"/>
      <c r="K33" s="383"/>
      <c r="L33" s="383"/>
      <c r="M33" s="383"/>
      <c r="N33" s="382"/>
      <c r="O33" s="382"/>
      <c r="P33" s="382"/>
      <c r="Q33" s="382"/>
      <c r="R33" s="382"/>
      <c r="S33" s="382"/>
      <c r="T33" s="382"/>
      <c r="U33" s="382"/>
      <c r="V33" s="382"/>
      <c r="W33" s="382"/>
      <c r="X33" s="382"/>
      <c r="Y33" s="382"/>
      <c r="Z33" s="382"/>
      <c r="AA33" s="382"/>
      <c r="AB33" s="382"/>
      <c r="AC33" s="382"/>
      <c r="AD33" s="382"/>
      <c r="AE33" s="382"/>
      <c r="AF33" s="382"/>
      <c r="AG33" s="382"/>
      <c r="AH33" s="382"/>
      <c r="AI33" s="382"/>
      <c r="AJ33" s="382"/>
      <c r="AK33" s="382"/>
      <c r="AL33" s="382"/>
      <c r="AM33" s="382"/>
      <c r="AN33" s="382"/>
      <c r="AO33" s="382"/>
      <c r="AP33" s="382"/>
      <c r="AQ33" s="382"/>
      <c r="AR33" s="382"/>
      <c r="AS33" s="382"/>
      <c r="AT33" s="382"/>
      <c r="AU33" s="382"/>
      <c r="AV33" s="382"/>
      <c r="AW33" s="382"/>
      <c r="AX33" s="382"/>
      <c r="AY33" s="382"/>
      <c r="AZ33" s="382"/>
      <c r="BA33" s="382"/>
      <c r="BB33" s="382"/>
      <c r="BC33" s="382"/>
      <c r="BD33" s="382"/>
      <c r="BE33" s="382"/>
      <c r="BF33" s="382"/>
      <c r="BG33" s="382"/>
      <c r="BH33" s="382"/>
      <c r="BI33" s="382"/>
      <c r="BJ33" s="382"/>
      <c r="BK33" s="382"/>
      <c r="BL33" s="382"/>
      <c r="BM33" s="382"/>
      <c r="BN33" s="382"/>
      <c r="BO33" s="382"/>
    </row>
    <row r="34" spans="1:67" s="384" customFormat="1" ht="15" customHeight="1">
      <c r="A34" s="382"/>
      <c r="B34" s="382"/>
      <c r="C34" s="382"/>
      <c r="D34" s="382"/>
      <c r="E34" s="382"/>
      <c r="F34" s="382"/>
      <c r="G34" s="382"/>
      <c r="H34" s="382"/>
      <c r="I34" s="382"/>
      <c r="J34" s="383"/>
      <c r="K34" s="383"/>
      <c r="L34" s="383"/>
      <c r="M34" s="383"/>
      <c r="N34" s="382"/>
      <c r="O34" s="382"/>
      <c r="P34" s="382"/>
      <c r="Q34" s="382"/>
      <c r="R34" s="382"/>
      <c r="S34" s="382"/>
      <c r="T34" s="382"/>
      <c r="U34" s="382"/>
      <c r="V34" s="382"/>
      <c r="W34" s="382"/>
      <c r="X34" s="382"/>
      <c r="Y34" s="382"/>
      <c r="Z34" s="382"/>
      <c r="AA34" s="382"/>
      <c r="AB34" s="382"/>
      <c r="AC34" s="382"/>
      <c r="AD34" s="382"/>
      <c r="AE34" s="382"/>
      <c r="AF34" s="382"/>
      <c r="AG34" s="382"/>
      <c r="AH34" s="382"/>
      <c r="AI34" s="382"/>
      <c r="AJ34" s="382"/>
      <c r="AK34" s="382"/>
      <c r="AL34" s="382"/>
      <c r="AM34" s="382"/>
      <c r="AN34" s="382"/>
      <c r="AO34" s="382"/>
      <c r="AP34" s="382"/>
      <c r="AQ34" s="382"/>
      <c r="AR34" s="382"/>
      <c r="AS34" s="382"/>
      <c r="AT34" s="382"/>
      <c r="AU34" s="382"/>
      <c r="AV34" s="382"/>
      <c r="AW34" s="382"/>
      <c r="AX34" s="382"/>
      <c r="AY34" s="382"/>
      <c r="AZ34" s="382"/>
      <c r="BA34" s="382"/>
      <c r="BB34" s="382"/>
      <c r="BC34" s="382"/>
      <c r="BD34" s="382"/>
      <c r="BE34" s="382"/>
      <c r="BF34" s="382"/>
      <c r="BG34" s="382"/>
      <c r="BH34" s="382"/>
      <c r="BI34" s="382"/>
      <c r="BJ34" s="382"/>
      <c r="BK34" s="382"/>
      <c r="BL34" s="382"/>
      <c r="BM34" s="382"/>
      <c r="BN34" s="382"/>
      <c r="BO34" s="382"/>
    </row>
    <row r="35" spans="1:67" s="384" customFormat="1" ht="15" customHeight="1">
      <c r="A35" s="382"/>
      <c r="B35" s="382"/>
      <c r="C35" s="382"/>
      <c r="D35" s="382"/>
      <c r="E35" s="382"/>
      <c r="F35" s="382"/>
      <c r="G35" s="382"/>
      <c r="H35" s="382"/>
      <c r="I35" s="382"/>
      <c r="J35" s="383"/>
      <c r="K35" s="383"/>
      <c r="L35" s="383"/>
      <c r="M35" s="383"/>
      <c r="N35" s="382"/>
      <c r="O35" s="382"/>
      <c r="P35" s="382"/>
      <c r="Q35" s="382"/>
      <c r="R35" s="382"/>
      <c r="S35" s="382"/>
      <c r="T35" s="382"/>
      <c r="U35" s="382"/>
      <c r="V35" s="382"/>
      <c r="W35" s="382"/>
      <c r="X35" s="382"/>
      <c r="Y35" s="382"/>
      <c r="Z35" s="382"/>
      <c r="AA35" s="382"/>
      <c r="AB35" s="382"/>
      <c r="AC35" s="382"/>
      <c r="AD35" s="382"/>
      <c r="AE35" s="382"/>
      <c r="AF35" s="382"/>
      <c r="AG35" s="382"/>
      <c r="AH35" s="382"/>
      <c r="AI35" s="382"/>
      <c r="AJ35" s="382"/>
      <c r="AK35" s="382"/>
      <c r="AL35" s="382"/>
      <c r="AM35" s="382"/>
      <c r="AN35" s="382"/>
      <c r="AO35" s="382"/>
      <c r="AP35" s="382"/>
      <c r="AQ35" s="382"/>
      <c r="AR35" s="382"/>
      <c r="AS35" s="382"/>
      <c r="AT35" s="382"/>
      <c r="AU35" s="382"/>
      <c r="AV35" s="382"/>
      <c r="AW35" s="382"/>
      <c r="AX35" s="382"/>
      <c r="AY35" s="382"/>
      <c r="AZ35" s="382"/>
      <c r="BA35" s="382"/>
      <c r="BB35" s="382"/>
      <c r="BC35" s="382"/>
      <c r="BD35" s="382"/>
      <c r="BE35" s="382"/>
      <c r="BF35" s="382"/>
      <c r="BG35" s="382"/>
      <c r="BH35" s="382"/>
      <c r="BI35" s="382"/>
      <c r="BJ35" s="382"/>
      <c r="BK35" s="382"/>
      <c r="BL35" s="382"/>
      <c r="BM35" s="382"/>
      <c r="BN35" s="382"/>
      <c r="BO35" s="382"/>
    </row>
    <row r="36" spans="1:67" s="384" customFormat="1" ht="15" customHeight="1">
      <c r="A36" s="382"/>
      <c r="B36" s="382"/>
      <c r="C36" s="382"/>
      <c r="D36" s="382"/>
      <c r="E36" s="382"/>
      <c r="F36" s="382"/>
      <c r="G36" s="382"/>
      <c r="H36" s="382"/>
      <c r="I36" s="382"/>
      <c r="J36" s="383"/>
      <c r="K36" s="383"/>
      <c r="L36" s="383"/>
      <c r="M36" s="383"/>
      <c r="N36" s="382"/>
      <c r="O36" s="382"/>
      <c r="P36" s="382"/>
      <c r="Q36" s="382"/>
      <c r="R36" s="382"/>
      <c r="S36" s="382"/>
      <c r="T36" s="382"/>
      <c r="U36" s="382"/>
      <c r="V36" s="382"/>
      <c r="W36" s="382"/>
      <c r="X36" s="382"/>
      <c r="Y36" s="382"/>
      <c r="Z36" s="382"/>
      <c r="AA36" s="382"/>
      <c r="AB36" s="382"/>
      <c r="AC36" s="382"/>
      <c r="AD36" s="382"/>
      <c r="AE36" s="382"/>
      <c r="AF36" s="382"/>
      <c r="AG36" s="382"/>
      <c r="AH36" s="382"/>
      <c r="AI36" s="382"/>
      <c r="AJ36" s="382"/>
      <c r="AK36" s="382"/>
      <c r="AL36" s="382"/>
      <c r="AM36" s="382"/>
      <c r="AN36" s="382"/>
      <c r="AO36" s="382"/>
      <c r="AP36" s="382"/>
      <c r="AQ36" s="382"/>
      <c r="AR36" s="382"/>
      <c r="AS36" s="382"/>
      <c r="AT36" s="382"/>
      <c r="AU36" s="382"/>
      <c r="AV36" s="382"/>
      <c r="AW36" s="382"/>
      <c r="AX36" s="382"/>
      <c r="AY36" s="382"/>
      <c r="AZ36" s="382"/>
      <c r="BA36" s="382"/>
      <c r="BB36" s="382"/>
      <c r="BC36" s="382"/>
      <c r="BD36" s="382"/>
      <c r="BE36" s="382"/>
      <c r="BF36" s="382"/>
      <c r="BG36" s="382"/>
      <c r="BH36" s="382"/>
      <c r="BI36" s="382"/>
      <c r="BJ36" s="382"/>
      <c r="BK36" s="382"/>
      <c r="BL36" s="382"/>
      <c r="BM36" s="382"/>
      <c r="BN36" s="382"/>
      <c r="BO36" s="382"/>
    </row>
    <row r="37" spans="1:67" s="384" customFormat="1" ht="15" customHeight="1">
      <c r="A37" s="382"/>
      <c r="B37" s="382"/>
      <c r="C37" s="382"/>
      <c r="D37" s="382"/>
      <c r="E37" s="382"/>
      <c r="F37" s="382"/>
      <c r="G37" s="382"/>
      <c r="H37" s="382"/>
      <c r="I37" s="382"/>
      <c r="J37" s="383"/>
      <c r="K37" s="383"/>
      <c r="L37" s="383"/>
      <c r="M37" s="383"/>
      <c r="N37" s="382"/>
      <c r="O37" s="382"/>
      <c r="P37" s="382"/>
      <c r="Q37" s="382"/>
      <c r="R37" s="382"/>
      <c r="S37" s="382"/>
      <c r="T37" s="382"/>
      <c r="U37" s="382"/>
      <c r="V37" s="382"/>
      <c r="W37" s="382"/>
      <c r="X37" s="382"/>
      <c r="Y37" s="382"/>
      <c r="Z37" s="382"/>
      <c r="AA37" s="382"/>
      <c r="AB37" s="382"/>
      <c r="AC37" s="382"/>
      <c r="AD37" s="382"/>
      <c r="AE37" s="382"/>
      <c r="AF37" s="382"/>
      <c r="AG37" s="382"/>
      <c r="AH37" s="382"/>
      <c r="AI37" s="382"/>
      <c r="AJ37" s="382"/>
      <c r="AK37" s="382"/>
      <c r="AL37" s="382"/>
      <c r="AM37" s="382"/>
      <c r="AN37" s="382"/>
      <c r="AO37" s="382"/>
      <c r="AP37" s="382"/>
      <c r="AQ37" s="382"/>
      <c r="AR37" s="382"/>
      <c r="AS37" s="382"/>
      <c r="AT37" s="382"/>
      <c r="AU37" s="382"/>
      <c r="AV37" s="382"/>
      <c r="AW37" s="382"/>
      <c r="AX37" s="382"/>
      <c r="AY37" s="382"/>
      <c r="AZ37" s="382"/>
      <c r="BA37" s="382"/>
      <c r="BB37" s="382"/>
      <c r="BC37" s="382"/>
      <c r="BD37" s="382"/>
      <c r="BE37" s="382"/>
      <c r="BF37" s="382"/>
      <c r="BG37" s="382"/>
      <c r="BH37" s="382"/>
      <c r="BI37" s="382"/>
      <c r="BJ37" s="382"/>
      <c r="BK37" s="382"/>
      <c r="BL37" s="382"/>
      <c r="BM37" s="382"/>
      <c r="BN37" s="382"/>
      <c r="BO37" s="382"/>
    </row>
    <row r="38" spans="1:67" s="384" customFormat="1" ht="15" customHeight="1">
      <c r="A38" s="382"/>
      <c r="B38" s="382"/>
      <c r="C38" s="382"/>
      <c r="D38" s="382"/>
      <c r="E38" s="382"/>
      <c r="F38" s="382"/>
      <c r="G38" s="382"/>
      <c r="H38" s="382"/>
      <c r="I38" s="382"/>
      <c r="J38" s="383"/>
      <c r="K38" s="383"/>
      <c r="L38" s="383"/>
      <c r="M38" s="383"/>
      <c r="N38" s="382"/>
      <c r="O38" s="382"/>
      <c r="P38" s="382"/>
      <c r="Q38" s="382"/>
      <c r="R38" s="382"/>
      <c r="S38" s="382"/>
      <c r="T38" s="382"/>
      <c r="U38" s="382"/>
      <c r="V38" s="382"/>
      <c r="W38" s="382"/>
      <c r="X38" s="382"/>
      <c r="Y38" s="382"/>
      <c r="Z38" s="382"/>
      <c r="AA38" s="382"/>
      <c r="AB38" s="382"/>
      <c r="AC38" s="382"/>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82"/>
      <c r="BB38" s="382"/>
      <c r="BC38" s="382"/>
      <c r="BD38" s="382"/>
      <c r="BE38" s="382"/>
      <c r="BF38" s="382"/>
      <c r="BG38" s="382"/>
      <c r="BH38" s="382"/>
      <c r="BI38" s="382"/>
      <c r="BJ38" s="382"/>
      <c r="BK38" s="382"/>
      <c r="BL38" s="382"/>
      <c r="BM38" s="382"/>
      <c r="BN38" s="382"/>
      <c r="BO38" s="382"/>
    </row>
    <row r="39" spans="1:67" s="384" customFormat="1" ht="15" customHeight="1">
      <c r="A39" s="382"/>
      <c r="B39" s="382"/>
      <c r="C39" s="382"/>
      <c r="D39" s="382"/>
      <c r="E39" s="382"/>
      <c r="F39" s="382"/>
      <c r="G39" s="382"/>
      <c r="H39" s="382"/>
      <c r="I39" s="382"/>
      <c r="J39" s="383"/>
      <c r="K39" s="383"/>
      <c r="L39" s="383"/>
      <c r="M39" s="383"/>
      <c r="N39" s="382"/>
      <c r="O39" s="382"/>
      <c r="P39" s="382"/>
      <c r="Q39" s="382"/>
      <c r="R39" s="382"/>
      <c r="S39" s="382"/>
      <c r="T39" s="382"/>
      <c r="U39" s="382"/>
      <c r="V39" s="382"/>
      <c r="W39" s="382"/>
      <c r="X39" s="382"/>
      <c r="Y39" s="382"/>
      <c r="Z39" s="382"/>
      <c r="AA39" s="382"/>
      <c r="AB39" s="382"/>
      <c r="AC39" s="382"/>
      <c r="AD39" s="382"/>
      <c r="AE39" s="382"/>
      <c r="AF39" s="382"/>
      <c r="AG39" s="382"/>
      <c r="AH39" s="382"/>
      <c r="AI39" s="382"/>
      <c r="AJ39" s="382"/>
      <c r="AK39" s="382"/>
      <c r="AL39" s="382"/>
      <c r="AM39" s="382"/>
      <c r="AN39" s="382"/>
      <c r="AO39" s="382"/>
      <c r="AP39" s="382"/>
      <c r="AQ39" s="382"/>
      <c r="AR39" s="382"/>
      <c r="AS39" s="382"/>
      <c r="AT39" s="382"/>
      <c r="AU39" s="382"/>
      <c r="AV39" s="382"/>
      <c r="AW39" s="382"/>
      <c r="AX39" s="382"/>
      <c r="AY39" s="382"/>
      <c r="AZ39" s="382"/>
      <c r="BA39" s="382"/>
      <c r="BB39" s="382"/>
      <c r="BC39" s="382"/>
      <c r="BD39" s="382"/>
      <c r="BE39" s="382"/>
      <c r="BF39" s="382"/>
      <c r="BG39" s="382"/>
      <c r="BH39" s="382"/>
      <c r="BI39" s="382"/>
      <c r="BJ39" s="382"/>
      <c r="BK39" s="382"/>
      <c r="BL39" s="382"/>
      <c r="BM39" s="382"/>
      <c r="BN39" s="382"/>
      <c r="BO39" s="382"/>
    </row>
    <row r="40" spans="1:67" s="384" customFormat="1" ht="15" customHeight="1">
      <c r="A40" s="382"/>
      <c r="B40" s="382"/>
      <c r="C40" s="382"/>
      <c r="D40" s="382"/>
      <c r="E40" s="382"/>
      <c r="F40" s="382"/>
      <c r="G40" s="382"/>
      <c r="H40" s="382"/>
      <c r="I40" s="382"/>
      <c r="J40" s="383"/>
      <c r="K40" s="383"/>
      <c r="L40" s="383"/>
      <c r="M40" s="383"/>
      <c r="N40" s="382"/>
      <c r="O40" s="382"/>
      <c r="P40" s="382"/>
      <c r="Q40" s="382"/>
      <c r="R40" s="382"/>
      <c r="S40" s="382"/>
      <c r="T40" s="382"/>
      <c r="U40" s="382"/>
      <c r="V40" s="382"/>
      <c r="W40" s="382"/>
      <c r="X40" s="382"/>
      <c r="Y40" s="382"/>
      <c r="Z40" s="382"/>
      <c r="AA40" s="382"/>
      <c r="AB40" s="382"/>
      <c r="AC40" s="382"/>
      <c r="AD40" s="382"/>
      <c r="AE40" s="382"/>
      <c r="AF40" s="382"/>
      <c r="AG40" s="382"/>
      <c r="AH40" s="382"/>
      <c r="AI40" s="382"/>
      <c r="AJ40" s="382"/>
      <c r="AK40" s="382"/>
      <c r="AL40" s="382"/>
      <c r="AM40" s="382"/>
      <c r="AN40" s="382"/>
      <c r="AO40" s="382"/>
      <c r="AP40" s="382"/>
      <c r="AQ40" s="382"/>
      <c r="AR40" s="382"/>
      <c r="AS40" s="382"/>
      <c r="AT40" s="382"/>
      <c r="AU40" s="382"/>
      <c r="AV40" s="382"/>
      <c r="AW40" s="382"/>
      <c r="AX40" s="382"/>
      <c r="AY40" s="382"/>
      <c r="AZ40" s="382"/>
      <c r="BA40" s="382"/>
      <c r="BB40" s="382"/>
      <c r="BC40" s="382"/>
      <c r="BD40" s="382"/>
      <c r="BE40" s="382"/>
      <c r="BF40" s="382"/>
      <c r="BG40" s="382"/>
      <c r="BH40" s="382"/>
      <c r="BI40" s="382"/>
      <c r="BJ40" s="382"/>
      <c r="BK40" s="382"/>
      <c r="BL40" s="382"/>
      <c r="BM40" s="382"/>
      <c r="BN40" s="382"/>
      <c r="BO40" s="382"/>
    </row>
    <row r="41" spans="1:67" s="384" customFormat="1" ht="15" customHeight="1">
      <c r="A41" s="382"/>
      <c r="B41" s="382"/>
      <c r="C41" s="382"/>
      <c r="D41" s="382"/>
      <c r="E41" s="382"/>
      <c r="F41" s="382"/>
      <c r="G41" s="382"/>
      <c r="H41" s="382"/>
      <c r="I41" s="382"/>
      <c r="J41" s="383"/>
      <c r="K41" s="383"/>
      <c r="L41" s="383"/>
      <c r="M41" s="383"/>
      <c r="N41" s="382"/>
      <c r="O41" s="382"/>
      <c r="P41" s="382"/>
      <c r="Q41" s="382"/>
      <c r="R41" s="382"/>
      <c r="S41" s="382"/>
      <c r="T41" s="382"/>
      <c r="U41" s="382"/>
      <c r="V41" s="382"/>
      <c r="W41" s="382"/>
      <c r="X41" s="382"/>
      <c r="Y41" s="382"/>
      <c r="Z41" s="382"/>
      <c r="AA41" s="382"/>
      <c r="AB41" s="382"/>
      <c r="AC41" s="382"/>
      <c r="AD41" s="382"/>
      <c r="AE41" s="382"/>
      <c r="AF41" s="382"/>
      <c r="AG41" s="382"/>
      <c r="AH41" s="382"/>
      <c r="AI41" s="382"/>
      <c r="AJ41" s="382"/>
      <c r="AK41" s="382"/>
      <c r="AL41" s="382"/>
      <c r="AM41" s="382"/>
      <c r="AN41" s="382"/>
      <c r="AO41" s="382"/>
      <c r="AP41" s="382"/>
      <c r="AQ41" s="382"/>
      <c r="AR41" s="382"/>
      <c r="AS41" s="382"/>
      <c r="AT41" s="382"/>
      <c r="AU41" s="382"/>
      <c r="AV41" s="382"/>
      <c r="AW41" s="382"/>
      <c r="AX41" s="382"/>
      <c r="AY41" s="382"/>
      <c r="AZ41" s="382"/>
      <c r="BA41" s="382"/>
      <c r="BB41" s="382"/>
      <c r="BC41" s="382"/>
      <c r="BD41" s="382"/>
      <c r="BE41" s="382"/>
      <c r="BF41" s="382"/>
      <c r="BG41" s="382"/>
      <c r="BH41" s="382"/>
      <c r="BI41" s="382"/>
      <c r="BJ41" s="382"/>
      <c r="BK41" s="382"/>
      <c r="BL41" s="382"/>
      <c r="BM41" s="382"/>
      <c r="BN41" s="382"/>
      <c r="BO41" s="382"/>
    </row>
    <row r="42" spans="1:67" s="384" customFormat="1" ht="15" customHeight="1">
      <c r="A42" s="382"/>
      <c r="B42" s="382"/>
      <c r="C42" s="382"/>
      <c r="D42" s="382"/>
      <c r="E42" s="382"/>
      <c r="F42" s="382"/>
      <c r="G42" s="382"/>
      <c r="H42" s="382"/>
      <c r="I42" s="382"/>
      <c r="J42" s="383"/>
      <c r="K42" s="383"/>
      <c r="L42" s="383"/>
      <c r="M42" s="383"/>
      <c r="N42" s="382"/>
      <c r="O42" s="382"/>
      <c r="P42" s="382"/>
      <c r="Q42" s="382"/>
      <c r="R42" s="382"/>
      <c r="S42" s="382"/>
      <c r="T42" s="382"/>
      <c r="U42" s="382"/>
      <c r="V42" s="382"/>
      <c r="W42" s="382"/>
      <c r="X42" s="382"/>
      <c r="Y42" s="382"/>
      <c r="Z42" s="382"/>
      <c r="AA42" s="382"/>
      <c r="AB42" s="382"/>
      <c r="AC42" s="382"/>
      <c r="AD42" s="382"/>
      <c r="AE42" s="382"/>
      <c r="AF42" s="382"/>
      <c r="AG42" s="382"/>
      <c r="AH42" s="382"/>
      <c r="AI42" s="382"/>
      <c r="AJ42" s="382"/>
      <c r="AK42" s="382"/>
      <c r="AL42" s="382"/>
      <c r="AM42" s="382"/>
      <c r="AN42" s="382"/>
      <c r="AO42" s="382"/>
      <c r="AP42" s="382"/>
      <c r="AQ42" s="382"/>
      <c r="AR42" s="382"/>
      <c r="AS42" s="382"/>
      <c r="AT42" s="382"/>
      <c r="AU42" s="382"/>
      <c r="AV42" s="382"/>
      <c r="AW42" s="382"/>
      <c r="AX42" s="382"/>
      <c r="AY42" s="382"/>
      <c r="AZ42" s="382"/>
      <c r="BA42" s="382"/>
      <c r="BB42" s="382"/>
      <c r="BC42" s="382"/>
      <c r="BD42" s="382"/>
      <c r="BE42" s="382"/>
      <c r="BF42" s="382"/>
      <c r="BG42" s="382"/>
      <c r="BH42" s="382"/>
      <c r="BI42" s="382"/>
      <c r="BJ42" s="382"/>
      <c r="BK42" s="382"/>
      <c r="BL42" s="382"/>
      <c r="BM42" s="382"/>
      <c r="BN42" s="382"/>
      <c r="BO42" s="382"/>
    </row>
    <row r="43" spans="1:67" s="384" customFormat="1" ht="15" customHeight="1">
      <c r="A43" s="382"/>
      <c r="B43" s="382"/>
      <c r="C43" s="382"/>
      <c r="D43" s="382"/>
      <c r="E43" s="382"/>
      <c r="F43" s="382"/>
      <c r="G43" s="382"/>
      <c r="H43" s="382"/>
      <c r="I43" s="382"/>
      <c r="J43" s="382"/>
      <c r="K43" s="382"/>
      <c r="L43" s="382"/>
      <c r="M43" s="382"/>
      <c r="N43" s="382"/>
      <c r="O43" s="382"/>
      <c r="P43" s="382"/>
      <c r="Q43" s="382"/>
      <c r="R43" s="382"/>
      <c r="S43" s="382"/>
      <c r="T43" s="382"/>
      <c r="U43" s="382"/>
      <c r="V43" s="382"/>
      <c r="W43" s="382"/>
      <c r="X43" s="382"/>
      <c r="Y43" s="382"/>
      <c r="Z43" s="383"/>
      <c r="AA43" s="383"/>
      <c r="AB43" s="383"/>
      <c r="AC43" s="383"/>
      <c r="AD43" s="382"/>
      <c r="AE43" s="382"/>
      <c r="AF43" s="382"/>
      <c r="AG43" s="382"/>
      <c r="AH43" s="382"/>
      <c r="AI43" s="382"/>
      <c r="AJ43" s="382"/>
      <c r="AK43" s="382"/>
      <c r="AL43" s="382"/>
      <c r="AM43" s="382"/>
      <c r="AN43" s="382"/>
      <c r="AO43" s="382"/>
      <c r="AP43" s="382"/>
      <c r="AQ43" s="382"/>
      <c r="AR43" s="382"/>
      <c r="AS43" s="382"/>
      <c r="AT43" s="382"/>
      <c r="AU43" s="382"/>
      <c r="AV43" s="382"/>
      <c r="AW43" s="382"/>
      <c r="AX43" s="382"/>
      <c r="AY43" s="382"/>
      <c r="AZ43" s="382"/>
      <c r="BA43" s="382"/>
      <c r="BB43" s="382"/>
      <c r="BC43" s="382"/>
      <c r="BD43" s="382"/>
      <c r="BE43" s="382"/>
      <c r="BF43" s="382"/>
      <c r="BG43" s="382"/>
      <c r="BH43" s="382"/>
      <c r="BI43" s="382"/>
      <c r="BJ43" s="382"/>
      <c r="BK43" s="382"/>
      <c r="BL43" s="382"/>
      <c r="BM43" s="382"/>
      <c r="BN43" s="382"/>
      <c r="BO43" s="382"/>
    </row>
    <row r="44" spans="1:67" s="384" customFormat="1" ht="15" customHeight="1">
      <c r="A44" s="382"/>
      <c r="B44" s="382"/>
      <c r="C44" s="382"/>
      <c r="D44" s="382"/>
      <c r="E44" s="382"/>
      <c r="F44" s="382"/>
      <c r="G44" s="382"/>
      <c r="H44" s="382"/>
      <c r="I44" s="382"/>
      <c r="J44" s="382"/>
      <c r="K44" s="382"/>
      <c r="L44" s="382"/>
      <c r="M44" s="382"/>
      <c r="N44" s="382"/>
      <c r="O44" s="382"/>
      <c r="P44" s="382"/>
      <c r="Q44" s="382"/>
      <c r="R44" s="382"/>
      <c r="S44" s="382"/>
      <c r="T44" s="382"/>
      <c r="U44" s="382"/>
      <c r="V44" s="382"/>
      <c r="W44" s="382"/>
      <c r="X44" s="382"/>
      <c r="Y44" s="382"/>
      <c r="Z44" s="383"/>
      <c r="AA44" s="383"/>
      <c r="AB44" s="383"/>
      <c r="AC44" s="383"/>
      <c r="AD44" s="382"/>
      <c r="AE44" s="382"/>
      <c r="AF44" s="382"/>
      <c r="AG44" s="382"/>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2"/>
      <c r="BH44" s="382"/>
      <c r="BI44" s="382"/>
      <c r="BJ44" s="382"/>
      <c r="BK44" s="382"/>
      <c r="BL44" s="382"/>
      <c r="BM44" s="382"/>
      <c r="BN44" s="382"/>
      <c r="BO44" s="382"/>
    </row>
    <row r="45" spans="1:67" s="384" customFormat="1" ht="15" customHeight="1">
      <c r="A45" s="382"/>
      <c r="B45" s="382"/>
      <c r="C45" s="382"/>
      <c r="D45" s="382"/>
      <c r="E45" s="382"/>
      <c r="F45" s="382"/>
      <c r="G45" s="382"/>
      <c r="H45" s="382"/>
      <c r="I45" s="382"/>
      <c r="J45" s="382"/>
      <c r="K45" s="382"/>
      <c r="L45" s="382"/>
      <c r="M45" s="382"/>
      <c r="N45" s="382"/>
      <c r="O45" s="382"/>
      <c r="P45" s="382"/>
      <c r="Q45" s="382"/>
      <c r="R45" s="382"/>
      <c r="S45" s="382"/>
      <c r="T45" s="382"/>
      <c r="U45" s="382"/>
      <c r="V45" s="382"/>
      <c r="W45" s="382"/>
      <c r="X45" s="382"/>
      <c r="Y45" s="382"/>
      <c r="Z45" s="383"/>
      <c r="AA45" s="383"/>
      <c r="AB45" s="383"/>
      <c r="AC45" s="383"/>
      <c r="AD45" s="382"/>
      <c r="AE45" s="382"/>
      <c r="AF45" s="382"/>
      <c r="AG45" s="382"/>
      <c r="AH45" s="382"/>
      <c r="AI45" s="382"/>
      <c r="AJ45" s="382"/>
      <c r="AK45" s="382"/>
      <c r="AL45" s="382"/>
      <c r="AM45" s="382"/>
      <c r="AN45" s="382"/>
      <c r="AO45" s="382"/>
      <c r="AP45" s="382"/>
      <c r="AQ45" s="382"/>
      <c r="AR45" s="382"/>
      <c r="AS45" s="382"/>
      <c r="AT45" s="382"/>
      <c r="AU45" s="382"/>
      <c r="AV45" s="382"/>
      <c r="AW45" s="382"/>
      <c r="AX45" s="382"/>
      <c r="AY45" s="382"/>
      <c r="AZ45" s="382"/>
      <c r="BA45" s="382"/>
      <c r="BB45" s="382"/>
      <c r="BC45" s="382"/>
      <c r="BD45" s="382"/>
      <c r="BE45" s="382"/>
      <c r="BF45" s="382"/>
      <c r="BG45" s="382"/>
      <c r="BH45" s="382"/>
      <c r="BI45" s="382"/>
      <c r="BJ45" s="382"/>
      <c r="BK45" s="382"/>
      <c r="BL45" s="382"/>
      <c r="BM45" s="382"/>
      <c r="BN45" s="382"/>
      <c r="BO45" s="382"/>
    </row>
    <row r="46" spans="1:67" s="384" customFormat="1" ht="15" customHeight="1">
      <c r="A46" s="382"/>
      <c r="B46" s="382"/>
      <c r="C46" s="382"/>
      <c r="D46" s="382"/>
      <c r="E46" s="382"/>
      <c r="F46" s="382"/>
      <c r="G46" s="382"/>
      <c r="H46" s="382"/>
      <c r="I46" s="382"/>
      <c r="J46" s="382"/>
      <c r="K46" s="382"/>
      <c r="L46" s="382"/>
      <c r="M46" s="382"/>
      <c r="N46" s="382"/>
      <c r="O46" s="382"/>
      <c r="P46" s="382"/>
      <c r="Q46" s="382"/>
      <c r="R46" s="382"/>
      <c r="S46" s="382"/>
      <c r="T46" s="382"/>
      <c r="U46" s="382"/>
      <c r="V46" s="382"/>
      <c r="W46" s="382"/>
      <c r="X46" s="382"/>
      <c r="Y46" s="382"/>
      <c r="Z46" s="383"/>
      <c r="AA46" s="383"/>
      <c r="AB46" s="383"/>
      <c r="AC46" s="383"/>
      <c r="AD46" s="382"/>
      <c r="AE46" s="382"/>
      <c r="AF46" s="382"/>
      <c r="AG46" s="382"/>
      <c r="AH46" s="382"/>
      <c r="AI46" s="382"/>
      <c r="AJ46" s="382"/>
      <c r="AK46" s="382"/>
      <c r="AL46" s="382"/>
      <c r="AM46" s="382"/>
      <c r="AN46" s="382"/>
      <c r="AO46" s="382"/>
      <c r="AP46" s="382"/>
      <c r="AQ46" s="382"/>
      <c r="AR46" s="382"/>
      <c r="AS46" s="382"/>
      <c r="AT46" s="382"/>
      <c r="AU46" s="382"/>
      <c r="AV46" s="382"/>
      <c r="AW46" s="382"/>
      <c r="AX46" s="382"/>
      <c r="AY46" s="382"/>
      <c r="AZ46" s="382"/>
      <c r="BA46" s="382"/>
      <c r="BB46" s="382"/>
      <c r="BC46" s="382"/>
      <c r="BD46" s="382"/>
      <c r="BE46" s="382"/>
      <c r="BF46" s="382"/>
      <c r="BG46" s="382"/>
      <c r="BH46" s="382"/>
      <c r="BI46" s="382"/>
      <c r="BJ46" s="382"/>
      <c r="BK46" s="382"/>
      <c r="BL46" s="382"/>
      <c r="BM46" s="382"/>
      <c r="BN46" s="382"/>
      <c r="BO46" s="382"/>
    </row>
    <row r="47" spans="1:67" s="384" customFormat="1" ht="15" customHeight="1">
      <c r="A47" s="382"/>
      <c r="B47" s="382"/>
      <c r="C47" s="382"/>
      <c r="D47" s="382"/>
      <c r="E47" s="382"/>
      <c r="F47" s="382"/>
      <c r="G47" s="382"/>
      <c r="H47" s="382"/>
      <c r="I47" s="382"/>
      <c r="J47" s="382"/>
      <c r="K47" s="382"/>
      <c r="L47" s="382"/>
      <c r="M47" s="382"/>
      <c r="N47" s="382"/>
      <c r="O47" s="382"/>
      <c r="P47" s="382"/>
      <c r="Q47" s="382"/>
      <c r="R47" s="382"/>
      <c r="S47" s="382"/>
      <c r="T47" s="382"/>
      <c r="U47" s="382"/>
      <c r="V47" s="382"/>
      <c r="W47" s="382"/>
      <c r="X47" s="382"/>
      <c r="Y47" s="382"/>
      <c r="Z47" s="383"/>
      <c r="AA47" s="383"/>
      <c r="AB47" s="383"/>
      <c r="AC47" s="383"/>
      <c r="AD47" s="382"/>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82"/>
      <c r="BD47" s="382"/>
      <c r="BE47" s="382"/>
      <c r="BF47" s="382"/>
      <c r="BG47" s="382"/>
      <c r="BH47" s="382"/>
      <c r="BI47" s="382"/>
      <c r="BJ47" s="382"/>
      <c r="BK47" s="382"/>
      <c r="BL47" s="382"/>
      <c r="BM47" s="382"/>
      <c r="BN47" s="382"/>
      <c r="BO47" s="382"/>
    </row>
    <row r="48" spans="1:67" s="384" customFormat="1" ht="15" customHeight="1">
      <c r="A48" s="382"/>
      <c r="B48" s="382"/>
      <c r="C48" s="382"/>
      <c r="D48" s="382"/>
      <c r="E48" s="382"/>
      <c r="F48" s="382"/>
      <c r="G48" s="382"/>
      <c r="H48" s="382"/>
      <c r="I48" s="382"/>
      <c r="J48" s="382"/>
      <c r="K48" s="382"/>
      <c r="L48" s="382"/>
      <c r="M48" s="382"/>
      <c r="N48" s="382"/>
      <c r="O48" s="382"/>
      <c r="P48" s="382"/>
      <c r="Q48" s="382"/>
      <c r="R48" s="382"/>
      <c r="S48" s="382"/>
      <c r="T48" s="382"/>
      <c r="U48" s="382"/>
      <c r="V48" s="382"/>
      <c r="W48" s="382"/>
      <c r="X48" s="382"/>
      <c r="Y48" s="382"/>
      <c r="Z48" s="383"/>
      <c r="AA48" s="383"/>
      <c r="AB48" s="383"/>
      <c r="AC48" s="383"/>
      <c r="AD48" s="382"/>
      <c r="AE48" s="382"/>
      <c r="AF48" s="382"/>
      <c r="AG48" s="382"/>
      <c r="AH48" s="382"/>
      <c r="AI48" s="382"/>
      <c r="AJ48" s="382"/>
      <c r="AK48" s="382"/>
      <c r="AL48" s="382"/>
      <c r="AM48" s="382"/>
      <c r="AN48" s="382"/>
      <c r="AO48" s="382"/>
      <c r="AP48" s="382"/>
      <c r="AQ48" s="382"/>
      <c r="AR48" s="382"/>
      <c r="AS48" s="382"/>
      <c r="AT48" s="382"/>
      <c r="AU48" s="382"/>
      <c r="AV48" s="382"/>
      <c r="AW48" s="382"/>
      <c r="AX48" s="382"/>
      <c r="AY48" s="382"/>
      <c r="AZ48" s="382"/>
      <c r="BA48" s="382"/>
      <c r="BB48" s="382"/>
      <c r="BC48" s="382"/>
      <c r="BD48" s="382"/>
      <c r="BE48" s="382"/>
      <c r="BF48" s="382"/>
      <c r="BG48" s="382"/>
      <c r="BH48" s="382"/>
      <c r="BI48" s="382"/>
      <c r="BJ48" s="382"/>
      <c r="BK48" s="382"/>
      <c r="BL48" s="382"/>
      <c r="BM48" s="382"/>
      <c r="BN48" s="382"/>
      <c r="BO48" s="382"/>
    </row>
    <row r="49" spans="1:67" s="384" customFormat="1" ht="15" customHeight="1">
      <c r="A49" s="382"/>
      <c r="B49" s="382"/>
      <c r="C49" s="382"/>
      <c r="D49" s="382"/>
      <c r="E49" s="382"/>
      <c r="F49" s="382"/>
      <c r="G49" s="382"/>
      <c r="H49" s="382"/>
      <c r="I49" s="382"/>
      <c r="J49" s="382"/>
      <c r="K49" s="382"/>
      <c r="L49" s="382"/>
      <c r="M49" s="382"/>
      <c r="N49" s="382"/>
      <c r="O49" s="382"/>
      <c r="P49" s="382"/>
      <c r="Q49" s="382"/>
      <c r="R49" s="382"/>
      <c r="S49" s="382"/>
      <c r="T49" s="382"/>
      <c r="U49" s="382"/>
      <c r="V49" s="382"/>
      <c r="W49" s="382"/>
      <c r="X49" s="382"/>
      <c r="Y49" s="382"/>
      <c r="Z49" s="383"/>
      <c r="AA49" s="383"/>
      <c r="AB49" s="383"/>
      <c r="AC49" s="383"/>
      <c r="AD49" s="382"/>
      <c r="AE49" s="382"/>
      <c r="AF49" s="382"/>
      <c r="AG49" s="382"/>
      <c r="AH49" s="382"/>
      <c r="AI49" s="382"/>
      <c r="AJ49" s="382"/>
      <c r="AK49" s="382"/>
      <c r="AL49" s="382"/>
      <c r="AM49" s="382"/>
      <c r="AN49" s="382"/>
      <c r="AO49" s="382"/>
      <c r="AP49" s="382"/>
      <c r="AQ49" s="382"/>
      <c r="AR49" s="382"/>
      <c r="AS49" s="382"/>
      <c r="AT49" s="382"/>
      <c r="AU49" s="382"/>
      <c r="AV49" s="382"/>
      <c r="AW49" s="382"/>
      <c r="AX49" s="382"/>
      <c r="AY49" s="382"/>
      <c r="AZ49" s="382"/>
      <c r="BA49" s="382"/>
      <c r="BB49" s="382"/>
      <c r="BC49" s="382"/>
      <c r="BD49" s="382"/>
      <c r="BE49" s="382"/>
      <c r="BF49" s="382"/>
      <c r="BG49" s="382"/>
      <c r="BH49" s="382"/>
      <c r="BI49" s="382"/>
      <c r="BJ49" s="382"/>
      <c r="BK49" s="382"/>
      <c r="BL49" s="382"/>
      <c r="BM49" s="382"/>
      <c r="BN49" s="382"/>
      <c r="BO49" s="382"/>
    </row>
    <row r="50" spans="1:67" s="384" customFormat="1" ht="1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3"/>
      <c r="AA50" s="383"/>
      <c r="AB50" s="383"/>
      <c r="AC50" s="383"/>
      <c r="AD50" s="382"/>
      <c r="AE50" s="382"/>
      <c r="AF50" s="382"/>
      <c r="AG50" s="382"/>
      <c r="AH50" s="382"/>
      <c r="AI50" s="382"/>
      <c r="AJ50" s="382"/>
      <c r="AK50" s="382"/>
      <c r="AL50" s="382"/>
      <c r="AM50" s="382"/>
      <c r="AN50" s="382"/>
      <c r="AO50" s="382"/>
      <c r="AP50" s="382"/>
      <c r="AQ50" s="382"/>
      <c r="AR50" s="382"/>
      <c r="AS50" s="382"/>
      <c r="AT50" s="382"/>
      <c r="AU50" s="382"/>
      <c r="AV50" s="382"/>
      <c r="AW50" s="382"/>
      <c r="AX50" s="382"/>
      <c r="AY50" s="382"/>
      <c r="AZ50" s="382"/>
      <c r="BA50" s="382"/>
      <c r="BB50" s="382"/>
      <c r="BC50" s="382"/>
      <c r="BD50" s="382"/>
      <c r="BE50" s="382"/>
      <c r="BF50" s="382"/>
      <c r="BG50" s="382"/>
      <c r="BH50" s="382"/>
      <c r="BI50" s="382"/>
      <c r="BJ50" s="382"/>
      <c r="BK50" s="382"/>
      <c r="BL50" s="382"/>
      <c r="BM50" s="382"/>
      <c r="BN50" s="382"/>
      <c r="BO50" s="382"/>
    </row>
    <row r="51" spans="1:67" s="384" customFormat="1" ht="15" customHeight="1">
      <c r="A51" s="382"/>
      <c r="B51" s="382"/>
      <c r="C51" s="382"/>
      <c r="D51" s="382"/>
      <c r="E51" s="382"/>
      <c r="F51" s="382"/>
      <c r="G51" s="382"/>
      <c r="H51" s="382"/>
      <c r="I51" s="382"/>
      <c r="J51" s="382"/>
      <c r="K51" s="382"/>
      <c r="L51" s="382"/>
      <c r="M51" s="382"/>
      <c r="N51" s="382"/>
      <c r="O51" s="382"/>
      <c r="P51" s="382"/>
      <c r="Q51" s="382"/>
      <c r="R51" s="382"/>
      <c r="S51" s="382"/>
      <c r="T51" s="382"/>
      <c r="U51" s="382"/>
      <c r="V51" s="382"/>
      <c r="W51" s="382"/>
      <c r="X51" s="382"/>
      <c r="Y51" s="382"/>
      <c r="Z51" s="383"/>
      <c r="AA51" s="383"/>
      <c r="AB51" s="383"/>
      <c r="AC51" s="383"/>
      <c r="AD51" s="382"/>
      <c r="AE51" s="382"/>
      <c r="AF51" s="382"/>
      <c r="AG51" s="382"/>
      <c r="AH51" s="382"/>
      <c r="AI51" s="382"/>
      <c r="AJ51" s="382"/>
      <c r="AK51" s="382"/>
      <c r="AL51" s="382"/>
      <c r="AM51" s="382"/>
      <c r="AN51" s="382"/>
      <c r="AO51" s="382"/>
      <c r="AP51" s="382"/>
      <c r="AQ51" s="382"/>
      <c r="AR51" s="382"/>
      <c r="AS51" s="382"/>
      <c r="AT51" s="382"/>
      <c r="AU51" s="382"/>
      <c r="AV51" s="382"/>
      <c r="AW51" s="382"/>
      <c r="AX51" s="382"/>
      <c r="AY51" s="382"/>
      <c r="AZ51" s="382"/>
      <c r="BA51" s="382"/>
      <c r="BB51" s="382"/>
      <c r="BC51" s="382"/>
      <c r="BD51" s="382"/>
      <c r="BE51" s="382"/>
      <c r="BF51" s="382"/>
      <c r="BG51" s="382"/>
      <c r="BH51" s="382"/>
      <c r="BI51" s="382"/>
      <c r="BJ51" s="382"/>
      <c r="BK51" s="382"/>
      <c r="BL51" s="382"/>
      <c r="BM51" s="382"/>
      <c r="BN51" s="382"/>
      <c r="BO51" s="382"/>
    </row>
    <row r="52" spans="1:67" s="384" customFormat="1" ht="15" customHeight="1">
      <c r="A52" s="382"/>
      <c r="B52" s="382"/>
      <c r="C52" s="382"/>
      <c r="D52" s="382"/>
      <c r="E52" s="382"/>
      <c r="F52" s="382"/>
      <c r="G52" s="382"/>
      <c r="H52" s="382"/>
      <c r="I52" s="382"/>
      <c r="J52" s="382"/>
      <c r="K52" s="382"/>
      <c r="L52" s="382"/>
      <c r="M52" s="382"/>
      <c r="N52" s="382"/>
      <c r="O52" s="382"/>
      <c r="P52" s="382"/>
      <c r="Q52" s="382"/>
      <c r="R52" s="382"/>
      <c r="S52" s="382"/>
      <c r="T52" s="382"/>
      <c r="U52" s="382"/>
      <c r="V52" s="382"/>
      <c r="W52" s="382"/>
      <c r="X52" s="382"/>
      <c r="Y52" s="382"/>
      <c r="Z52" s="383"/>
      <c r="AA52" s="383"/>
      <c r="AB52" s="383"/>
      <c r="AC52" s="383"/>
      <c r="AD52" s="382"/>
      <c r="AE52" s="382"/>
      <c r="AF52" s="382"/>
      <c r="AG52" s="382"/>
      <c r="AH52" s="382"/>
      <c r="AI52" s="382"/>
      <c r="AJ52" s="382"/>
      <c r="AK52" s="382"/>
      <c r="AL52" s="382"/>
      <c r="AM52" s="382"/>
      <c r="AN52" s="382"/>
      <c r="AO52" s="382"/>
      <c r="AP52" s="382"/>
      <c r="AQ52" s="382"/>
      <c r="AR52" s="382"/>
      <c r="AS52" s="382"/>
      <c r="AT52" s="382"/>
      <c r="AU52" s="382"/>
      <c r="AV52" s="382"/>
      <c r="AW52" s="382"/>
      <c r="AX52" s="382"/>
      <c r="AY52" s="382"/>
      <c r="AZ52" s="382"/>
      <c r="BA52" s="382"/>
      <c r="BB52" s="382"/>
      <c r="BC52" s="382"/>
      <c r="BD52" s="382"/>
      <c r="BE52" s="382"/>
      <c r="BF52" s="382"/>
      <c r="BG52" s="382"/>
      <c r="BH52" s="382"/>
      <c r="BI52" s="382"/>
      <c r="BJ52" s="382"/>
      <c r="BK52" s="382"/>
      <c r="BL52" s="382"/>
      <c r="BM52" s="382"/>
      <c r="BN52" s="382"/>
      <c r="BO52" s="382"/>
    </row>
    <row r="53" spans="1:67" s="384" customFormat="1" ht="15" customHeight="1">
      <c r="A53" s="382"/>
      <c r="B53" s="382"/>
      <c r="C53" s="382"/>
      <c r="D53" s="382"/>
      <c r="E53" s="382"/>
      <c r="F53" s="382"/>
      <c r="G53" s="382"/>
      <c r="H53" s="382"/>
      <c r="I53" s="382"/>
      <c r="J53" s="382"/>
      <c r="K53" s="382"/>
      <c r="L53" s="382"/>
      <c r="M53" s="382"/>
      <c r="N53" s="382"/>
      <c r="O53" s="382"/>
      <c r="P53" s="382"/>
      <c r="Q53" s="382"/>
      <c r="R53" s="382"/>
      <c r="S53" s="382"/>
      <c r="T53" s="382"/>
      <c r="U53" s="382"/>
      <c r="V53" s="382"/>
      <c r="W53" s="382"/>
      <c r="X53" s="382"/>
      <c r="Y53" s="382"/>
      <c r="Z53" s="383"/>
      <c r="AA53" s="383"/>
      <c r="AB53" s="383"/>
      <c r="AC53" s="383"/>
      <c r="AD53" s="382"/>
      <c r="AE53" s="382"/>
      <c r="AF53" s="382"/>
      <c r="AG53" s="382"/>
      <c r="AH53" s="382"/>
      <c r="AI53" s="382"/>
      <c r="AJ53" s="382"/>
      <c r="AK53" s="382"/>
      <c r="AL53" s="382"/>
      <c r="AM53" s="382"/>
      <c r="AN53" s="382"/>
      <c r="AO53" s="382"/>
      <c r="AP53" s="382"/>
      <c r="AQ53" s="382"/>
      <c r="AR53" s="382"/>
      <c r="AS53" s="382"/>
      <c r="AT53" s="382"/>
      <c r="AU53" s="382"/>
      <c r="AV53" s="382"/>
      <c r="AW53" s="382"/>
      <c r="AX53" s="382"/>
      <c r="AY53" s="382"/>
      <c r="AZ53" s="382"/>
      <c r="BA53" s="382"/>
      <c r="BB53" s="382"/>
      <c r="BC53" s="382"/>
      <c r="BD53" s="382"/>
      <c r="BE53" s="382"/>
      <c r="BF53" s="382"/>
      <c r="BG53" s="382"/>
      <c r="BH53" s="382"/>
      <c r="BI53" s="382"/>
      <c r="BJ53" s="382"/>
      <c r="BK53" s="382"/>
      <c r="BL53" s="382"/>
      <c r="BM53" s="382"/>
      <c r="BN53" s="382"/>
      <c r="BO53" s="382"/>
    </row>
    <row r="54" spans="1:67" s="384" customFormat="1" ht="15" customHeight="1">
      <c r="A54" s="382"/>
      <c r="B54" s="382"/>
      <c r="C54" s="382"/>
      <c r="D54" s="382"/>
      <c r="E54" s="382"/>
      <c r="F54" s="382"/>
      <c r="G54" s="382"/>
      <c r="H54" s="382"/>
      <c r="I54" s="382"/>
      <c r="J54" s="382"/>
      <c r="K54" s="382"/>
      <c r="L54" s="382"/>
      <c r="M54" s="382"/>
      <c r="N54" s="382"/>
      <c r="O54" s="382"/>
      <c r="P54" s="382"/>
      <c r="Q54" s="382"/>
      <c r="R54" s="382"/>
      <c r="S54" s="382"/>
      <c r="T54" s="382"/>
      <c r="U54" s="382"/>
      <c r="V54" s="382"/>
      <c r="W54" s="382"/>
      <c r="X54" s="382"/>
      <c r="Y54" s="382"/>
      <c r="Z54" s="383"/>
      <c r="AA54" s="383"/>
      <c r="AB54" s="383"/>
      <c r="AC54" s="383"/>
      <c r="AD54" s="382"/>
      <c r="AE54" s="382"/>
      <c r="AF54" s="382"/>
      <c r="AG54" s="382"/>
      <c r="AH54" s="382"/>
      <c r="AI54" s="382"/>
      <c r="AJ54" s="382"/>
      <c r="AK54" s="382"/>
      <c r="AL54" s="382"/>
      <c r="AM54" s="382"/>
      <c r="AN54" s="382"/>
      <c r="AO54" s="382"/>
      <c r="AP54" s="382"/>
      <c r="AQ54" s="382"/>
      <c r="AR54" s="382"/>
      <c r="AS54" s="382"/>
      <c r="AT54" s="382"/>
      <c r="AU54" s="382"/>
      <c r="AV54" s="382"/>
      <c r="AW54" s="382"/>
      <c r="AX54" s="382"/>
      <c r="AY54" s="382"/>
      <c r="AZ54" s="382"/>
      <c r="BA54" s="382"/>
      <c r="BB54" s="382"/>
      <c r="BC54" s="382"/>
      <c r="BD54" s="382"/>
      <c r="BE54" s="382"/>
      <c r="BF54" s="382"/>
      <c r="BG54" s="382"/>
      <c r="BH54" s="382"/>
      <c r="BI54" s="382"/>
      <c r="BJ54" s="382"/>
      <c r="BK54" s="382"/>
      <c r="BL54" s="382"/>
      <c r="BM54" s="382"/>
      <c r="BN54" s="382"/>
      <c r="BO54" s="382"/>
    </row>
    <row r="55" spans="1:67" s="384" customFormat="1" ht="15" customHeight="1">
      <c r="A55" s="382"/>
      <c r="B55" s="382"/>
      <c r="C55" s="382"/>
      <c r="D55" s="382"/>
      <c r="E55" s="382"/>
      <c r="F55" s="382"/>
      <c r="G55" s="382"/>
      <c r="H55" s="382"/>
      <c r="I55" s="382"/>
      <c r="J55" s="382"/>
      <c r="K55" s="382"/>
      <c r="L55" s="382"/>
      <c r="M55" s="382"/>
      <c r="N55" s="382"/>
      <c r="O55" s="382"/>
      <c r="P55" s="382"/>
      <c r="Q55" s="382"/>
      <c r="R55" s="382"/>
      <c r="S55" s="382"/>
      <c r="T55" s="382"/>
      <c r="U55" s="382"/>
      <c r="V55" s="382"/>
      <c r="W55" s="382"/>
      <c r="X55" s="382"/>
      <c r="Y55" s="382"/>
      <c r="Z55" s="383"/>
      <c r="AA55" s="383"/>
      <c r="AB55" s="383"/>
      <c r="AC55" s="383"/>
      <c r="AD55" s="382"/>
      <c r="AE55" s="382"/>
      <c r="AF55" s="382"/>
      <c r="AG55" s="382"/>
      <c r="AH55" s="382"/>
      <c r="AI55" s="382"/>
      <c r="AJ55" s="382"/>
      <c r="AK55" s="382"/>
      <c r="AL55" s="382"/>
      <c r="AM55" s="382"/>
      <c r="AN55" s="382"/>
      <c r="AO55" s="382"/>
      <c r="AP55" s="382"/>
      <c r="AQ55" s="382"/>
      <c r="AR55" s="382"/>
      <c r="AS55" s="382"/>
      <c r="AT55" s="382"/>
      <c r="AU55" s="382"/>
      <c r="AV55" s="382"/>
      <c r="AW55" s="382"/>
      <c r="AX55" s="382"/>
      <c r="AY55" s="382"/>
      <c r="AZ55" s="382"/>
      <c r="BA55" s="382"/>
      <c r="BB55" s="382"/>
      <c r="BC55" s="382"/>
      <c r="BD55" s="382"/>
      <c r="BE55" s="382"/>
      <c r="BF55" s="382"/>
      <c r="BG55" s="382"/>
      <c r="BH55" s="382"/>
      <c r="BI55" s="382"/>
      <c r="BJ55" s="382"/>
      <c r="BK55" s="382"/>
      <c r="BL55" s="382"/>
      <c r="BM55" s="382"/>
      <c r="BN55" s="382"/>
      <c r="BO55" s="382"/>
    </row>
    <row r="56" spans="1:67" s="384" customFormat="1" ht="15" customHeight="1">
      <c r="A56" s="382"/>
      <c r="B56" s="382"/>
      <c r="C56" s="382"/>
      <c r="D56" s="382"/>
      <c r="E56" s="382"/>
      <c r="F56" s="382"/>
      <c r="G56" s="382"/>
      <c r="H56" s="382"/>
      <c r="I56" s="382"/>
      <c r="J56" s="382"/>
      <c r="K56" s="382"/>
      <c r="L56" s="382"/>
      <c r="M56" s="382"/>
      <c r="N56" s="382"/>
      <c r="O56" s="382"/>
      <c r="P56" s="382"/>
      <c r="Q56" s="382"/>
      <c r="R56" s="382"/>
      <c r="S56" s="382"/>
      <c r="T56" s="382"/>
      <c r="U56" s="382"/>
      <c r="V56" s="382"/>
      <c r="W56" s="382"/>
      <c r="X56" s="382"/>
      <c r="Y56" s="382"/>
      <c r="Z56" s="383"/>
      <c r="AA56" s="383"/>
      <c r="AB56" s="383"/>
      <c r="AC56" s="383"/>
      <c r="AD56" s="382"/>
      <c r="AE56" s="382"/>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2"/>
      <c r="BD56" s="382"/>
      <c r="BE56" s="382"/>
      <c r="BF56" s="382"/>
      <c r="BG56" s="382"/>
      <c r="BH56" s="382"/>
      <c r="BI56" s="382"/>
      <c r="BJ56" s="382"/>
      <c r="BK56" s="382"/>
      <c r="BL56" s="382"/>
      <c r="BM56" s="382"/>
      <c r="BN56" s="382"/>
      <c r="BO56" s="382"/>
    </row>
    <row r="57" spans="1:67" s="384" customFormat="1" ht="15" customHeight="1">
      <c r="A57" s="382"/>
      <c r="B57" s="382"/>
      <c r="C57" s="382"/>
      <c r="D57" s="382"/>
      <c r="E57" s="382"/>
      <c r="F57" s="382"/>
      <c r="G57" s="382"/>
      <c r="H57" s="382"/>
      <c r="I57" s="382"/>
      <c r="J57" s="382"/>
      <c r="K57" s="382"/>
      <c r="L57" s="382"/>
      <c r="M57" s="382"/>
      <c r="N57" s="382"/>
      <c r="O57" s="382"/>
      <c r="P57" s="382"/>
      <c r="Q57" s="382"/>
      <c r="R57" s="382"/>
      <c r="S57" s="382"/>
      <c r="T57" s="382"/>
      <c r="U57" s="382"/>
      <c r="V57" s="382"/>
      <c r="W57" s="382"/>
      <c r="X57" s="382"/>
      <c r="Y57" s="382"/>
      <c r="Z57" s="383"/>
      <c r="AA57" s="383"/>
      <c r="AB57" s="383"/>
      <c r="AC57" s="383"/>
      <c r="AD57" s="382"/>
      <c r="AE57" s="382"/>
      <c r="AF57" s="382"/>
      <c r="AG57" s="382"/>
      <c r="AH57" s="382"/>
      <c r="AI57" s="382"/>
      <c r="AJ57" s="382"/>
      <c r="AK57" s="382"/>
      <c r="AL57" s="382"/>
      <c r="AM57" s="382"/>
      <c r="AN57" s="382"/>
      <c r="AO57" s="382"/>
      <c r="AP57" s="382"/>
      <c r="AQ57" s="382"/>
      <c r="AR57" s="382"/>
      <c r="AS57" s="382"/>
      <c r="AT57" s="382"/>
      <c r="AU57" s="382"/>
      <c r="AV57" s="382"/>
      <c r="AW57" s="382"/>
      <c r="AX57" s="382"/>
      <c r="AY57" s="382"/>
      <c r="AZ57" s="382"/>
      <c r="BA57" s="382"/>
      <c r="BB57" s="382"/>
      <c r="BC57" s="382"/>
      <c r="BD57" s="382"/>
      <c r="BE57" s="382"/>
      <c r="BF57" s="382"/>
      <c r="BG57" s="382"/>
      <c r="BH57" s="382"/>
      <c r="BI57" s="382"/>
      <c r="BJ57" s="382"/>
      <c r="BK57" s="382"/>
      <c r="BL57" s="382"/>
      <c r="BM57" s="382"/>
      <c r="BN57" s="382"/>
      <c r="BO57" s="382"/>
    </row>
    <row r="58" spans="1:67" s="384" customFormat="1" ht="15" customHeight="1">
      <c r="A58" s="382"/>
      <c r="B58" s="382"/>
      <c r="C58" s="382"/>
      <c r="D58" s="382"/>
      <c r="E58" s="382"/>
      <c r="F58" s="382"/>
      <c r="G58" s="382"/>
      <c r="H58" s="382"/>
      <c r="I58" s="382"/>
      <c r="J58" s="382"/>
      <c r="K58" s="382"/>
      <c r="L58" s="382"/>
      <c r="M58" s="382"/>
      <c r="N58" s="382"/>
      <c r="O58" s="382"/>
      <c r="P58" s="382"/>
      <c r="Q58" s="382"/>
      <c r="R58" s="382"/>
      <c r="S58" s="382"/>
      <c r="T58" s="382"/>
      <c r="U58" s="382"/>
      <c r="V58" s="382"/>
      <c r="W58" s="382"/>
      <c r="X58" s="382"/>
      <c r="Y58" s="382"/>
      <c r="Z58" s="383"/>
      <c r="AA58" s="383"/>
      <c r="AB58" s="383"/>
      <c r="AC58" s="383"/>
      <c r="AD58" s="382"/>
      <c r="AE58" s="382"/>
      <c r="AF58" s="382"/>
      <c r="AG58" s="382"/>
      <c r="AH58" s="382"/>
      <c r="AI58" s="382"/>
      <c r="AJ58" s="382"/>
      <c r="AK58" s="382"/>
      <c r="AL58" s="382"/>
      <c r="AM58" s="382"/>
      <c r="AN58" s="382"/>
      <c r="AO58" s="382"/>
      <c r="AP58" s="382"/>
      <c r="AQ58" s="382"/>
      <c r="AR58" s="382"/>
      <c r="AS58" s="382"/>
      <c r="AT58" s="382"/>
      <c r="AU58" s="382"/>
      <c r="AV58" s="382"/>
      <c r="AW58" s="382"/>
      <c r="AX58" s="382"/>
      <c r="AY58" s="382"/>
      <c r="AZ58" s="382"/>
      <c r="BA58" s="382"/>
      <c r="BB58" s="382"/>
      <c r="BC58" s="382"/>
      <c r="BD58" s="382"/>
      <c r="BE58" s="382"/>
      <c r="BF58" s="382"/>
      <c r="BG58" s="382"/>
      <c r="BH58" s="382"/>
      <c r="BI58" s="382"/>
      <c r="BJ58" s="382"/>
      <c r="BK58" s="382"/>
      <c r="BL58" s="382"/>
      <c r="BM58" s="382"/>
      <c r="BN58" s="382"/>
      <c r="BO58" s="382"/>
    </row>
    <row r="59" spans="1:67" s="384" customFormat="1" ht="15" customHeight="1">
      <c r="A59" s="382"/>
      <c r="B59" s="382"/>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3"/>
      <c r="AA59" s="383"/>
      <c r="AB59" s="383"/>
      <c r="AC59" s="383"/>
      <c r="AD59" s="382"/>
      <c r="AE59" s="382"/>
      <c r="AF59" s="382"/>
      <c r="AG59" s="382"/>
      <c r="AH59" s="382"/>
      <c r="AI59" s="382"/>
      <c r="AJ59" s="382"/>
      <c r="AK59" s="382"/>
      <c r="AL59" s="382"/>
      <c r="AM59" s="382"/>
      <c r="AN59" s="382"/>
      <c r="AO59" s="382"/>
      <c r="AP59" s="382"/>
      <c r="AQ59" s="382"/>
      <c r="AR59" s="382"/>
      <c r="AS59" s="382"/>
      <c r="AT59" s="382"/>
      <c r="AU59" s="382"/>
      <c r="AV59" s="382"/>
      <c r="AW59" s="382"/>
      <c r="AX59" s="382"/>
      <c r="AY59" s="382"/>
      <c r="AZ59" s="382"/>
      <c r="BA59" s="382"/>
      <c r="BB59" s="382"/>
      <c r="BC59" s="382"/>
      <c r="BD59" s="382"/>
      <c r="BE59" s="382"/>
      <c r="BF59" s="382"/>
      <c r="BG59" s="382"/>
      <c r="BH59" s="382"/>
      <c r="BI59" s="382"/>
      <c r="BJ59" s="382"/>
      <c r="BK59" s="382"/>
      <c r="BL59" s="382"/>
      <c r="BM59" s="382"/>
      <c r="BN59" s="382"/>
      <c r="BO59" s="382"/>
    </row>
    <row r="60" spans="1:67" s="384" customFormat="1" ht="15" customHeight="1">
      <c r="A60" s="382"/>
      <c r="B60" s="382"/>
      <c r="C60" s="382"/>
      <c r="D60" s="382"/>
      <c r="E60" s="382"/>
      <c r="F60" s="382"/>
      <c r="G60" s="382"/>
      <c r="H60" s="382"/>
      <c r="I60" s="382"/>
      <c r="J60" s="382"/>
      <c r="K60" s="382"/>
      <c r="L60" s="382"/>
      <c r="M60" s="382"/>
      <c r="N60" s="382"/>
      <c r="O60" s="382"/>
      <c r="P60" s="382"/>
      <c r="Q60" s="382"/>
      <c r="R60" s="382"/>
      <c r="S60" s="382"/>
      <c r="T60" s="382"/>
      <c r="U60" s="382"/>
      <c r="V60" s="382"/>
      <c r="W60" s="382"/>
      <c r="X60" s="382"/>
      <c r="Y60" s="382"/>
      <c r="Z60" s="383"/>
      <c r="AA60" s="383"/>
      <c r="AB60" s="383"/>
      <c r="AC60" s="383"/>
      <c r="AD60" s="382"/>
      <c r="AE60" s="382"/>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2"/>
      <c r="BD60" s="382"/>
      <c r="BE60" s="382"/>
      <c r="BF60" s="382"/>
      <c r="BG60" s="382"/>
      <c r="BH60" s="382"/>
      <c r="BI60" s="382"/>
      <c r="BJ60" s="382"/>
      <c r="BK60" s="382"/>
      <c r="BL60" s="382"/>
      <c r="BM60" s="382"/>
      <c r="BN60" s="382"/>
      <c r="BO60" s="382"/>
    </row>
    <row r="61" spans="1:67" s="384" customFormat="1" ht="15" customHeight="1">
      <c r="A61" s="382"/>
      <c r="B61" s="382"/>
      <c r="C61" s="382"/>
      <c r="D61" s="382"/>
      <c r="E61" s="382"/>
      <c r="F61" s="382"/>
      <c r="G61" s="382"/>
      <c r="H61" s="382"/>
      <c r="I61" s="382"/>
      <c r="J61" s="382"/>
      <c r="K61" s="382"/>
      <c r="L61" s="382"/>
      <c r="M61" s="382"/>
      <c r="N61" s="382"/>
      <c r="O61" s="382"/>
      <c r="P61" s="382"/>
      <c r="Q61" s="382"/>
      <c r="R61" s="382"/>
      <c r="S61" s="382"/>
      <c r="T61" s="382"/>
      <c r="U61" s="382"/>
      <c r="V61" s="382"/>
      <c r="W61" s="382"/>
      <c r="X61" s="382"/>
      <c r="Y61" s="382"/>
      <c r="Z61" s="383"/>
      <c r="AA61" s="383"/>
      <c r="AB61" s="383"/>
      <c r="AC61" s="383"/>
      <c r="AD61" s="382"/>
      <c r="AE61" s="382"/>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2"/>
      <c r="BD61" s="382"/>
      <c r="BE61" s="382"/>
      <c r="BF61" s="382"/>
      <c r="BG61" s="382"/>
      <c r="BH61" s="382"/>
      <c r="BI61" s="382"/>
      <c r="BJ61" s="382"/>
      <c r="BK61" s="382"/>
      <c r="BL61" s="382"/>
      <c r="BM61" s="382"/>
      <c r="BN61" s="382"/>
      <c r="BO61" s="382"/>
    </row>
    <row r="62" spans="1:67" s="384" customFormat="1" ht="15" customHeight="1">
      <c r="A62" s="382"/>
      <c r="B62" s="382"/>
      <c r="C62" s="382"/>
      <c r="D62" s="382"/>
      <c r="E62" s="382"/>
      <c r="F62" s="382"/>
      <c r="G62" s="382"/>
      <c r="H62" s="382"/>
      <c r="I62" s="382"/>
      <c r="J62" s="382"/>
      <c r="K62" s="382"/>
      <c r="L62" s="382"/>
      <c r="M62" s="382"/>
      <c r="N62" s="382"/>
      <c r="O62" s="382"/>
      <c r="P62" s="382"/>
      <c r="Q62" s="382"/>
      <c r="R62" s="382"/>
      <c r="S62" s="382"/>
      <c r="T62" s="382"/>
      <c r="U62" s="382"/>
      <c r="V62" s="382"/>
      <c r="W62" s="382"/>
      <c r="X62" s="382"/>
      <c r="Y62" s="382"/>
      <c r="Z62" s="383"/>
      <c r="AA62" s="383"/>
      <c r="AB62" s="383"/>
      <c r="AC62" s="383"/>
      <c r="AD62" s="382"/>
      <c r="AE62" s="382"/>
      <c r="AF62" s="382"/>
      <c r="AG62" s="382"/>
      <c r="AH62" s="382"/>
      <c r="AI62" s="382"/>
      <c r="AJ62" s="382"/>
      <c r="AK62" s="382"/>
      <c r="AL62" s="382"/>
      <c r="AM62" s="382"/>
      <c r="AN62" s="382"/>
      <c r="AO62" s="382"/>
      <c r="AP62" s="382"/>
      <c r="AQ62" s="382"/>
      <c r="AR62" s="382"/>
      <c r="AS62" s="382"/>
      <c r="AT62" s="382"/>
      <c r="AU62" s="382"/>
      <c r="AV62" s="382"/>
      <c r="AW62" s="382"/>
      <c r="AX62" s="382"/>
      <c r="AY62" s="382"/>
      <c r="AZ62" s="382"/>
      <c r="BA62" s="382"/>
      <c r="BB62" s="382"/>
      <c r="BC62" s="382"/>
      <c r="BD62" s="382"/>
      <c r="BE62" s="382"/>
      <c r="BF62" s="382"/>
      <c r="BG62" s="382"/>
      <c r="BH62" s="382"/>
      <c r="BI62" s="382"/>
      <c r="BJ62" s="382"/>
      <c r="BK62" s="382"/>
      <c r="BL62" s="382"/>
      <c r="BM62" s="382"/>
      <c r="BN62" s="382"/>
      <c r="BO62" s="382"/>
    </row>
    <row r="63" spans="1:67" s="384" customFormat="1" ht="15" customHeight="1">
      <c r="A63" s="382"/>
      <c r="B63" s="382"/>
      <c r="C63" s="382"/>
      <c r="D63" s="382"/>
      <c r="E63" s="382"/>
      <c r="F63" s="382"/>
      <c r="G63" s="382"/>
      <c r="H63" s="382"/>
      <c r="I63" s="382"/>
      <c r="J63" s="382"/>
      <c r="K63" s="382"/>
      <c r="L63" s="382"/>
      <c r="M63" s="382"/>
      <c r="N63" s="382"/>
      <c r="O63" s="382"/>
      <c r="P63" s="382"/>
      <c r="Q63" s="382"/>
      <c r="R63" s="382"/>
      <c r="S63" s="382"/>
      <c r="T63" s="382"/>
      <c r="U63" s="382"/>
      <c r="V63" s="382"/>
      <c r="W63" s="382"/>
      <c r="X63" s="382"/>
      <c r="Y63" s="382"/>
      <c r="Z63" s="383"/>
      <c r="AA63" s="383"/>
      <c r="AB63" s="383"/>
      <c r="AC63" s="383"/>
      <c r="AD63" s="382"/>
      <c r="AE63" s="382"/>
      <c r="AF63" s="382"/>
      <c r="AG63" s="382"/>
      <c r="AH63" s="382"/>
      <c r="AI63" s="382"/>
      <c r="AJ63" s="382"/>
      <c r="AK63" s="382"/>
      <c r="AL63" s="382"/>
      <c r="AM63" s="382"/>
      <c r="AN63" s="382"/>
      <c r="AO63" s="382"/>
      <c r="AP63" s="382"/>
      <c r="AQ63" s="382"/>
      <c r="AR63" s="382"/>
      <c r="AS63" s="382"/>
      <c r="AT63" s="382"/>
      <c r="AU63" s="382"/>
      <c r="AV63" s="382"/>
      <c r="AW63" s="382"/>
      <c r="AX63" s="382"/>
      <c r="AY63" s="382"/>
      <c r="AZ63" s="382"/>
      <c r="BA63" s="382"/>
      <c r="BB63" s="382"/>
      <c r="BC63" s="382"/>
      <c r="BD63" s="382"/>
      <c r="BE63" s="382"/>
      <c r="BF63" s="382"/>
      <c r="BG63" s="382"/>
      <c r="BH63" s="382"/>
      <c r="BI63" s="382"/>
      <c r="BJ63" s="382"/>
      <c r="BK63" s="382"/>
      <c r="BL63" s="382"/>
      <c r="BM63" s="382"/>
      <c r="BN63" s="382"/>
      <c r="BO63" s="382"/>
    </row>
    <row r="64" spans="1:67" s="384" customFormat="1" ht="15" customHeight="1">
      <c r="A64" s="382"/>
      <c r="B64" s="382"/>
      <c r="C64" s="382"/>
      <c r="D64" s="382"/>
      <c r="E64" s="382"/>
      <c r="F64" s="382"/>
      <c r="G64" s="382"/>
      <c r="H64" s="382"/>
      <c r="I64" s="382"/>
      <c r="J64" s="382"/>
      <c r="K64" s="382"/>
      <c r="L64" s="382"/>
      <c r="M64" s="382"/>
      <c r="N64" s="382"/>
      <c r="O64" s="382"/>
      <c r="P64" s="382"/>
      <c r="Q64" s="382"/>
      <c r="R64" s="382"/>
      <c r="S64" s="382"/>
      <c r="T64" s="382"/>
      <c r="U64" s="382"/>
      <c r="V64" s="382"/>
      <c r="W64" s="382"/>
      <c r="X64" s="382"/>
      <c r="Y64" s="382"/>
      <c r="Z64" s="383"/>
      <c r="AA64" s="383"/>
      <c r="AB64" s="383"/>
      <c r="AC64" s="383"/>
      <c r="AD64" s="382"/>
      <c r="AE64" s="382"/>
      <c r="AF64" s="382"/>
      <c r="AG64" s="382"/>
      <c r="AH64" s="382"/>
      <c r="AI64" s="382"/>
      <c r="AJ64" s="382"/>
      <c r="AK64" s="382"/>
      <c r="AL64" s="382"/>
      <c r="AM64" s="382"/>
      <c r="AN64" s="382"/>
      <c r="AO64" s="382"/>
      <c r="AP64" s="382"/>
      <c r="AQ64" s="382"/>
      <c r="AR64" s="382"/>
      <c r="AS64" s="382"/>
      <c r="AT64" s="382"/>
      <c r="AU64" s="382"/>
      <c r="AV64" s="382"/>
      <c r="AW64" s="382"/>
      <c r="AX64" s="382"/>
      <c r="AY64" s="382"/>
      <c r="AZ64" s="382"/>
      <c r="BA64" s="382"/>
      <c r="BB64" s="382"/>
      <c r="BC64" s="382"/>
      <c r="BD64" s="382"/>
      <c r="BE64" s="382"/>
      <c r="BF64" s="382"/>
      <c r="BG64" s="382"/>
      <c r="BH64" s="382"/>
      <c r="BI64" s="382"/>
      <c r="BJ64" s="382"/>
      <c r="BK64" s="382"/>
      <c r="BL64" s="382"/>
      <c r="BM64" s="382"/>
      <c r="BN64" s="382"/>
      <c r="BO64" s="382"/>
    </row>
    <row r="65" spans="1:67" s="384" customFormat="1" ht="15" customHeight="1">
      <c r="A65" s="382"/>
      <c r="B65" s="382"/>
      <c r="C65" s="382"/>
      <c r="D65" s="382"/>
      <c r="E65" s="382"/>
      <c r="F65" s="382"/>
      <c r="G65" s="382"/>
      <c r="H65" s="382"/>
      <c r="I65" s="382"/>
      <c r="J65" s="382"/>
      <c r="K65" s="382"/>
      <c r="L65" s="382"/>
      <c r="M65" s="382"/>
      <c r="N65" s="382"/>
      <c r="O65" s="382"/>
      <c r="P65" s="382"/>
      <c r="Q65" s="382"/>
      <c r="R65" s="382"/>
      <c r="S65" s="382"/>
      <c r="T65" s="382"/>
      <c r="U65" s="382"/>
      <c r="V65" s="382"/>
      <c r="W65" s="382"/>
      <c r="X65" s="382"/>
      <c r="Y65" s="382"/>
      <c r="Z65" s="383"/>
      <c r="AA65" s="383"/>
      <c r="AB65" s="383"/>
      <c r="AC65" s="383"/>
      <c r="AD65" s="382"/>
      <c r="AE65" s="382"/>
      <c r="AF65" s="382"/>
      <c r="AG65" s="382"/>
      <c r="AH65" s="382"/>
      <c r="AI65" s="382"/>
      <c r="AJ65" s="382"/>
      <c r="AK65" s="382"/>
      <c r="AL65" s="382"/>
      <c r="AM65" s="382"/>
      <c r="AN65" s="382"/>
      <c r="AO65" s="382"/>
      <c r="AP65" s="382"/>
      <c r="AQ65" s="382"/>
      <c r="AR65" s="382"/>
      <c r="AS65" s="382"/>
      <c r="AT65" s="382"/>
      <c r="AU65" s="382"/>
      <c r="AV65" s="382"/>
      <c r="AW65" s="382"/>
      <c r="AX65" s="382"/>
      <c r="AY65" s="382"/>
      <c r="AZ65" s="382"/>
      <c r="BA65" s="382"/>
      <c r="BB65" s="382"/>
      <c r="BC65" s="382"/>
      <c r="BD65" s="382"/>
      <c r="BE65" s="382"/>
      <c r="BF65" s="382"/>
      <c r="BG65" s="382"/>
      <c r="BH65" s="382"/>
      <c r="BI65" s="382"/>
      <c r="BJ65" s="382"/>
      <c r="BK65" s="382"/>
      <c r="BL65" s="382"/>
      <c r="BM65" s="382"/>
      <c r="BN65" s="382"/>
      <c r="BO65" s="382"/>
    </row>
    <row r="66" spans="1:67" s="384" customFormat="1" ht="15" customHeight="1">
      <c r="A66" s="382"/>
      <c r="B66" s="382"/>
      <c r="C66" s="382"/>
      <c r="D66" s="382"/>
      <c r="E66" s="382"/>
      <c r="F66" s="382"/>
      <c r="G66" s="382"/>
      <c r="H66" s="382"/>
      <c r="I66" s="382"/>
      <c r="J66" s="382"/>
      <c r="K66" s="382"/>
      <c r="L66" s="382"/>
      <c r="M66" s="382"/>
      <c r="N66" s="382"/>
      <c r="O66" s="382"/>
      <c r="P66" s="382"/>
      <c r="Q66" s="382"/>
      <c r="R66" s="382"/>
      <c r="S66" s="382"/>
      <c r="T66" s="382"/>
      <c r="U66" s="382"/>
      <c r="V66" s="382"/>
      <c r="W66" s="382"/>
      <c r="X66" s="382"/>
      <c r="Y66" s="382"/>
      <c r="Z66" s="383"/>
      <c r="AA66" s="383"/>
      <c r="AB66" s="383"/>
      <c r="AC66" s="383"/>
      <c r="AD66" s="382"/>
      <c r="AE66" s="382"/>
      <c r="AF66" s="382"/>
      <c r="AG66" s="382"/>
      <c r="AH66" s="382"/>
      <c r="AI66" s="382"/>
      <c r="AJ66" s="382"/>
      <c r="AK66" s="382"/>
      <c r="AL66" s="382"/>
      <c r="AM66" s="382"/>
      <c r="AN66" s="382"/>
      <c r="AO66" s="382"/>
      <c r="AP66" s="382"/>
      <c r="AQ66" s="382"/>
      <c r="AR66" s="382"/>
      <c r="AS66" s="382"/>
      <c r="AT66" s="382"/>
      <c r="AU66" s="382"/>
      <c r="AV66" s="382"/>
      <c r="AW66" s="382"/>
      <c r="AX66" s="382"/>
      <c r="AY66" s="382"/>
      <c r="AZ66" s="382"/>
      <c r="BA66" s="382"/>
      <c r="BB66" s="382"/>
      <c r="BC66" s="382"/>
      <c r="BD66" s="382"/>
      <c r="BE66" s="382"/>
      <c r="BF66" s="382"/>
      <c r="BG66" s="382"/>
      <c r="BH66" s="382"/>
      <c r="BI66" s="382"/>
      <c r="BJ66" s="382"/>
      <c r="BK66" s="382"/>
      <c r="BL66" s="382"/>
      <c r="BM66" s="382"/>
      <c r="BN66" s="382"/>
      <c r="BO66" s="382"/>
    </row>
    <row r="67" spans="1:67" s="384" customFormat="1" ht="15" customHeight="1">
      <c r="A67" s="382"/>
      <c r="B67" s="382"/>
      <c r="C67" s="382"/>
      <c r="D67" s="382"/>
      <c r="E67" s="382"/>
      <c r="F67" s="382"/>
      <c r="G67" s="382"/>
      <c r="H67" s="382"/>
      <c r="I67" s="382"/>
      <c r="J67" s="382"/>
      <c r="K67" s="382"/>
      <c r="L67" s="382"/>
      <c r="M67" s="382"/>
      <c r="N67" s="382"/>
      <c r="O67" s="382"/>
      <c r="P67" s="382"/>
      <c r="Q67" s="382"/>
      <c r="R67" s="382"/>
      <c r="S67" s="382"/>
      <c r="T67" s="382"/>
      <c r="U67" s="382"/>
      <c r="V67" s="382"/>
      <c r="W67" s="382"/>
      <c r="X67" s="382"/>
      <c r="Y67" s="382"/>
      <c r="Z67" s="383"/>
      <c r="AA67" s="383"/>
      <c r="AB67" s="383"/>
      <c r="AC67" s="383"/>
      <c r="AD67" s="382"/>
      <c r="AE67" s="382"/>
      <c r="AF67" s="382"/>
      <c r="AG67" s="382"/>
      <c r="AH67" s="382"/>
      <c r="AI67" s="382"/>
      <c r="AJ67" s="382"/>
      <c r="AK67" s="382"/>
      <c r="AL67" s="382"/>
      <c r="AM67" s="382"/>
      <c r="AN67" s="382"/>
      <c r="AO67" s="382"/>
      <c r="AP67" s="382"/>
      <c r="AQ67" s="382"/>
      <c r="AR67" s="382"/>
      <c r="AS67" s="382"/>
      <c r="AT67" s="382"/>
      <c r="AU67" s="382"/>
      <c r="AV67" s="382"/>
      <c r="AW67" s="382"/>
      <c r="AX67" s="382"/>
      <c r="AY67" s="382"/>
      <c r="AZ67" s="382"/>
      <c r="BA67" s="382"/>
      <c r="BB67" s="382"/>
      <c r="BC67" s="382"/>
      <c r="BD67" s="382"/>
      <c r="BE67" s="382"/>
      <c r="BF67" s="382"/>
      <c r="BG67" s="382"/>
      <c r="BH67" s="382"/>
      <c r="BI67" s="382"/>
      <c r="BJ67" s="382"/>
      <c r="BK67" s="382"/>
      <c r="BL67" s="382"/>
      <c r="BM67" s="382"/>
      <c r="BN67" s="382"/>
      <c r="BO67" s="382"/>
    </row>
    <row r="68" spans="1:67" s="384" customFormat="1" ht="15" customHeight="1">
      <c r="A68" s="382"/>
      <c r="B68" s="382"/>
      <c r="C68" s="382"/>
      <c r="D68" s="382"/>
      <c r="E68" s="382"/>
      <c r="F68" s="382"/>
      <c r="G68" s="382"/>
      <c r="H68" s="382"/>
      <c r="I68" s="382"/>
      <c r="J68" s="382"/>
      <c r="K68" s="382"/>
      <c r="L68" s="382"/>
      <c r="M68" s="382"/>
      <c r="N68" s="382"/>
      <c r="O68" s="382"/>
      <c r="P68" s="382"/>
      <c r="Q68" s="382"/>
      <c r="R68" s="382"/>
      <c r="S68" s="382"/>
      <c r="T68" s="382"/>
      <c r="U68" s="382"/>
      <c r="V68" s="382"/>
      <c r="W68" s="382"/>
      <c r="X68" s="382"/>
      <c r="Y68" s="382"/>
      <c r="Z68" s="383"/>
      <c r="AA68" s="383"/>
      <c r="AB68" s="383"/>
      <c r="AC68" s="383"/>
      <c r="AD68" s="382"/>
      <c r="AE68" s="382"/>
      <c r="AF68" s="382"/>
      <c r="AG68" s="382"/>
      <c r="AH68" s="382"/>
      <c r="AI68" s="382"/>
      <c r="AJ68" s="382"/>
      <c r="AK68" s="382"/>
      <c r="AL68" s="382"/>
      <c r="AM68" s="382"/>
      <c r="AN68" s="382"/>
      <c r="AO68" s="382"/>
      <c r="AP68" s="382"/>
      <c r="AQ68" s="382"/>
      <c r="AR68" s="382"/>
      <c r="AS68" s="382"/>
      <c r="AT68" s="382"/>
      <c r="AU68" s="382"/>
      <c r="AV68" s="382"/>
      <c r="AW68" s="382"/>
      <c r="AX68" s="382"/>
      <c r="AY68" s="382"/>
      <c r="AZ68" s="382"/>
      <c r="BA68" s="382"/>
      <c r="BB68" s="382"/>
      <c r="BC68" s="382"/>
      <c r="BD68" s="382"/>
      <c r="BE68" s="382"/>
      <c r="BF68" s="382"/>
      <c r="BG68" s="382"/>
      <c r="BH68" s="382"/>
      <c r="BI68" s="382"/>
      <c r="BJ68" s="382"/>
      <c r="BK68" s="382"/>
      <c r="BL68" s="382"/>
      <c r="BM68" s="382"/>
      <c r="BN68" s="382"/>
      <c r="BO68" s="382"/>
    </row>
    <row r="69" spans="1:67" s="384" customFormat="1" ht="15" customHeight="1">
      <c r="A69" s="382"/>
      <c r="B69" s="382"/>
      <c r="C69" s="382"/>
      <c r="D69" s="382"/>
      <c r="E69" s="382"/>
      <c r="F69" s="382"/>
      <c r="G69" s="382"/>
      <c r="H69" s="382"/>
      <c r="I69" s="382"/>
      <c r="J69" s="382"/>
      <c r="K69" s="382"/>
      <c r="L69" s="382"/>
      <c r="M69" s="382"/>
      <c r="N69" s="382"/>
      <c r="O69" s="382"/>
      <c r="P69" s="382"/>
      <c r="Q69" s="382"/>
      <c r="R69" s="382"/>
      <c r="S69" s="382"/>
      <c r="T69" s="382"/>
      <c r="U69" s="382"/>
      <c r="V69" s="382"/>
      <c r="W69" s="382"/>
      <c r="X69" s="382"/>
      <c r="Y69" s="382"/>
      <c r="Z69" s="383"/>
      <c r="AA69" s="383"/>
      <c r="AB69" s="383"/>
      <c r="AC69" s="383"/>
      <c r="AD69" s="382"/>
      <c r="AE69" s="382"/>
      <c r="AF69" s="382"/>
      <c r="AG69" s="382"/>
      <c r="AH69" s="382"/>
      <c r="AI69" s="382"/>
      <c r="AJ69" s="382"/>
      <c r="AK69" s="382"/>
      <c r="AL69" s="382"/>
      <c r="AM69" s="382"/>
      <c r="AN69" s="382"/>
      <c r="AO69" s="382"/>
      <c r="AP69" s="382"/>
      <c r="AQ69" s="382"/>
      <c r="AR69" s="382"/>
      <c r="AS69" s="382"/>
      <c r="AT69" s="382"/>
      <c r="AU69" s="382"/>
      <c r="AV69" s="382"/>
      <c r="AW69" s="382"/>
      <c r="AX69" s="382"/>
      <c r="AY69" s="382"/>
      <c r="AZ69" s="382"/>
      <c r="BA69" s="382"/>
      <c r="BB69" s="382"/>
      <c r="BC69" s="382"/>
      <c r="BD69" s="382"/>
      <c r="BE69" s="382"/>
      <c r="BF69" s="382"/>
      <c r="BG69" s="382"/>
      <c r="BH69" s="382"/>
      <c r="BI69" s="382"/>
      <c r="BJ69" s="382"/>
      <c r="BK69" s="382"/>
      <c r="BL69" s="382"/>
      <c r="BM69" s="382"/>
      <c r="BN69" s="382"/>
      <c r="BO69" s="382"/>
    </row>
    <row r="70" spans="1:67" s="384" customFormat="1" ht="15" customHeight="1">
      <c r="A70" s="382"/>
      <c r="B70" s="382"/>
      <c r="C70" s="382"/>
      <c r="D70" s="382"/>
      <c r="E70" s="382"/>
      <c r="F70" s="382"/>
      <c r="G70" s="382"/>
      <c r="H70" s="382"/>
      <c r="I70" s="382"/>
      <c r="J70" s="382"/>
      <c r="K70" s="382"/>
      <c r="L70" s="382"/>
      <c r="M70" s="382"/>
      <c r="N70" s="382"/>
      <c r="O70" s="382"/>
      <c r="P70" s="382"/>
      <c r="Q70" s="382"/>
      <c r="R70" s="382"/>
      <c r="S70" s="382"/>
      <c r="T70" s="382"/>
      <c r="U70" s="382"/>
      <c r="V70" s="382"/>
      <c r="W70" s="382"/>
      <c r="X70" s="382"/>
      <c r="Y70" s="382"/>
      <c r="Z70" s="383"/>
      <c r="AA70" s="383"/>
      <c r="AB70" s="383"/>
      <c r="AC70" s="383"/>
      <c r="AD70" s="382"/>
      <c r="AE70" s="382"/>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2"/>
      <c r="BD70" s="382"/>
      <c r="BE70" s="382"/>
      <c r="BF70" s="382"/>
      <c r="BG70" s="382"/>
      <c r="BH70" s="382"/>
      <c r="BI70" s="382"/>
      <c r="BJ70" s="382"/>
      <c r="BK70" s="382"/>
      <c r="BL70" s="382"/>
      <c r="BM70" s="382"/>
      <c r="BN70" s="382"/>
      <c r="BO70" s="382"/>
    </row>
    <row r="71" spans="1:67" s="384" customFormat="1" ht="15" customHeight="1">
      <c r="A71" s="382"/>
      <c r="B71" s="382"/>
      <c r="C71" s="382"/>
      <c r="D71" s="382"/>
      <c r="E71" s="382"/>
      <c r="F71" s="382"/>
      <c r="G71" s="382"/>
      <c r="H71" s="382"/>
      <c r="I71" s="382"/>
      <c r="J71" s="382"/>
      <c r="K71" s="382"/>
      <c r="L71" s="382"/>
      <c r="M71" s="382"/>
      <c r="N71" s="382"/>
      <c r="O71" s="382"/>
      <c r="P71" s="382"/>
      <c r="Q71" s="382"/>
      <c r="R71" s="382"/>
      <c r="S71" s="382"/>
      <c r="T71" s="382"/>
      <c r="U71" s="382"/>
      <c r="V71" s="382"/>
      <c r="W71" s="382"/>
      <c r="X71" s="382"/>
      <c r="Y71" s="382"/>
      <c r="Z71" s="383"/>
      <c r="AA71" s="383"/>
      <c r="AB71" s="383"/>
      <c r="AC71" s="383"/>
      <c r="AD71" s="382"/>
      <c r="AE71" s="382"/>
      <c r="AF71" s="382"/>
      <c r="AG71" s="382"/>
      <c r="AH71" s="382"/>
      <c r="AI71" s="382"/>
      <c r="AJ71" s="382"/>
      <c r="AK71" s="382"/>
      <c r="AL71" s="382"/>
      <c r="AM71" s="382"/>
      <c r="AN71" s="382"/>
      <c r="AO71" s="382"/>
      <c r="AP71" s="382"/>
      <c r="AQ71" s="382"/>
      <c r="AR71" s="382"/>
      <c r="AS71" s="382"/>
      <c r="AT71" s="382"/>
      <c r="AU71" s="382"/>
      <c r="AV71" s="382"/>
      <c r="AW71" s="382"/>
      <c r="AX71" s="382"/>
      <c r="AY71" s="382"/>
      <c r="AZ71" s="382"/>
      <c r="BA71" s="382"/>
      <c r="BB71" s="382"/>
      <c r="BC71" s="382"/>
      <c r="BD71" s="382"/>
      <c r="BE71" s="382"/>
      <c r="BF71" s="382"/>
      <c r="BG71" s="382"/>
      <c r="BH71" s="382"/>
      <c r="BI71" s="382"/>
      <c r="BJ71" s="382"/>
      <c r="BK71" s="382"/>
      <c r="BL71" s="382"/>
      <c r="BM71" s="382"/>
      <c r="BN71" s="382"/>
      <c r="BO71" s="382"/>
    </row>
    <row r="72" spans="1:67" s="384" customFormat="1" ht="15" customHeight="1">
      <c r="A72" s="382"/>
      <c r="B72" s="382"/>
      <c r="C72" s="382"/>
      <c r="D72" s="382"/>
      <c r="E72" s="382"/>
      <c r="F72" s="382"/>
      <c r="G72" s="382"/>
      <c r="H72" s="382"/>
      <c r="I72" s="382"/>
      <c r="J72" s="382"/>
      <c r="K72" s="382"/>
      <c r="L72" s="382"/>
      <c r="M72" s="382"/>
      <c r="N72" s="382"/>
      <c r="O72" s="382"/>
      <c r="P72" s="382"/>
      <c r="Q72" s="382"/>
      <c r="R72" s="382"/>
      <c r="S72" s="382"/>
      <c r="T72" s="382"/>
      <c r="U72" s="382"/>
      <c r="V72" s="382"/>
      <c r="W72" s="382"/>
      <c r="X72" s="382"/>
      <c r="Y72" s="382"/>
      <c r="Z72" s="383"/>
      <c r="AA72" s="383"/>
      <c r="AB72" s="383"/>
      <c r="AC72" s="383"/>
      <c r="AD72" s="382"/>
      <c r="AE72" s="382"/>
      <c r="AF72" s="382"/>
      <c r="AG72" s="382"/>
      <c r="AH72" s="382"/>
      <c r="AI72" s="382"/>
      <c r="AJ72" s="382"/>
      <c r="AK72" s="382"/>
      <c r="AL72" s="382"/>
      <c r="AM72" s="382"/>
      <c r="AN72" s="382"/>
      <c r="AO72" s="382"/>
      <c r="AP72" s="382"/>
      <c r="AQ72" s="382"/>
      <c r="AR72" s="382"/>
      <c r="AS72" s="382"/>
      <c r="AT72" s="382"/>
      <c r="AU72" s="382"/>
      <c r="AV72" s="382"/>
      <c r="AW72" s="382"/>
      <c r="AX72" s="382"/>
      <c r="AY72" s="382"/>
      <c r="AZ72" s="382"/>
      <c r="BA72" s="382"/>
      <c r="BB72" s="382"/>
      <c r="BC72" s="382"/>
      <c r="BD72" s="382"/>
      <c r="BE72" s="382"/>
      <c r="BF72" s="382"/>
      <c r="BG72" s="382"/>
      <c r="BH72" s="382"/>
      <c r="BI72" s="382"/>
      <c r="BJ72" s="382"/>
      <c r="BK72" s="382"/>
      <c r="BL72" s="382"/>
      <c r="BM72" s="382"/>
      <c r="BN72" s="382"/>
      <c r="BO72" s="382"/>
    </row>
    <row r="73" spans="1:67" s="384" customFormat="1" ht="15" customHeight="1">
      <c r="A73" s="382"/>
      <c r="B73" s="382"/>
      <c r="C73" s="382"/>
      <c r="D73" s="382"/>
      <c r="E73" s="382"/>
      <c r="F73" s="382"/>
      <c r="G73" s="382"/>
      <c r="H73" s="382"/>
      <c r="I73" s="382"/>
      <c r="J73" s="382"/>
      <c r="K73" s="382"/>
      <c r="L73" s="382"/>
      <c r="M73" s="382"/>
      <c r="N73" s="382"/>
      <c r="O73" s="382"/>
      <c r="P73" s="382"/>
      <c r="Q73" s="382"/>
      <c r="R73" s="382"/>
      <c r="S73" s="382"/>
      <c r="T73" s="382"/>
      <c r="U73" s="382"/>
      <c r="V73" s="382"/>
      <c r="W73" s="382"/>
      <c r="X73" s="382"/>
      <c r="Y73" s="382"/>
      <c r="Z73" s="383"/>
      <c r="AA73" s="383"/>
      <c r="AB73" s="383"/>
      <c r="AC73" s="383"/>
      <c r="AD73" s="382"/>
      <c r="AE73" s="382"/>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2"/>
      <c r="BD73" s="382"/>
      <c r="BE73" s="382"/>
      <c r="BF73" s="382"/>
      <c r="BG73" s="382"/>
      <c r="BH73" s="382"/>
      <c r="BI73" s="382"/>
      <c r="BJ73" s="382"/>
      <c r="BK73" s="382"/>
      <c r="BL73" s="382"/>
      <c r="BM73" s="382"/>
      <c r="BN73" s="382"/>
      <c r="BO73" s="382"/>
    </row>
    <row r="74" spans="1:67" s="384" customFormat="1" ht="15" customHeight="1">
      <c r="A74" s="382"/>
      <c r="B74" s="382"/>
      <c r="C74" s="382"/>
      <c r="D74" s="382"/>
      <c r="E74" s="382"/>
      <c r="F74" s="382"/>
      <c r="G74" s="382"/>
      <c r="H74" s="382"/>
      <c r="I74" s="382"/>
      <c r="J74" s="382"/>
      <c r="K74" s="382"/>
      <c r="L74" s="382"/>
      <c r="M74" s="382"/>
      <c r="N74" s="382"/>
      <c r="O74" s="382"/>
      <c r="P74" s="382"/>
      <c r="Q74" s="382"/>
      <c r="R74" s="382"/>
      <c r="S74" s="382"/>
      <c r="T74" s="382"/>
      <c r="U74" s="382"/>
      <c r="V74" s="382"/>
      <c r="W74" s="382"/>
      <c r="X74" s="382"/>
      <c r="Y74" s="382"/>
      <c r="Z74" s="383"/>
      <c r="AA74" s="383"/>
      <c r="AB74" s="383"/>
      <c r="AC74" s="383"/>
      <c r="AD74" s="382"/>
      <c r="AE74" s="382"/>
      <c r="AF74" s="382"/>
      <c r="AG74" s="382"/>
      <c r="AH74" s="382"/>
      <c r="AI74" s="382"/>
      <c r="AJ74" s="382"/>
      <c r="AK74" s="382"/>
      <c r="AL74" s="382"/>
      <c r="AM74" s="382"/>
      <c r="AN74" s="382"/>
      <c r="AO74" s="382"/>
      <c r="AP74" s="382"/>
      <c r="AQ74" s="382"/>
      <c r="AR74" s="382"/>
      <c r="AS74" s="382"/>
      <c r="AT74" s="382"/>
      <c r="AU74" s="382"/>
      <c r="AV74" s="382"/>
      <c r="AW74" s="382"/>
      <c r="AX74" s="382"/>
      <c r="AY74" s="382"/>
      <c r="AZ74" s="382"/>
      <c r="BA74" s="382"/>
      <c r="BB74" s="382"/>
      <c r="BC74" s="382"/>
      <c r="BD74" s="382"/>
      <c r="BE74" s="382"/>
      <c r="BF74" s="382"/>
      <c r="BG74" s="382"/>
      <c r="BH74" s="382"/>
      <c r="BI74" s="382"/>
      <c r="BJ74" s="382"/>
      <c r="BK74" s="382"/>
      <c r="BL74" s="382"/>
      <c r="BM74" s="382"/>
      <c r="BN74" s="382"/>
      <c r="BO74" s="382"/>
    </row>
    <row r="75" spans="1:67" s="384" customFormat="1" ht="15" customHeight="1">
      <c r="A75" s="382"/>
      <c r="B75" s="382"/>
      <c r="C75" s="382"/>
      <c r="D75" s="382"/>
      <c r="E75" s="382"/>
      <c r="F75" s="382"/>
      <c r="G75" s="382"/>
      <c r="H75" s="382"/>
      <c r="I75" s="382"/>
      <c r="J75" s="382"/>
      <c r="K75" s="382"/>
      <c r="L75" s="382"/>
      <c r="M75" s="382"/>
      <c r="N75" s="382"/>
      <c r="O75" s="382"/>
      <c r="P75" s="382"/>
      <c r="Q75" s="382"/>
      <c r="R75" s="382"/>
      <c r="S75" s="382"/>
      <c r="T75" s="382"/>
      <c r="U75" s="382"/>
      <c r="V75" s="382"/>
      <c r="W75" s="382"/>
      <c r="X75" s="382"/>
      <c r="Y75" s="382"/>
      <c r="Z75" s="383"/>
      <c r="AA75" s="383"/>
      <c r="AB75" s="383"/>
      <c r="AC75" s="383"/>
      <c r="AD75" s="382"/>
      <c r="AE75" s="382"/>
      <c r="AF75" s="382"/>
      <c r="AG75" s="382"/>
      <c r="AH75" s="382"/>
      <c r="AI75" s="382"/>
      <c r="AJ75" s="382"/>
      <c r="AK75" s="382"/>
      <c r="AL75" s="382"/>
      <c r="AM75" s="382"/>
      <c r="AN75" s="382"/>
      <c r="AO75" s="382"/>
      <c r="AP75" s="382"/>
      <c r="AQ75" s="382"/>
      <c r="AR75" s="382"/>
      <c r="AS75" s="382"/>
      <c r="AT75" s="382"/>
      <c r="AU75" s="382"/>
      <c r="AV75" s="382"/>
      <c r="AW75" s="382"/>
      <c r="AX75" s="382"/>
      <c r="AY75" s="382"/>
      <c r="AZ75" s="382"/>
      <c r="BA75" s="382"/>
      <c r="BB75" s="382"/>
      <c r="BC75" s="382"/>
      <c r="BD75" s="382"/>
      <c r="BE75" s="382"/>
      <c r="BF75" s="382"/>
      <c r="BG75" s="382"/>
      <c r="BH75" s="382"/>
      <c r="BI75" s="382"/>
      <c r="BJ75" s="382"/>
      <c r="BK75" s="382"/>
      <c r="BL75" s="382"/>
      <c r="BM75" s="382"/>
      <c r="BN75" s="382"/>
      <c r="BO75" s="382"/>
    </row>
    <row r="76" spans="1:67" s="384" customFormat="1" ht="15" customHeight="1">
      <c r="A76" s="382"/>
      <c r="B76" s="382"/>
      <c r="C76" s="382"/>
      <c r="D76" s="382"/>
      <c r="E76" s="382"/>
      <c r="F76" s="382"/>
      <c r="G76" s="382"/>
      <c r="H76" s="382"/>
      <c r="I76" s="382"/>
      <c r="J76" s="382"/>
      <c r="K76" s="382"/>
      <c r="L76" s="382"/>
      <c r="M76" s="382"/>
      <c r="N76" s="382"/>
      <c r="O76" s="382"/>
      <c r="P76" s="382"/>
      <c r="Q76" s="382"/>
      <c r="R76" s="382"/>
      <c r="S76" s="382"/>
      <c r="T76" s="382"/>
      <c r="U76" s="382"/>
      <c r="V76" s="382"/>
      <c r="W76" s="382"/>
      <c r="X76" s="382"/>
      <c r="Y76" s="382"/>
      <c r="Z76" s="383"/>
      <c r="AA76" s="383"/>
      <c r="AB76" s="383"/>
      <c r="AC76" s="383"/>
      <c r="AD76" s="382"/>
      <c r="AE76" s="382"/>
      <c r="AF76" s="382"/>
      <c r="AG76" s="382"/>
      <c r="AH76" s="382"/>
      <c r="AI76" s="382"/>
      <c r="AJ76" s="382"/>
      <c r="AK76" s="382"/>
      <c r="AL76" s="382"/>
      <c r="AM76" s="382"/>
      <c r="AN76" s="382"/>
      <c r="AO76" s="382"/>
      <c r="AP76" s="382"/>
      <c r="AQ76" s="382"/>
      <c r="AR76" s="382"/>
      <c r="AS76" s="382"/>
      <c r="AT76" s="382"/>
      <c r="AU76" s="382"/>
      <c r="AV76" s="382"/>
      <c r="AW76" s="382"/>
      <c r="AX76" s="382"/>
      <c r="AY76" s="382"/>
      <c r="AZ76" s="382"/>
      <c r="BA76" s="382"/>
      <c r="BB76" s="382"/>
      <c r="BC76" s="382"/>
      <c r="BD76" s="382"/>
      <c r="BE76" s="382"/>
      <c r="BF76" s="382"/>
      <c r="BG76" s="382"/>
      <c r="BH76" s="382"/>
      <c r="BI76" s="382"/>
      <c r="BJ76" s="382"/>
      <c r="BK76" s="382"/>
      <c r="BL76" s="382"/>
      <c r="BM76" s="382"/>
      <c r="BN76" s="382"/>
      <c r="BO76" s="382"/>
    </row>
    <row r="77" spans="1:67" s="384" customFormat="1" ht="15" customHeight="1">
      <c r="A77" s="382"/>
      <c r="B77" s="382"/>
      <c r="C77" s="382"/>
      <c r="D77" s="382"/>
      <c r="E77" s="382"/>
      <c r="F77" s="382"/>
      <c r="G77" s="382"/>
      <c r="H77" s="382"/>
      <c r="I77" s="382"/>
      <c r="J77" s="382"/>
      <c r="K77" s="382"/>
      <c r="L77" s="382"/>
      <c r="M77" s="382"/>
      <c r="N77" s="382"/>
      <c r="O77" s="382"/>
      <c r="P77" s="382"/>
      <c r="Q77" s="382"/>
      <c r="R77" s="382"/>
      <c r="S77" s="382"/>
      <c r="T77" s="382"/>
      <c r="U77" s="382"/>
      <c r="V77" s="382"/>
      <c r="W77" s="382"/>
      <c r="X77" s="382"/>
      <c r="Y77" s="382"/>
      <c r="Z77" s="383"/>
      <c r="AA77" s="383"/>
      <c r="AB77" s="383"/>
      <c r="AC77" s="383"/>
      <c r="AD77" s="382"/>
      <c r="AE77" s="382"/>
      <c r="AF77" s="382"/>
      <c r="AG77" s="382"/>
      <c r="AH77" s="382"/>
      <c r="AI77" s="382"/>
      <c r="AJ77" s="382"/>
      <c r="AK77" s="382"/>
      <c r="AL77" s="382"/>
      <c r="AM77" s="382"/>
      <c r="AN77" s="382"/>
      <c r="AO77" s="382"/>
      <c r="AP77" s="382"/>
      <c r="AQ77" s="382"/>
      <c r="AR77" s="382"/>
      <c r="AS77" s="382"/>
      <c r="AT77" s="382"/>
      <c r="AU77" s="382"/>
      <c r="AV77" s="382"/>
      <c r="AW77" s="382"/>
      <c r="AX77" s="382"/>
      <c r="AY77" s="382"/>
      <c r="AZ77" s="382"/>
      <c r="BA77" s="382"/>
      <c r="BB77" s="382"/>
      <c r="BC77" s="382"/>
      <c r="BD77" s="382"/>
      <c r="BE77" s="382"/>
      <c r="BF77" s="382"/>
      <c r="BG77" s="382"/>
      <c r="BH77" s="382"/>
      <c r="BI77" s="382"/>
      <c r="BJ77" s="382"/>
      <c r="BK77" s="382"/>
      <c r="BL77" s="382"/>
      <c r="BM77" s="382"/>
      <c r="BN77" s="382"/>
      <c r="BO77" s="382"/>
    </row>
    <row r="78" spans="1:67" s="384" customFormat="1" ht="15" customHeight="1">
      <c r="A78" s="382"/>
      <c r="B78" s="382"/>
      <c r="C78" s="382"/>
      <c r="D78" s="382"/>
      <c r="E78" s="382"/>
      <c r="F78" s="382"/>
      <c r="G78" s="382"/>
      <c r="H78" s="382"/>
      <c r="I78" s="382"/>
      <c r="J78" s="382"/>
      <c r="K78" s="382"/>
      <c r="L78" s="382"/>
      <c r="M78" s="382"/>
      <c r="N78" s="382"/>
      <c r="O78" s="382"/>
      <c r="P78" s="382"/>
      <c r="Q78" s="382"/>
      <c r="R78" s="382"/>
      <c r="S78" s="382"/>
      <c r="T78" s="382"/>
      <c r="U78" s="382"/>
      <c r="V78" s="382"/>
      <c r="W78" s="382"/>
      <c r="X78" s="382"/>
      <c r="Y78" s="382"/>
      <c r="Z78" s="383"/>
      <c r="AA78" s="383"/>
      <c r="AB78" s="383"/>
      <c r="AC78" s="383"/>
      <c r="AD78" s="382"/>
      <c r="AE78" s="382"/>
      <c r="AF78" s="382"/>
      <c r="AG78" s="382"/>
      <c r="AH78" s="382"/>
      <c r="AI78" s="382"/>
      <c r="AJ78" s="382"/>
      <c r="AK78" s="382"/>
      <c r="AL78" s="382"/>
      <c r="AM78" s="382"/>
      <c r="AN78" s="382"/>
      <c r="AO78" s="382"/>
      <c r="AP78" s="382"/>
      <c r="AQ78" s="382"/>
      <c r="AR78" s="382"/>
      <c r="AS78" s="382"/>
      <c r="AT78" s="382"/>
      <c r="AU78" s="382"/>
      <c r="AV78" s="382"/>
      <c r="AW78" s="382"/>
      <c r="AX78" s="382"/>
      <c r="AY78" s="382"/>
      <c r="AZ78" s="382"/>
      <c r="BA78" s="382"/>
      <c r="BB78" s="382"/>
      <c r="BC78" s="382"/>
      <c r="BD78" s="382"/>
      <c r="BE78" s="382"/>
      <c r="BF78" s="382"/>
      <c r="BG78" s="382"/>
      <c r="BH78" s="382"/>
      <c r="BI78" s="382"/>
      <c r="BJ78" s="382"/>
      <c r="BK78" s="382"/>
      <c r="BL78" s="382"/>
      <c r="BM78" s="382"/>
      <c r="BN78" s="382"/>
      <c r="BO78" s="382"/>
    </row>
    <row r="79" spans="1:67" s="384" customFormat="1" ht="15" customHeight="1">
      <c r="A79" s="382"/>
      <c r="B79" s="382"/>
      <c r="C79" s="382"/>
      <c r="D79" s="382"/>
      <c r="E79" s="382"/>
      <c r="F79" s="382"/>
      <c r="G79" s="382"/>
      <c r="H79" s="382"/>
      <c r="I79" s="382"/>
      <c r="J79" s="382"/>
      <c r="K79" s="382"/>
      <c r="L79" s="382"/>
      <c r="M79" s="382"/>
      <c r="N79" s="382"/>
      <c r="O79" s="382"/>
      <c r="P79" s="382"/>
      <c r="Q79" s="382"/>
      <c r="R79" s="382"/>
      <c r="S79" s="382"/>
      <c r="T79" s="382"/>
      <c r="U79" s="382"/>
      <c r="V79" s="382"/>
      <c r="W79" s="382"/>
      <c r="X79" s="382"/>
      <c r="Y79" s="382"/>
      <c r="Z79" s="383"/>
      <c r="AA79" s="383"/>
      <c r="AB79" s="383"/>
      <c r="AC79" s="383"/>
      <c r="AD79" s="382"/>
      <c r="AE79" s="382"/>
      <c r="AF79" s="382"/>
      <c r="AG79" s="382"/>
      <c r="AH79" s="382"/>
      <c r="AI79" s="382"/>
      <c r="AJ79" s="382"/>
      <c r="AK79" s="382"/>
      <c r="AL79" s="382"/>
      <c r="AM79" s="382"/>
      <c r="AN79" s="382"/>
      <c r="AO79" s="382"/>
      <c r="AP79" s="382"/>
      <c r="AQ79" s="382"/>
      <c r="AR79" s="382"/>
      <c r="AS79" s="382"/>
      <c r="AT79" s="382"/>
      <c r="AU79" s="382"/>
      <c r="AV79" s="382"/>
      <c r="AW79" s="382"/>
      <c r="AX79" s="382"/>
      <c r="AY79" s="382"/>
      <c r="AZ79" s="382"/>
      <c r="BA79" s="382"/>
      <c r="BB79" s="382"/>
      <c r="BC79" s="382"/>
      <c r="BD79" s="382"/>
      <c r="BE79" s="382"/>
      <c r="BF79" s="382"/>
      <c r="BG79" s="382"/>
      <c r="BH79" s="382"/>
      <c r="BI79" s="382"/>
      <c r="BJ79" s="382"/>
      <c r="BK79" s="382"/>
      <c r="BL79" s="382"/>
      <c r="BM79" s="382"/>
      <c r="BN79" s="382"/>
      <c r="BO79" s="382"/>
    </row>
    <row r="80" spans="1:67" s="384" customFormat="1" ht="15" customHeight="1">
      <c r="A80" s="382"/>
      <c r="B80" s="382"/>
      <c r="C80" s="382"/>
      <c r="D80" s="382"/>
      <c r="E80" s="382"/>
      <c r="F80" s="382"/>
      <c r="G80" s="382"/>
      <c r="H80" s="382"/>
      <c r="I80" s="382"/>
      <c r="J80" s="382"/>
      <c r="K80" s="382"/>
      <c r="L80" s="382"/>
      <c r="M80" s="382"/>
      <c r="N80" s="382"/>
      <c r="O80" s="382"/>
      <c r="P80" s="382"/>
      <c r="Q80" s="382"/>
      <c r="R80" s="382"/>
      <c r="S80" s="382"/>
      <c r="T80" s="382"/>
      <c r="U80" s="382"/>
      <c r="V80" s="382"/>
      <c r="W80" s="382"/>
      <c r="X80" s="382"/>
      <c r="Y80" s="382"/>
      <c r="Z80" s="383"/>
      <c r="AA80" s="383"/>
      <c r="AB80" s="383"/>
      <c r="AC80" s="383"/>
      <c r="AD80" s="382"/>
      <c r="AE80" s="382"/>
      <c r="AF80" s="382"/>
      <c r="AG80" s="382"/>
      <c r="AH80" s="382"/>
      <c r="AI80" s="382"/>
      <c r="AJ80" s="382"/>
      <c r="AK80" s="382"/>
      <c r="AL80" s="382"/>
      <c r="AM80" s="382"/>
      <c r="AN80" s="382"/>
      <c r="AO80" s="382"/>
      <c r="AP80" s="382"/>
      <c r="AQ80" s="382"/>
      <c r="AR80" s="382"/>
      <c r="AS80" s="382"/>
      <c r="AT80" s="382"/>
      <c r="AU80" s="382"/>
      <c r="AV80" s="382"/>
      <c r="AW80" s="382"/>
      <c r="AX80" s="382"/>
      <c r="AY80" s="382"/>
      <c r="AZ80" s="382"/>
      <c r="BA80" s="382"/>
      <c r="BB80" s="382"/>
      <c r="BC80" s="382"/>
      <c r="BD80" s="382"/>
      <c r="BE80" s="382"/>
      <c r="BF80" s="382"/>
      <c r="BG80" s="382"/>
      <c r="BH80" s="382"/>
      <c r="BI80" s="382"/>
      <c r="BJ80" s="382"/>
      <c r="BK80" s="382"/>
      <c r="BL80" s="382"/>
      <c r="BM80" s="382"/>
      <c r="BN80" s="382"/>
      <c r="BO80" s="382"/>
    </row>
    <row r="81" spans="1:67" s="384" customFormat="1" ht="15" customHeight="1">
      <c r="A81" s="382"/>
      <c r="B81" s="382"/>
      <c r="C81" s="382"/>
      <c r="D81" s="382"/>
      <c r="E81" s="382"/>
      <c r="F81" s="382"/>
      <c r="G81" s="382"/>
      <c r="H81" s="382"/>
      <c r="I81" s="382"/>
      <c r="J81" s="382"/>
      <c r="K81" s="382"/>
      <c r="L81" s="382"/>
      <c r="M81" s="382"/>
      <c r="N81" s="382"/>
      <c r="O81" s="382"/>
      <c r="P81" s="382"/>
      <c r="Q81" s="382"/>
      <c r="R81" s="382"/>
      <c r="S81" s="382"/>
      <c r="T81" s="382"/>
      <c r="U81" s="382"/>
      <c r="V81" s="382"/>
      <c r="W81" s="382"/>
      <c r="X81" s="382"/>
      <c r="Y81" s="382"/>
      <c r="Z81" s="383"/>
      <c r="AA81" s="383"/>
      <c r="AB81" s="383"/>
      <c r="AC81" s="383"/>
      <c r="AD81" s="382"/>
      <c r="AE81" s="382"/>
      <c r="AF81" s="382"/>
      <c r="AG81" s="382"/>
      <c r="AH81" s="382"/>
      <c r="AI81" s="382"/>
      <c r="AJ81" s="382"/>
      <c r="AK81" s="382"/>
      <c r="AL81" s="382"/>
      <c r="AM81" s="382"/>
      <c r="AN81" s="382"/>
      <c r="AO81" s="382"/>
      <c r="AP81" s="382"/>
      <c r="AQ81" s="382"/>
      <c r="AR81" s="382"/>
      <c r="AS81" s="382"/>
      <c r="AT81" s="382"/>
      <c r="AU81" s="382"/>
      <c r="AV81" s="382"/>
      <c r="AW81" s="382"/>
      <c r="AX81" s="382"/>
      <c r="AY81" s="382"/>
      <c r="AZ81" s="382"/>
      <c r="BA81" s="382"/>
      <c r="BB81" s="382"/>
      <c r="BC81" s="382"/>
      <c r="BD81" s="382"/>
      <c r="BE81" s="382"/>
      <c r="BF81" s="382"/>
      <c r="BG81" s="382"/>
      <c r="BH81" s="382"/>
      <c r="BI81" s="382"/>
      <c r="BJ81" s="382"/>
      <c r="BK81" s="382"/>
      <c r="BL81" s="382"/>
      <c r="BM81" s="382"/>
      <c r="BN81" s="382"/>
      <c r="BO81" s="382"/>
    </row>
    <row r="82" spans="1:67" s="384" customFormat="1" ht="15" customHeight="1">
      <c r="A82" s="382"/>
      <c r="B82" s="382"/>
      <c r="C82" s="382"/>
      <c r="D82" s="382"/>
      <c r="E82" s="382"/>
      <c r="F82" s="382"/>
      <c r="G82" s="382"/>
      <c r="H82" s="382"/>
      <c r="I82" s="382"/>
      <c r="J82" s="382"/>
      <c r="K82" s="382"/>
      <c r="L82" s="382"/>
      <c r="M82" s="382"/>
      <c r="N82" s="382"/>
      <c r="O82" s="382"/>
      <c r="P82" s="382"/>
      <c r="Q82" s="382"/>
      <c r="R82" s="382"/>
      <c r="S82" s="382"/>
      <c r="T82" s="382"/>
      <c r="U82" s="382"/>
      <c r="V82" s="382"/>
      <c r="W82" s="382"/>
      <c r="X82" s="382"/>
      <c r="Y82" s="382"/>
      <c r="Z82" s="383"/>
      <c r="AA82" s="383"/>
      <c r="AB82" s="383"/>
      <c r="AC82" s="383"/>
      <c r="AD82" s="382"/>
      <c r="AE82" s="382"/>
      <c r="AF82" s="382"/>
      <c r="AG82" s="382"/>
      <c r="AH82" s="382"/>
      <c r="AI82" s="382"/>
      <c r="AJ82" s="382"/>
      <c r="AK82" s="382"/>
      <c r="AL82" s="382"/>
      <c r="AM82" s="382"/>
      <c r="AN82" s="382"/>
      <c r="AO82" s="382"/>
      <c r="AP82" s="382"/>
      <c r="AQ82" s="382"/>
      <c r="AR82" s="382"/>
      <c r="AS82" s="382"/>
      <c r="AT82" s="382"/>
      <c r="AU82" s="382"/>
      <c r="AV82" s="382"/>
      <c r="AW82" s="382"/>
      <c r="AX82" s="382"/>
      <c r="AY82" s="382"/>
      <c r="AZ82" s="382"/>
      <c r="BA82" s="382"/>
      <c r="BB82" s="382"/>
      <c r="BC82" s="382"/>
      <c r="BD82" s="382"/>
      <c r="BE82" s="382"/>
      <c r="BF82" s="382"/>
      <c r="BG82" s="382"/>
      <c r="BH82" s="382"/>
      <c r="BI82" s="382"/>
      <c r="BJ82" s="382"/>
      <c r="BK82" s="382"/>
      <c r="BL82" s="382"/>
      <c r="BM82" s="382"/>
      <c r="BN82" s="382"/>
      <c r="BO82" s="382"/>
    </row>
    <row r="83" spans="1:67" s="384" customFormat="1" ht="15" customHeight="1">
      <c r="A83" s="382"/>
      <c r="B83" s="382"/>
      <c r="C83" s="382"/>
      <c r="D83" s="382"/>
      <c r="E83" s="382"/>
      <c r="F83" s="382"/>
      <c r="G83" s="382"/>
      <c r="H83" s="382"/>
      <c r="I83" s="382"/>
      <c r="J83" s="382"/>
      <c r="K83" s="382"/>
      <c r="L83" s="382"/>
      <c r="M83" s="382"/>
      <c r="N83" s="382"/>
      <c r="O83" s="382"/>
      <c r="P83" s="382"/>
      <c r="Q83" s="382"/>
      <c r="R83" s="382"/>
      <c r="S83" s="382"/>
      <c r="T83" s="382"/>
      <c r="U83" s="382"/>
      <c r="V83" s="382"/>
      <c r="W83" s="382"/>
      <c r="X83" s="382"/>
      <c r="Y83" s="382"/>
      <c r="Z83" s="383"/>
      <c r="AA83" s="383"/>
      <c r="AB83" s="383"/>
      <c r="AC83" s="383"/>
      <c r="AD83" s="382"/>
      <c r="AE83" s="382"/>
      <c r="AF83" s="382"/>
      <c r="AG83" s="382"/>
      <c r="AH83" s="382"/>
      <c r="AI83" s="382"/>
      <c r="AJ83" s="382"/>
      <c r="AK83" s="382"/>
      <c r="AL83" s="382"/>
      <c r="AM83" s="382"/>
      <c r="AN83" s="382"/>
      <c r="AO83" s="382"/>
      <c r="AP83" s="382"/>
      <c r="AQ83" s="382"/>
      <c r="AR83" s="382"/>
      <c r="AS83" s="382"/>
      <c r="AT83" s="382"/>
      <c r="AU83" s="382"/>
      <c r="AV83" s="382"/>
      <c r="AW83" s="382"/>
      <c r="AX83" s="382"/>
      <c r="AY83" s="382"/>
      <c r="AZ83" s="382"/>
      <c r="BA83" s="382"/>
      <c r="BB83" s="382"/>
      <c r="BC83" s="382"/>
      <c r="BD83" s="382"/>
      <c r="BE83" s="382"/>
      <c r="BF83" s="382"/>
      <c r="BG83" s="382"/>
      <c r="BH83" s="382"/>
      <c r="BI83" s="382"/>
      <c r="BJ83" s="382"/>
      <c r="BK83" s="382"/>
      <c r="BL83" s="382"/>
      <c r="BM83" s="382"/>
      <c r="BN83" s="382"/>
      <c r="BO83" s="382"/>
    </row>
    <row r="84" spans="1:67" s="384" customFormat="1" ht="15" customHeight="1">
      <c r="A84" s="382"/>
      <c r="B84" s="382"/>
      <c r="C84" s="382"/>
      <c r="D84" s="382"/>
      <c r="E84" s="382"/>
      <c r="F84" s="382"/>
      <c r="G84" s="382"/>
      <c r="H84" s="382"/>
      <c r="I84" s="382"/>
      <c r="J84" s="382"/>
      <c r="K84" s="382"/>
      <c r="L84" s="382"/>
      <c r="M84" s="382"/>
      <c r="N84" s="382"/>
      <c r="O84" s="382"/>
      <c r="P84" s="382"/>
      <c r="Q84" s="382"/>
      <c r="R84" s="382"/>
      <c r="S84" s="382"/>
      <c r="T84" s="382"/>
      <c r="U84" s="382"/>
      <c r="V84" s="382"/>
      <c r="W84" s="382"/>
      <c r="X84" s="382"/>
      <c r="Y84" s="382"/>
      <c r="Z84" s="383"/>
      <c r="AA84" s="383"/>
      <c r="AB84" s="383"/>
      <c r="AC84" s="383"/>
      <c r="AD84" s="382"/>
      <c r="AE84" s="382"/>
      <c r="AF84" s="382"/>
      <c r="AG84" s="382"/>
      <c r="AH84" s="382"/>
      <c r="AI84" s="382"/>
      <c r="AJ84" s="382"/>
      <c r="AK84" s="382"/>
      <c r="AL84" s="382"/>
      <c r="AM84" s="382"/>
      <c r="AN84" s="382"/>
      <c r="AO84" s="382"/>
      <c r="AP84" s="382"/>
      <c r="AQ84" s="382"/>
      <c r="AR84" s="382"/>
      <c r="AS84" s="382"/>
      <c r="AT84" s="382"/>
      <c r="AU84" s="382"/>
      <c r="AV84" s="382"/>
      <c r="AW84" s="382"/>
      <c r="AX84" s="382"/>
      <c r="AY84" s="382"/>
      <c r="AZ84" s="382"/>
      <c r="BA84" s="382"/>
      <c r="BB84" s="382"/>
      <c r="BC84" s="382"/>
      <c r="BD84" s="382"/>
      <c r="BE84" s="382"/>
      <c r="BF84" s="382"/>
      <c r="BG84" s="382"/>
      <c r="BH84" s="382"/>
      <c r="BI84" s="382"/>
      <c r="BJ84" s="382"/>
      <c r="BK84" s="382"/>
      <c r="BL84" s="382"/>
      <c r="BM84" s="382"/>
      <c r="BN84" s="382"/>
      <c r="BO84" s="382"/>
    </row>
    <row r="85" spans="1:67" s="384" customFormat="1" ht="15" customHeight="1">
      <c r="A85" s="382"/>
      <c r="B85" s="382"/>
      <c r="C85" s="382"/>
      <c r="D85" s="382"/>
      <c r="E85" s="382"/>
      <c r="F85" s="382"/>
      <c r="G85" s="382"/>
      <c r="H85" s="382"/>
      <c r="I85" s="382"/>
      <c r="J85" s="382"/>
      <c r="K85" s="382"/>
      <c r="L85" s="382"/>
      <c r="M85" s="382"/>
      <c r="N85" s="382"/>
      <c r="O85" s="382"/>
      <c r="P85" s="382"/>
      <c r="Q85" s="382"/>
      <c r="R85" s="382"/>
      <c r="S85" s="382"/>
      <c r="T85" s="382"/>
      <c r="U85" s="382"/>
      <c r="V85" s="382"/>
      <c r="W85" s="382"/>
      <c r="X85" s="382"/>
      <c r="Y85" s="382"/>
      <c r="Z85" s="383"/>
      <c r="AA85" s="383"/>
      <c r="AB85" s="383"/>
      <c r="AC85" s="383"/>
      <c r="AD85" s="382"/>
      <c r="AE85" s="382"/>
      <c r="AF85" s="382"/>
      <c r="AG85" s="382"/>
      <c r="AH85" s="382"/>
      <c r="AI85" s="382"/>
      <c r="AJ85" s="382"/>
      <c r="AK85" s="382"/>
      <c r="AL85" s="382"/>
      <c r="AM85" s="382"/>
      <c r="AN85" s="382"/>
      <c r="AO85" s="382"/>
      <c r="AP85" s="382"/>
      <c r="AQ85" s="382"/>
      <c r="AR85" s="382"/>
      <c r="AS85" s="382"/>
      <c r="AT85" s="382"/>
      <c r="AU85" s="382"/>
      <c r="AV85" s="382"/>
      <c r="AW85" s="382"/>
      <c r="AX85" s="382"/>
      <c r="AY85" s="382"/>
      <c r="AZ85" s="382"/>
      <c r="BA85" s="382"/>
      <c r="BB85" s="382"/>
      <c r="BC85" s="382"/>
      <c r="BD85" s="382"/>
      <c r="BE85" s="382"/>
      <c r="BF85" s="382"/>
      <c r="BG85" s="382"/>
      <c r="BH85" s="382"/>
      <c r="BI85" s="382"/>
      <c r="BJ85" s="382"/>
      <c r="BK85" s="382"/>
      <c r="BL85" s="382"/>
      <c r="BM85" s="382"/>
      <c r="BN85" s="382"/>
      <c r="BO85" s="382"/>
    </row>
    <row r="86" spans="1:67" s="384" customFormat="1" ht="15" customHeight="1">
      <c r="A86" s="382"/>
      <c r="B86" s="382"/>
      <c r="C86" s="382"/>
      <c r="D86" s="382"/>
      <c r="E86" s="382"/>
      <c r="F86" s="382"/>
      <c r="G86" s="382"/>
      <c r="H86" s="382"/>
      <c r="I86" s="382"/>
      <c r="J86" s="382"/>
      <c r="K86" s="382"/>
      <c r="L86" s="382"/>
      <c r="M86" s="382"/>
      <c r="N86" s="382"/>
      <c r="O86" s="382"/>
      <c r="P86" s="382"/>
      <c r="Q86" s="382"/>
      <c r="R86" s="382"/>
      <c r="S86" s="382"/>
      <c r="T86" s="382"/>
      <c r="U86" s="382"/>
      <c r="V86" s="382"/>
      <c r="W86" s="382"/>
      <c r="X86" s="382"/>
      <c r="Y86" s="382"/>
      <c r="Z86" s="383"/>
      <c r="AA86" s="383"/>
      <c r="AB86" s="383"/>
      <c r="AC86" s="383"/>
      <c r="AD86" s="382"/>
      <c r="AE86" s="382"/>
      <c r="AF86" s="382"/>
      <c r="AG86" s="382"/>
      <c r="AH86" s="382"/>
      <c r="AI86" s="382"/>
      <c r="AJ86" s="382"/>
      <c r="AK86" s="382"/>
      <c r="AL86" s="382"/>
      <c r="AM86" s="382"/>
      <c r="AN86" s="382"/>
      <c r="AO86" s="382"/>
      <c r="AP86" s="382"/>
      <c r="AQ86" s="382"/>
      <c r="AR86" s="382"/>
      <c r="AS86" s="382"/>
      <c r="AT86" s="382"/>
      <c r="AU86" s="382"/>
      <c r="AV86" s="382"/>
      <c r="AW86" s="382"/>
      <c r="AX86" s="382"/>
      <c r="AY86" s="382"/>
      <c r="AZ86" s="382"/>
      <c r="BA86" s="382"/>
      <c r="BB86" s="382"/>
      <c r="BC86" s="382"/>
      <c r="BD86" s="382"/>
      <c r="BE86" s="382"/>
      <c r="BF86" s="382"/>
      <c r="BG86" s="382"/>
      <c r="BH86" s="382"/>
      <c r="BI86" s="382"/>
      <c r="BJ86" s="382"/>
      <c r="BK86" s="382"/>
      <c r="BL86" s="382"/>
      <c r="BM86" s="382"/>
      <c r="BN86" s="382"/>
      <c r="BO86" s="382"/>
    </row>
    <row r="87" spans="1:67" s="384" customFormat="1" ht="15" customHeight="1">
      <c r="A87" s="382"/>
      <c r="B87" s="382"/>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3"/>
      <c r="AA87" s="383"/>
      <c r="AB87" s="383"/>
      <c r="AC87" s="383"/>
      <c r="AD87" s="382"/>
      <c r="AE87" s="382"/>
      <c r="AF87" s="382"/>
      <c r="AG87" s="382"/>
      <c r="AH87" s="382"/>
      <c r="AI87" s="382"/>
      <c r="AJ87" s="382"/>
      <c r="AK87" s="382"/>
      <c r="AL87" s="382"/>
      <c r="AM87" s="382"/>
      <c r="AN87" s="382"/>
      <c r="AO87" s="382"/>
      <c r="AP87" s="382"/>
      <c r="AQ87" s="382"/>
      <c r="AR87" s="382"/>
      <c r="AS87" s="382"/>
      <c r="AT87" s="382"/>
      <c r="AU87" s="382"/>
      <c r="AV87" s="382"/>
      <c r="AW87" s="382"/>
      <c r="AX87" s="382"/>
      <c r="AY87" s="382"/>
      <c r="AZ87" s="382"/>
      <c r="BA87" s="382"/>
      <c r="BB87" s="382"/>
      <c r="BC87" s="382"/>
      <c r="BD87" s="382"/>
      <c r="BE87" s="382"/>
      <c r="BF87" s="382"/>
      <c r="BG87" s="382"/>
      <c r="BH87" s="382"/>
      <c r="BI87" s="382"/>
      <c r="BJ87" s="382"/>
      <c r="BK87" s="382"/>
      <c r="BL87" s="382"/>
      <c r="BM87" s="382"/>
      <c r="BN87" s="382"/>
      <c r="BO87" s="382"/>
    </row>
    <row r="88" spans="1:67" s="384" customFormat="1" ht="15" customHeight="1">
      <c r="A88" s="382"/>
      <c r="B88" s="382"/>
      <c r="C88" s="382"/>
      <c r="D88" s="382"/>
      <c r="E88" s="382"/>
      <c r="F88" s="382"/>
      <c r="G88" s="382"/>
      <c r="H88" s="382"/>
      <c r="I88" s="382"/>
      <c r="J88" s="382"/>
      <c r="K88" s="382"/>
      <c r="L88" s="382"/>
      <c r="M88" s="382"/>
      <c r="N88" s="382"/>
      <c r="O88" s="382"/>
      <c r="P88" s="382"/>
      <c r="Q88" s="382"/>
      <c r="R88" s="382"/>
      <c r="S88" s="382"/>
      <c r="T88" s="382"/>
      <c r="U88" s="382"/>
      <c r="V88" s="382"/>
      <c r="W88" s="382"/>
      <c r="X88" s="382"/>
      <c r="Y88" s="382"/>
      <c r="Z88" s="383"/>
      <c r="AA88" s="383"/>
      <c r="AB88" s="383"/>
      <c r="AC88" s="383"/>
      <c r="AD88" s="382"/>
      <c r="AE88" s="382"/>
      <c r="AF88" s="382"/>
      <c r="AG88" s="382"/>
      <c r="AH88" s="382"/>
      <c r="AI88" s="382"/>
      <c r="AJ88" s="382"/>
      <c r="AK88" s="382"/>
      <c r="AL88" s="382"/>
      <c r="AM88" s="382"/>
      <c r="AN88" s="382"/>
      <c r="AO88" s="382"/>
      <c r="AP88" s="382"/>
      <c r="AQ88" s="382"/>
      <c r="AR88" s="382"/>
      <c r="AS88" s="382"/>
      <c r="AT88" s="382"/>
      <c r="AU88" s="382"/>
      <c r="AV88" s="382"/>
      <c r="AW88" s="382"/>
      <c r="AX88" s="382"/>
      <c r="AY88" s="382"/>
      <c r="AZ88" s="382"/>
      <c r="BA88" s="382"/>
      <c r="BB88" s="382"/>
      <c r="BC88" s="382"/>
      <c r="BD88" s="382"/>
      <c r="BE88" s="382"/>
      <c r="BF88" s="382"/>
      <c r="BG88" s="382"/>
      <c r="BH88" s="382"/>
      <c r="BI88" s="382"/>
      <c r="BJ88" s="382"/>
      <c r="BK88" s="382"/>
      <c r="BL88" s="382"/>
      <c r="BM88" s="382"/>
      <c r="BN88" s="382"/>
      <c r="BO88" s="382"/>
    </row>
    <row r="89" spans="1:67" s="384" customFormat="1" ht="15" customHeight="1">
      <c r="A89" s="382"/>
      <c r="B89" s="382"/>
      <c r="C89" s="382"/>
      <c r="D89" s="382"/>
      <c r="E89" s="382"/>
      <c r="F89" s="382"/>
      <c r="G89" s="382"/>
      <c r="H89" s="382"/>
      <c r="I89" s="382"/>
      <c r="J89" s="382"/>
      <c r="K89" s="382"/>
      <c r="L89" s="382"/>
      <c r="M89" s="382"/>
      <c r="N89" s="382"/>
      <c r="O89" s="382"/>
      <c r="P89" s="382"/>
      <c r="Q89" s="382"/>
      <c r="R89" s="382"/>
      <c r="S89" s="382"/>
      <c r="T89" s="382"/>
      <c r="U89" s="382"/>
      <c r="V89" s="382"/>
      <c r="W89" s="382"/>
      <c r="X89" s="382"/>
      <c r="Y89" s="382"/>
      <c r="Z89" s="383"/>
      <c r="AA89" s="383"/>
      <c r="AB89" s="383"/>
      <c r="AC89" s="383"/>
      <c r="AD89" s="382"/>
      <c r="AE89" s="382"/>
      <c r="AF89" s="382"/>
      <c r="AG89" s="382"/>
      <c r="AH89" s="382"/>
      <c r="AI89" s="382"/>
      <c r="AJ89" s="382"/>
      <c r="AK89" s="382"/>
      <c r="AL89" s="382"/>
      <c r="AM89" s="382"/>
      <c r="AN89" s="382"/>
      <c r="AO89" s="382"/>
      <c r="AP89" s="382"/>
      <c r="AQ89" s="382"/>
      <c r="AR89" s="382"/>
      <c r="AS89" s="382"/>
      <c r="AT89" s="382"/>
      <c r="AU89" s="382"/>
      <c r="AV89" s="382"/>
      <c r="AW89" s="382"/>
      <c r="AX89" s="382"/>
      <c r="AY89" s="382"/>
      <c r="AZ89" s="382"/>
      <c r="BA89" s="382"/>
      <c r="BB89" s="382"/>
      <c r="BC89" s="382"/>
      <c r="BD89" s="382"/>
      <c r="BE89" s="382"/>
      <c r="BF89" s="382"/>
      <c r="BG89" s="382"/>
      <c r="BH89" s="382"/>
      <c r="BI89" s="382"/>
      <c r="BJ89" s="382"/>
      <c r="BK89" s="382"/>
      <c r="BL89" s="382"/>
      <c r="BM89" s="382"/>
      <c r="BN89" s="382"/>
      <c r="BO89" s="382"/>
    </row>
    <row r="90" spans="1:67" s="384" customFormat="1" ht="15" customHeight="1">
      <c r="A90" s="382"/>
      <c r="B90" s="382"/>
      <c r="C90" s="382"/>
      <c r="D90" s="382"/>
      <c r="E90" s="382"/>
      <c r="F90" s="382"/>
      <c r="G90" s="382"/>
      <c r="H90" s="382"/>
      <c r="I90" s="382"/>
      <c r="J90" s="382"/>
      <c r="K90" s="382"/>
      <c r="L90" s="382"/>
      <c r="M90" s="382"/>
      <c r="N90" s="382"/>
      <c r="O90" s="382"/>
      <c r="P90" s="382"/>
      <c r="Q90" s="382"/>
      <c r="R90" s="382"/>
      <c r="S90" s="382"/>
      <c r="T90" s="382"/>
      <c r="U90" s="382"/>
      <c r="V90" s="382"/>
      <c r="W90" s="382"/>
      <c r="X90" s="382"/>
      <c r="Y90" s="382"/>
      <c r="Z90" s="383"/>
      <c r="AA90" s="383"/>
      <c r="AB90" s="383"/>
      <c r="AC90" s="383"/>
      <c r="AD90" s="382"/>
      <c r="AE90" s="382"/>
      <c r="AF90" s="382"/>
      <c r="AG90" s="382"/>
      <c r="AH90" s="382"/>
      <c r="AI90" s="382"/>
      <c r="AJ90" s="382"/>
      <c r="AK90" s="382"/>
      <c r="AL90" s="382"/>
      <c r="AM90" s="382"/>
      <c r="AN90" s="382"/>
      <c r="AO90" s="382"/>
      <c r="AP90" s="382"/>
      <c r="AQ90" s="382"/>
      <c r="AR90" s="382"/>
      <c r="AS90" s="382"/>
      <c r="AT90" s="382"/>
      <c r="AU90" s="382"/>
      <c r="AV90" s="382"/>
      <c r="AW90" s="382"/>
      <c r="AX90" s="382"/>
      <c r="AY90" s="382"/>
      <c r="AZ90" s="382"/>
      <c r="BA90" s="382"/>
      <c r="BB90" s="382"/>
      <c r="BC90" s="382"/>
      <c r="BD90" s="382"/>
      <c r="BE90" s="382"/>
      <c r="BF90" s="382"/>
      <c r="BG90" s="382"/>
      <c r="BH90" s="382"/>
      <c r="BI90" s="382"/>
      <c r="BJ90" s="382"/>
      <c r="BK90" s="382"/>
      <c r="BL90" s="382"/>
      <c r="BM90" s="382"/>
      <c r="BN90" s="382"/>
      <c r="BO90" s="382"/>
    </row>
    <row r="91" spans="1:67" s="384" customFormat="1" ht="15" customHeight="1">
      <c r="A91" s="382"/>
      <c r="B91" s="382"/>
      <c r="C91" s="382"/>
      <c r="D91" s="382"/>
      <c r="E91" s="382"/>
      <c r="F91" s="382"/>
      <c r="G91" s="382"/>
      <c r="H91" s="382"/>
      <c r="I91" s="382"/>
      <c r="J91" s="382"/>
      <c r="K91" s="382"/>
      <c r="L91" s="382"/>
      <c r="M91" s="382"/>
      <c r="N91" s="382"/>
      <c r="O91" s="382"/>
      <c r="P91" s="382"/>
      <c r="Q91" s="382"/>
      <c r="R91" s="382"/>
      <c r="S91" s="382"/>
      <c r="T91" s="382"/>
      <c r="U91" s="382"/>
      <c r="V91" s="382"/>
      <c r="W91" s="382"/>
      <c r="X91" s="382"/>
      <c r="Y91" s="382"/>
      <c r="Z91" s="383"/>
      <c r="AA91" s="383"/>
      <c r="AB91" s="383"/>
      <c r="AC91" s="383"/>
      <c r="AD91" s="382"/>
      <c r="AE91" s="382"/>
      <c r="AF91" s="382"/>
      <c r="AG91" s="382"/>
      <c r="AH91" s="382"/>
      <c r="AI91" s="382"/>
      <c r="AJ91" s="382"/>
      <c r="AK91" s="382"/>
      <c r="AL91" s="382"/>
      <c r="AM91" s="382"/>
      <c r="AN91" s="382"/>
      <c r="AO91" s="382"/>
      <c r="AP91" s="382"/>
      <c r="AQ91" s="382"/>
      <c r="AR91" s="382"/>
      <c r="AS91" s="382"/>
      <c r="AT91" s="382"/>
      <c r="AU91" s="382"/>
      <c r="AV91" s="382"/>
      <c r="AW91" s="382"/>
      <c r="AX91" s="382"/>
      <c r="AY91" s="382"/>
      <c r="AZ91" s="382"/>
      <c r="BA91" s="382"/>
      <c r="BB91" s="382"/>
      <c r="BC91" s="382"/>
      <c r="BD91" s="382"/>
      <c r="BE91" s="382"/>
      <c r="BF91" s="382"/>
      <c r="BG91" s="382"/>
      <c r="BH91" s="382"/>
      <c r="BI91" s="382"/>
      <c r="BJ91" s="382"/>
      <c r="BK91" s="382"/>
      <c r="BL91" s="382"/>
      <c r="BM91" s="382"/>
      <c r="BN91" s="382"/>
      <c r="BO91" s="382"/>
    </row>
    <row r="92" spans="1:67" s="384" customFormat="1" ht="15" customHeight="1">
      <c r="A92" s="382"/>
      <c r="B92" s="382"/>
      <c r="C92" s="382"/>
      <c r="D92" s="382"/>
      <c r="E92" s="382"/>
      <c r="F92" s="382"/>
      <c r="G92" s="382"/>
      <c r="H92" s="382"/>
      <c r="I92" s="382"/>
      <c r="J92" s="382"/>
      <c r="K92" s="382"/>
      <c r="L92" s="382"/>
      <c r="M92" s="382"/>
      <c r="N92" s="382"/>
      <c r="O92" s="382"/>
      <c r="P92" s="382"/>
      <c r="Q92" s="382"/>
      <c r="R92" s="382"/>
      <c r="S92" s="382"/>
      <c r="T92" s="382"/>
      <c r="U92" s="382"/>
      <c r="V92" s="382"/>
      <c r="W92" s="382"/>
      <c r="X92" s="382"/>
      <c r="Y92" s="382"/>
      <c r="Z92" s="383"/>
      <c r="AA92" s="383"/>
      <c r="AB92" s="383"/>
      <c r="AC92" s="383"/>
      <c r="AD92" s="382"/>
      <c r="AE92" s="382"/>
      <c r="AF92" s="382"/>
      <c r="AG92" s="382"/>
      <c r="AH92" s="382"/>
      <c r="AI92" s="382"/>
      <c r="AJ92" s="382"/>
      <c r="AK92" s="382"/>
      <c r="AL92" s="382"/>
      <c r="AM92" s="382"/>
      <c r="AN92" s="382"/>
      <c r="AO92" s="382"/>
      <c r="AP92" s="382"/>
      <c r="AQ92" s="382"/>
      <c r="AR92" s="382"/>
      <c r="AS92" s="382"/>
      <c r="AT92" s="382"/>
      <c r="AU92" s="382"/>
      <c r="AV92" s="382"/>
      <c r="AW92" s="382"/>
      <c r="AX92" s="382"/>
      <c r="AY92" s="382"/>
      <c r="AZ92" s="382"/>
      <c r="BA92" s="382"/>
      <c r="BB92" s="382"/>
      <c r="BC92" s="382"/>
      <c r="BD92" s="382"/>
      <c r="BE92" s="382"/>
      <c r="BF92" s="382"/>
      <c r="BG92" s="382"/>
      <c r="BH92" s="382"/>
      <c r="BI92" s="382"/>
      <c r="BJ92" s="382"/>
      <c r="BK92" s="382"/>
      <c r="BL92" s="382"/>
      <c r="BM92" s="382"/>
      <c r="BN92" s="382"/>
      <c r="BO92" s="382"/>
    </row>
    <row r="93" spans="1:67" s="384" customFormat="1" ht="15" customHeight="1">
      <c r="A93" s="382"/>
      <c r="B93" s="382"/>
      <c r="C93" s="382"/>
      <c r="D93" s="382"/>
      <c r="E93" s="382"/>
      <c r="F93" s="382"/>
      <c r="G93" s="382"/>
      <c r="H93" s="382"/>
      <c r="I93" s="382"/>
      <c r="J93" s="382"/>
      <c r="K93" s="382"/>
      <c r="L93" s="382"/>
      <c r="M93" s="382"/>
      <c r="N93" s="382"/>
      <c r="O93" s="382"/>
      <c r="P93" s="382"/>
      <c r="Q93" s="382"/>
      <c r="R93" s="382"/>
      <c r="S93" s="382"/>
      <c r="T93" s="382"/>
      <c r="U93" s="382"/>
      <c r="V93" s="382"/>
      <c r="W93" s="382"/>
      <c r="X93" s="382"/>
      <c r="Y93" s="382"/>
      <c r="Z93" s="383"/>
      <c r="AA93" s="383"/>
      <c r="AB93" s="383"/>
      <c r="AC93" s="383"/>
      <c r="AD93" s="382"/>
      <c r="AE93" s="382"/>
      <c r="AF93" s="382"/>
      <c r="AG93" s="382"/>
      <c r="AH93" s="382"/>
      <c r="AI93" s="382"/>
      <c r="AJ93" s="382"/>
      <c r="AK93" s="382"/>
      <c r="AL93" s="382"/>
      <c r="AM93" s="382"/>
      <c r="AN93" s="382"/>
      <c r="AO93" s="382"/>
      <c r="AP93" s="382"/>
      <c r="AQ93" s="382"/>
      <c r="AR93" s="382"/>
      <c r="AS93" s="382"/>
      <c r="AT93" s="382"/>
      <c r="AU93" s="382"/>
      <c r="AV93" s="382"/>
      <c r="AW93" s="382"/>
      <c r="AX93" s="382"/>
      <c r="AY93" s="382"/>
      <c r="AZ93" s="382"/>
      <c r="BA93" s="382"/>
      <c r="BB93" s="382"/>
      <c r="BC93" s="382"/>
      <c r="BD93" s="382"/>
      <c r="BE93" s="382"/>
      <c r="BF93" s="382"/>
      <c r="BG93" s="382"/>
      <c r="BH93" s="382"/>
      <c r="BI93" s="382"/>
      <c r="BJ93" s="382"/>
      <c r="BK93" s="382"/>
      <c r="BL93" s="382"/>
      <c r="BM93" s="382"/>
      <c r="BN93" s="382"/>
      <c r="BO93" s="382"/>
    </row>
    <row r="94" spans="1:67" s="384" customFormat="1" ht="15" customHeight="1">
      <c r="A94" s="382"/>
      <c r="B94" s="382"/>
      <c r="C94" s="382"/>
      <c r="D94" s="382"/>
      <c r="E94" s="382"/>
      <c r="F94" s="382"/>
      <c r="G94" s="382"/>
      <c r="H94" s="382"/>
      <c r="I94" s="382"/>
      <c r="J94" s="382"/>
      <c r="K94" s="382"/>
      <c r="L94" s="382"/>
      <c r="M94" s="382"/>
      <c r="N94" s="382"/>
      <c r="O94" s="382"/>
      <c r="P94" s="382"/>
      <c r="Q94" s="382"/>
      <c r="R94" s="382"/>
      <c r="S94" s="382"/>
      <c r="T94" s="382"/>
      <c r="U94" s="382"/>
      <c r="V94" s="382"/>
      <c r="W94" s="382"/>
      <c r="X94" s="382"/>
      <c r="Y94" s="382"/>
      <c r="Z94" s="383"/>
      <c r="AA94" s="383"/>
      <c r="AB94" s="383"/>
      <c r="AC94" s="383"/>
      <c r="AD94" s="382"/>
      <c r="AE94" s="382"/>
      <c r="AF94" s="382"/>
      <c r="AG94" s="382"/>
      <c r="AH94" s="382"/>
      <c r="AI94" s="382"/>
      <c r="AJ94" s="382"/>
      <c r="AK94" s="382"/>
      <c r="AL94" s="382"/>
      <c r="AM94" s="382"/>
      <c r="AN94" s="382"/>
      <c r="AO94" s="382"/>
      <c r="AP94" s="382"/>
      <c r="AQ94" s="382"/>
      <c r="AR94" s="382"/>
      <c r="AS94" s="382"/>
      <c r="AT94" s="382"/>
      <c r="AU94" s="382"/>
      <c r="AV94" s="382"/>
      <c r="AW94" s="382"/>
      <c r="AX94" s="382"/>
      <c r="AY94" s="382"/>
      <c r="AZ94" s="382"/>
      <c r="BA94" s="382"/>
      <c r="BB94" s="382"/>
      <c r="BC94" s="382"/>
      <c r="BD94" s="382"/>
      <c r="BE94" s="382"/>
      <c r="BF94" s="382"/>
      <c r="BG94" s="382"/>
      <c r="BH94" s="382"/>
      <c r="BI94" s="382"/>
      <c r="BJ94" s="382"/>
      <c r="BK94" s="382"/>
      <c r="BL94" s="382"/>
      <c r="BM94" s="382"/>
      <c r="BN94" s="382"/>
      <c r="BO94" s="382"/>
    </row>
    <row r="95" spans="1:67" s="384" customFormat="1" ht="15" customHeight="1">
      <c r="A95" s="382"/>
      <c r="B95" s="382"/>
      <c r="C95" s="382"/>
      <c r="D95" s="382"/>
      <c r="E95" s="382"/>
      <c r="F95" s="382"/>
      <c r="G95" s="382"/>
      <c r="H95" s="382"/>
      <c r="I95" s="382"/>
      <c r="J95" s="382"/>
      <c r="K95" s="382"/>
      <c r="L95" s="382"/>
      <c r="M95" s="382"/>
      <c r="N95" s="382"/>
      <c r="O95" s="382"/>
      <c r="P95" s="382"/>
      <c r="Q95" s="382"/>
      <c r="R95" s="382"/>
      <c r="S95" s="382"/>
      <c r="T95" s="382"/>
      <c r="U95" s="382"/>
      <c r="V95" s="382"/>
      <c r="W95" s="382"/>
      <c r="X95" s="382"/>
      <c r="Y95" s="382"/>
      <c r="Z95" s="383"/>
      <c r="AA95" s="383"/>
      <c r="AB95" s="383"/>
      <c r="AC95" s="383"/>
      <c r="AD95" s="382"/>
      <c r="AE95" s="382"/>
      <c r="AF95" s="382"/>
      <c r="AG95" s="382"/>
      <c r="AH95" s="382"/>
      <c r="AI95" s="382"/>
      <c r="AJ95" s="382"/>
      <c r="AK95" s="382"/>
      <c r="AL95" s="382"/>
      <c r="AM95" s="382"/>
      <c r="AN95" s="382"/>
      <c r="AO95" s="382"/>
      <c r="AP95" s="382"/>
      <c r="AQ95" s="382"/>
      <c r="AR95" s="382"/>
      <c r="AS95" s="382"/>
      <c r="AT95" s="382"/>
      <c r="AU95" s="382"/>
      <c r="AV95" s="382"/>
      <c r="AW95" s="382"/>
      <c r="AX95" s="382"/>
      <c r="AY95" s="382"/>
      <c r="AZ95" s="382"/>
      <c r="BA95" s="382"/>
      <c r="BB95" s="382"/>
      <c r="BC95" s="382"/>
      <c r="BD95" s="382"/>
      <c r="BE95" s="382"/>
      <c r="BF95" s="382"/>
      <c r="BG95" s="382"/>
      <c r="BH95" s="382"/>
      <c r="BI95" s="382"/>
      <c r="BJ95" s="382"/>
      <c r="BK95" s="382"/>
      <c r="BL95" s="382"/>
      <c r="BM95" s="382"/>
      <c r="BN95" s="382"/>
      <c r="BO95" s="382"/>
    </row>
    <row r="96" spans="1:67" s="384" customFormat="1" ht="15" customHeight="1">
      <c r="A96" s="382"/>
      <c r="B96" s="382"/>
      <c r="C96" s="382"/>
      <c r="D96" s="382"/>
      <c r="E96" s="382"/>
      <c r="F96" s="382"/>
      <c r="G96" s="382"/>
      <c r="H96" s="382"/>
      <c r="I96" s="382"/>
      <c r="J96" s="382"/>
      <c r="K96" s="382"/>
      <c r="L96" s="382"/>
      <c r="M96" s="382"/>
      <c r="N96" s="382"/>
      <c r="O96" s="382"/>
      <c r="P96" s="382"/>
      <c r="Q96" s="382"/>
      <c r="R96" s="382"/>
      <c r="S96" s="382"/>
      <c r="T96" s="382"/>
      <c r="U96" s="382"/>
      <c r="V96" s="382"/>
      <c r="W96" s="382"/>
      <c r="X96" s="382"/>
      <c r="Y96" s="382"/>
      <c r="Z96" s="383"/>
      <c r="AA96" s="383"/>
      <c r="AB96" s="383"/>
      <c r="AC96" s="383"/>
      <c r="AD96" s="382"/>
      <c r="AE96" s="382"/>
      <c r="AF96" s="382"/>
      <c r="AG96" s="382"/>
      <c r="AH96" s="382"/>
      <c r="AI96" s="382"/>
      <c r="AJ96" s="382"/>
      <c r="AK96" s="382"/>
      <c r="AL96" s="382"/>
      <c r="AM96" s="382"/>
      <c r="AN96" s="382"/>
      <c r="AO96" s="382"/>
      <c r="AP96" s="382"/>
      <c r="AQ96" s="382"/>
      <c r="AR96" s="382"/>
      <c r="AS96" s="382"/>
      <c r="AT96" s="382"/>
      <c r="AU96" s="382"/>
      <c r="AV96" s="382"/>
      <c r="AW96" s="382"/>
      <c r="AX96" s="382"/>
      <c r="AY96" s="382"/>
      <c r="AZ96" s="382"/>
      <c r="BA96" s="382"/>
      <c r="BB96" s="382"/>
      <c r="BC96" s="382"/>
      <c r="BD96" s="382"/>
      <c r="BE96" s="382"/>
      <c r="BF96" s="382"/>
      <c r="BG96" s="382"/>
      <c r="BH96" s="382"/>
      <c r="BI96" s="382"/>
      <c r="BJ96" s="382"/>
      <c r="BK96" s="382"/>
      <c r="BL96" s="382"/>
      <c r="BM96" s="382"/>
      <c r="BN96" s="382"/>
      <c r="BO96" s="382"/>
    </row>
    <row r="97" spans="1:67" s="384" customFormat="1" ht="15" customHeight="1">
      <c r="A97" s="382"/>
      <c r="B97" s="382"/>
      <c r="C97" s="382"/>
      <c r="D97" s="382"/>
      <c r="E97" s="382"/>
      <c r="F97" s="382"/>
      <c r="G97" s="382"/>
      <c r="H97" s="382"/>
      <c r="I97" s="382"/>
      <c r="J97" s="382"/>
      <c r="K97" s="382"/>
      <c r="L97" s="382"/>
      <c r="M97" s="382"/>
      <c r="N97" s="382"/>
      <c r="O97" s="382"/>
      <c r="P97" s="382"/>
      <c r="Q97" s="382"/>
      <c r="R97" s="382"/>
      <c r="S97" s="382"/>
      <c r="T97" s="382"/>
      <c r="U97" s="382"/>
      <c r="V97" s="382"/>
      <c r="W97" s="382"/>
      <c r="X97" s="382"/>
      <c r="Y97" s="382"/>
      <c r="Z97" s="383"/>
      <c r="AA97" s="383"/>
      <c r="AB97" s="383"/>
      <c r="AC97" s="383"/>
      <c r="AD97" s="382"/>
      <c r="AE97" s="382"/>
      <c r="AF97" s="382"/>
      <c r="AG97" s="382"/>
      <c r="AH97" s="382"/>
      <c r="AI97" s="382"/>
      <c r="AJ97" s="382"/>
      <c r="AK97" s="382"/>
      <c r="AL97" s="382"/>
      <c r="AM97" s="382"/>
      <c r="AN97" s="382"/>
      <c r="AO97" s="382"/>
      <c r="AP97" s="382"/>
      <c r="AQ97" s="382"/>
      <c r="AR97" s="382"/>
      <c r="AS97" s="382"/>
      <c r="AT97" s="382"/>
      <c r="AU97" s="382"/>
      <c r="AV97" s="382"/>
      <c r="AW97" s="382"/>
      <c r="AX97" s="382"/>
      <c r="AY97" s="382"/>
      <c r="AZ97" s="382"/>
      <c r="BA97" s="382"/>
      <c r="BB97" s="382"/>
      <c r="BC97" s="382"/>
      <c r="BD97" s="382"/>
      <c r="BE97" s="382"/>
      <c r="BF97" s="382"/>
      <c r="BG97" s="382"/>
      <c r="BH97" s="382"/>
      <c r="BI97" s="382"/>
      <c r="BJ97" s="382"/>
      <c r="BK97" s="382"/>
      <c r="BL97" s="382"/>
      <c r="BM97" s="382"/>
      <c r="BN97" s="382"/>
      <c r="BO97" s="382"/>
    </row>
    <row r="98" spans="1:67" s="384" customFormat="1" ht="15" customHeight="1">
      <c r="A98" s="382"/>
      <c r="B98" s="382"/>
      <c r="C98" s="382"/>
      <c r="D98" s="382"/>
      <c r="E98" s="382"/>
      <c r="F98" s="382"/>
      <c r="G98" s="382"/>
      <c r="H98" s="382"/>
      <c r="I98" s="382"/>
      <c r="J98" s="382"/>
      <c r="K98" s="382"/>
      <c r="L98" s="382"/>
      <c r="M98" s="382"/>
      <c r="N98" s="382"/>
      <c r="O98" s="382"/>
      <c r="P98" s="382"/>
      <c r="Q98" s="382"/>
      <c r="R98" s="382"/>
      <c r="S98" s="382"/>
      <c r="T98" s="382"/>
      <c r="U98" s="382"/>
      <c r="V98" s="382"/>
      <c r="W98" s="382"/>
      <c r="X98" s="382"/>
      <c r="Y98" s="382"/>
      <c r="Z98" s="383"/>
      <c r="AA98" s="383"/>
      <c r="AB98" s="383"/>
      <c r="AC98" s="383"/>
      <c r="AD98" s="382"/>
      <c r="AE98" s="382"/>
      <c r="AF98" s="382"/>
      <c r="AG98" s="382"/>
      <c r="AH98" s="382"/>
      <c r="AI98" s="382"/>
      <c r="AJ98" s="382"/>
      <c r="AK98" s="382"/>
      <c r="AL98" s="382"/>
      <c r="AM98" s="382"/>
      <c r="AN98" s="382"/>
      <c r="AO98" s="382"/>
      <c r="AP98" s="382"/>
      <c r="AQ98" s="382"/>
      <c r="AR98" s="382"/>
      <c r="AS98" s="382"/>
      <c r="AT98" s="382"/>
      <c r="AU98" s="382"/>
      <c r="AV98" s="382"/>
      <c r="AW98" s="382"/>
      <c r="AX98" s="382"/>
      <c r="AY98" s="382"/>
      <c r="AZ98" s="382"/>
      <c r="BA98" s="382"/>
      <c r="BB98" s="382"/>
      <c r="BC98" s="382"/>
      <c r="BD98" s="382"/>
      <c r="BE98" s="382"/>
      <c r="BF98" s="382"/>
      <c r="BG98" s="382"/>
      <c r="BH98" s="382"/>
      <c r="BI98" s="382"/>
      <c r="BJ98" s="382"/>
      <c r="BK98" s="382"/>
      <c r="BL98" s="382"/>
      <c r="BM98" s="382"/>
      <c r="BN98" s="382"/>
      <c r="BO98" s="382"/>
    </row>
    <row r="99" spans="1:67" s="384" customFormat="1" ht="15" customHeight="1">
      <c r="A99" s="382"/>
      <c r="B99" s="382"/>
      <c r="C99" s="382"/>
      <c r="D99" s="382"/>
      <c r="E99" s="382"/>
      <c r="F99" s="382"/>
      <c r="G99" s="382"/>
      <c r="H99" s="382"/>
      <c r="I99" s="382"/>
      <c r="J99" s="382"/>
      <c r="K99" s="382"/>
      <c r="L99" s="382"/>
      <c r="M99" s="382"/>
      <c r="N99" s="382"/>
      <c r="O99" s="382"/>
      <c r="P99" s="382"/>
      <c r="Q99" s="382"/>
      <c r="R99" s="382"/>
      <c r="S99" s="382"/>
      <c r="T99" s="382"/>
      <c r="U99" s="382"/>
      <c r="V99" s="382"/>
      <c r="W99" s="382"/>
      <c r="X99" s="382"/>
      <c r="Y99" s="382"/>
      <c r="Z99" s="383"/>
      <c r="AA99" s="383"/>
      <c r="AB99" s="383"/>
      <c r="AC99" s="383"/>
      <c r="AD99" s="382"/>
      <c r="AE99" s="382"/>
      <c r="AF99" s="382"/>
      <c r="AG99" s="382"/>
      <c r="AH99" s="382"/>
      <c r="AI99" s="382"/>
      <c r="AJ99" s="382"/>
      <c r="AK99" s="382"/>
      <c r="AL99" s="382"/>
      <c r="AM99" s="382"/>
      <c r="AN99" s="382"/>
      <c r="AO99" s="382"/>
      <c r="AP99" s="382"/>
      <c r="AQ99" s="382"/>
      <c r="AR99" s="382"/>
      <c r="AS99" s="382"/>
      <c r="AT99" s="382"/>
      <c r="AU99" s="382"/>
      <c r="AV99" s="382"/>
      <c r="AW99" s="382"/>
      <c r="AX99" s="382"/>
      <c r="AY99" s="382"/>
      <c r="AZ99" s="382"/>
      <c r="BA99" s="382"/>
      <c r="BB99" s="382"/>
      <c r="BC99" s="382"/>
      <c r="BD99" s="382"/>
      <c r="BE99" s="382"/>
      <c r="BF99" s="382"/>
      <c r="BG99" s="382"/>
      <c r="BH99" s="382"/>
      <c r="BI99" s="382"/>
      <c r="BJ99" s="382"/>
      <c r="BK99" s="382"/>
      <c r="BL99" s="382"/>
      <c r="BM99" s="382"/>
      <c r="BN99" s="382"/>
      <c r="BO99" s="382"/>
    </row>
    <row r="100" spans="1:67" s="384" customFormat="1" ht="15" customHeight="1">
      <c r="A100" s="382"/>
      <c r="B100" s="382"/>
      <c r="C100" s="382"/>
      <c r="D100" s="382"/>
      <c r="E100" s="382"/>
      <c r="F100" s="382"/>
      <c r="G100" s="382"/>
      <c r="H100" s="382"/>
      <c r="I100" s="382"/>
      <c r="J100" s="382"/>
      <c r="K100" s="382"/>
      <c r="L100" s="382"/>
      <c r="M100" s="382"/>
      <c r="N100" s="382"/>
      <c r="O100" s="382"/>
      <c r="P100" s="382"/>
      <c r="Q100" s="382"/>
      <c r="R100" s="382"/>
      <c r="S100" s="382"/>
      <c r="T100" s="382"/>
      <c r="U100" s="382"/>
      <c r="V100" s="382"/>
      <c r="W100" s="382"/>
      <c r="X100" s="382"/>
      <c r="Y100" s="382"/>
      <c r="Z100" s="383"/>
      <c r="AA100" s="383"/>
      <c r="AB100" s="383"/>
      <c r="AC100" s="383"/>
      <c r="AD100" s="382"/>
      <c r="AE100" s="382"/>
      <c r="AF100" s="382"/>
      <c r="AG100" s="382"/>
      <c r="AH100" s="382"/>
      <c r="AI100" s="382"/>
      <c r="AJ100" s="382"/>
      <c r="AK100" s="382"/>
      <c r="AL100" s="382"/>
      <c r="AM100" s="382"/>
      <c r="AN100" s="382"/>
      <c r="AO100" s="382"/>
      <c r="AP100" s="382"/>
      <c r="AQ100" s="382"/>
      <c r="AR100" s="382"/>
      <c r="AS100" s="382"/>
      <c r="AT100" s="382"/>
      <c r="AU100" s="382"/>
      <c r="AV100" s="382"/>
      <c r="AW100" s="382"/>
      <c r="AX100" s="382"/>
      <c r="AY100" s="382"/>
      <c r="AZ100" s="382"/>
      <c r="BA100" s="382"/>
      <c r="BB100" s="382"/>
      <c r="BC100" s="382"/>
      <c r="BD100" s="382"/>
      <c r="BE100" s="382"/>
      <c r="BF100" s="382"/>
      <c r="BG100" s="382"/>
      <c r="BH100" s="382"/>
      <c r="BI100" s="382"/>
      <c r="BJ100" s="382"/>
      <c r="BK100" s="382"/>
      <c r="BL100" s="382"/>
      <c r="BM100" s="382"/>
      <c r="BN100" s="382"/>
      <c r="BO100" s="382"/>
    </row>
    <row r="101" spans="1:67" s="384" customFormat="1" ht="15" customHeight="1">
      <c r="A101" s="382"/>
      <c r="B101" s="382"/>
      <c r="C101" s="382"/>
      <c r="D101" s="382"/>
      <c r="E101" s="382"/>
      <c r="F101" s="382"/>
      <c r="G101" s="382"/>
      <c r="H101" s="382"/>
      <c r="I101" s="382"/>
      <c r="J101" s="382"/>
      <c r="K101" s="382"/>
      <c r="L101" s="382"/>
      <c r="M101" s="382"/>
      <c r="N101" s="382"/>
      <c r="O101" s="382"/>
      <c r="P101" s="382"/>
      <c r="Q101" s="382"/>
      <c r="R101" s="382"/>
      <c r="S101" s="382"/>
      <c r="T101" s="382"/>
      <c r="U101" s="382"/>
      <c r="V101" s="382"/>
      <c r="W101" s="382"/>
      <c r="X101" s="382"/>
      <c r="Y101" s="382"/>
      <c r="Z101" s="383"/>
      <c r="AA101" s="383"/>
      <c r="AB101" s="383"/>
      <c r="AC101" s="383"/>
      <c r="AD101" s="382"/>
      <c r="AE101" s="382"/>
      <c r="AF101" s="382"/>
      <c r="AG101" s="382"/>
      <c r="AH101" s="382"/>
      <c r="AI101" s="382"/>
      <c r="AJ101" s="382"/>
      <c r="AK101" s="382"/>
      <c r="AL101" s="382"/>
      <c r="AM101" s="382"/>
      <c r="AN101" s="382"/>
      <c r="AO101" s="382"/>
      <c r="AP101" s="382"/>
      <c r="AQ101" s="382"/>
      <c r="AR101" s="382"/>
      <c r="AS101" s="382"/>
      <c r="AT101" s="382"/>
      <c r="AU101" s="382"/>
      <c r="AV101" s="382"/>
      <c r="AW101" s="382"/>
      <c r="AX101" s="382"/>
      <c r="AY101" s="382"/>
      <c r="AZ101" s="382"/>
      <c r="BA101" s="382"/>
      <c r="BB101" s="382"/>
      <c r="BC101" s="382"/>
      <c r="BD101" s="382"/>
      <c r="BE101" s="382"/>
      <c r="BF101" s="382"/>
      <c r="BG101" s="382"/>
      <c r="BH101" s="382"/>
      <c r="BI101" s="382"/>
      <c r="BJ101" s="382"/>
      <c r="BK101" s="382"/>
      <c r="BL101" s="382"/>
      <c r="BM101" s="382"/>
      <c r="BN101" s="382"/>
      <c r="BO101" s="382"/>
    </row>
    <row r="102" spans="1:67" s="384" customFormat="1" ht="15" customHeight="1">
      <c r="A102" s="382"/>
      <c r="B102" s="382"/>
      <c r="C102" s="382"/>
      <c r="D102" s="382"/>
      <c r="E102" s="382"/>
      <c r="F102" s="382"/>
      <c r="G102" s="382"/>
      <c r="H102" s="382"/>
      <c r="I102" s="382"/>
      <c r="J102" s="382"/>
      <c r="K102" s="382"/>
      <c r="L102" s="382"/>
      <c r="M102" s="382"/>
      <c r="N102" s="382"/>
      <c r="O102" s="382"/>
      <c r="P102" s="382"/>
      <c r="Q102" s="382"/>
      <c r="R102" s="382"/>
      <c r="S102" s="382"/>
      <c r="T102" s="382"/>
      <c r="U102" s="382"/>
      <c r="V102" s="382"/>
      <c r="W102" s="382"/>
      <c r="X102" s="382"/>
      <c r="Y102" s="382"/>
      <c r="Z102" s="383"/>
      <c r="AA102" s="383"/>
      <c r="AB102" s="383"/>
      <c r="AC102" s="383"/>
      <c r="AD102" s="382"/>
      <c r="AE102" s="382"/>
      <c r="AF102" s="382"/>
      <c r="AG102" s="382"/>
      <c r="AH102" s="382"/>
      <c r="AI102" s="382"/>
      <c r="AJ102" s="382"/>
      <c r="AK102" s="382"/>
      <c r="AL102" s="382"/>
      <c r="AM102" s="382"/>
      <c r="AN102" s="382"/>
      <c r="AO102" s="382"/>
      <c r="AP102" s="382"/>
      <c r="AQ102" s="382"/>
      <c r="AR102" s="382"/>
      <c r="AS102" s="382"/>
      <c r="AT102" s="382"/>
      <c r="AU102" s="382"/>
      <c r="AV102" s="382"/>
      <c r="AW102" s="382"/>
      <c r="AX102" s="382"/>
      <c r="AY102" s="382"/>
      <c r="AZ102" s="382"/>
      <c r="BA102" s="382"/>
      <c r="BB102" s="382"/>
      <c r="BC102" s="382"/>
      <c r="BD102" s="382"/>
      <c r="BE102" s="382"/>
      <c r="BF102" s="382"/>
      <c r="BG102" s="382"/>
      <c r="BH102" s="382"/>
      <c r="BI102" s="382"/>
      <c r="BJ102" s="382"/>
      <c r="BK102" s="382"/>
      <c r="BL102" s="382"/>
      <c r="BM102" s="382"/>
      <c r="BN102" s="382"/>
      <c r="BO102" s="382"/>
    </row>
    <row r="103" spans="1:67" s="384" customFormat="1" ht="15" customHeight="1">
      <c r="A103" s="382"/>
      <c r="B103" s="382"/>
      <c r="C103" s="382"/>
      <c r="D103" s="382"/>
      <c r="E103" s="382"/>
      <c r="F103" s="382"/>
      <c r="G103" s="382"/>
      <c r="H103" s="382"/>
      <c r="I103" s="382"/>
      <c r="J103" s="382"/>
      <c r="K103" s="382"/>
      <c r="L103" s="382"/>
      <c r="M103" s="382"/>
      <c r="N103" s="382"/>
      <c r="O103" s="382"/>
      <c r="P103" s="382"/>
      <c r="Q103" s="382"/>
      <c r="R103" s="382"/>
      <c r="S103" s="382"/>
      <c r="T103" s="382"/>
      <c r="U103" s="382"/>
      <c r="V103" s="382"/>
      <c r="W103" s="382"/>
      <c r="X103" s="382"/>
      <c r="Y103" s="382"/>
      <c r="Z103" s="383"/>
      <c r="AA103" s="383"/>
      <c r="AB103" s="383"/>
      <c r="AC103" s="383"/>
      <c r="AD103" s="382"/>
      <c r="AE103" s="382"/>
      <c r="AF103" s="382"/>
      <c r="AG103" s="382"/>
      <c r="AH103" s="382"/>
      <c r="AI103" s="382"/>
      <c r="AJ103" s="382"/>
      <c r="AK103" s="382"/>
      <c r="AL103" s="382"/>
      <c r="AM103" s="382"/>
      <c r="AN103" s="382"/>
      <c r="AO103" s="382"/>
      <c r="AP103" s="382"/>
      <c r="AQ103" s="382"/>
      <c r="AR103" s="382"/>
      <c r="AS103" s="382"/>
      <c r="AT103" s="382"/>
      <c r="AU103" s="382"/>
      <c r="AV103" s="382"/>
      <c r="AW103" s="382"/>
      <c r="AX103" s="382"/>
      <c r="AY103" s="382"/>
      <c r="AZ103" s="382"/>
      <c r="BA103" s="382"/>
      <c r="BB103" s="382"/>
      <c r="BC103" s="382"/>
      <c r="BD103" s="382"/>
      <c r="BE103" s="382"/>
      <c r="BF103" s="382"/>
      <c r="BG103" s="382"/>
      <c r="BH103" s="382"/>
      <c r="BI103" s="382"/>
      <c r="BJ103" s="382"/>
      <c r="BK103" s="382"/>
      <c r="BL103" s="382"/>
      <c r="BM103" s="382"/>
      <c r="BN103" s="382"/>
      <c r="BO103" s="382"/>
    </row>
    <row r="104" spans="1:67" s="384" customFormat="1" ht="15" customHeight="1">
      <c r="A104" s="382"/>
      <c r="B104" s="382"/>
      <c r="C104" s="382"/>
      <c r="D104" s="382"/>
      <c r="E104" s="382"/>
      <c r="F104" s="382"/>
      <c r="G104" s="382"/>
      <c r="H104" s="382"/>
      <c r="I104" s="382"/>
      <c r="J104" s="382"/>
      <c r="K104" s="382"/>
      <c r="L104" s="382"/>
      <c r="M104" s="382"/>
      <c r="N104" s="382"/>
      <c r="O104" s="382"/>
      <c r="P104" s="382"/>
      <c r="Q104" s="382"/>
      <c r="R104" s="382"/>
      <c r="S104" s="382"/>
      <c r="T104" s="382"/>
      <c r="U104" s="382"/>
      <c r="V104" s="382"/>
      <c r="W104" s="382"/>
      <c r="X104" s="382"/>
      <c r="Y104" s="382"/>
      <c r="Z104" s="383"/>
      <c r="AA104" s="383"/>
      <c r="AB104" s="383"/>
      <c r="AC104" s="383"/>
      <c r="AD104" s="382"/>
      <c r="AE104" s="382"/>
      <c r="AF104" s="382"/>
      <c r="AG104" s="382"/>
      <c r="AH104" s="382"/>
      <c r="AI104" s="382"/>
      <c r="AJ104" s="382"/>
      <c r="AK104" s="382"/>
      <c r="AL104" s="382"/>
      <c r="AM104" s="382"/>
      <c r="AN104" s="382"/>
      <c r="AO104" s="382"/>
      <c r="AP104" s="382"/>
      <c r="AQ104" s="382"/>
      <c r="AR104" s="382"/>
      <c r="AS104" s="382"/>
      <c r="AT104" s="382"/>
      <c r="AU104" s="382"/>
      <c r="AV104" s="382"/>
      <c r="AW104" s="382"/>
      <c r="AX104" s="382"/>
      <c r="AY104" s="382"/>
      <c r="AZ104" s="382"/>
      <c r="BA104" s="382"/>
      <c r="BB104" s="382"/>
      <c r="BC104" s="382"/>
      <c r="BD104" s="382"/>
      <c r="BE104" s="382"/>
      <c r="BF104" s="382"/>
      <c r="BG104" s="382"/>
      <c r="BH104" s="382"/>
      <c r="BI104" s="382"/>
      <c r="BJ104" s="382"/>
      <c r="BK104" s="382"/>
      <c r="BL104" s="382"/>
      <c r="BM104" s="382"/>
      <c r="BN104" s="382"/>
      <c r="BO104" s="382"/>
    </row>
    <row r="105" spans="1:67" s="384" customFormat="1" ht="15" customHeight="1">
      <c r="A105" s="382"/>
      <c r="B105" s="382"/>
      <c r="C105" s="382"/>
      <c r="D105" s="382"/>
      <c r="E105" s="382"/>
      <c r="F105" s="382"/>
      <c r="G105" s="382"/>
      <c r="H105" s="382"/>
      <c r="I105" s="382"/>
      <c r="J105" s="382"/>
      <c r="K105" s="382"/>
      <c r="L105" s="382"/>
      <c r="M105" s="382"/>
      <c r="N105" s="382"/>
      <c r="O105" s="382"/>
      <c r="P105" s="382"/>
      <c r="Q105" s="382"/>
      <c r="R105" s="382"/>
      <c r="S105" s="382"/>
      <c r="T105" s="382"/>
      <c r="U105" s="382"/>
      <c r="V105" s="382"/>
      <c r="W105" s="382"/>
      <c r="X105" s="382"/>
      <c r="Y105" s="382"/>
      <c r="Z105" s="383"/>
      <c r="AA105" s="383"/>
      <c r="AB105" s="383"/>
      <c r="AC105" s="383"/>
      <c r="AD105" s="382"/>
      <c r="AE105" s="382"/>
      <c r="AF105" s="382"/>
      <c r="AG105" s="382"/>
      <c r="AH105" s="382"/>
      <c r="AI105" s="382"/>
      <c r="AJ105" s="382"/>
      <c r="AK105" s="382"/>
      <c r="AL105" s="382"/>
      <c r="AM105" s="382"/>
      <c r="AN105" s="382"/>
      <c r="AO105" s="382"/>
      <c r="AP105" s="382"/>
      <c r="AQ105" s="382"/>
      <c r="AR105" s="382"/>
      <c r="AS105" s="382"/>
      <c r="AT105" s="382"/>
      <c r="AU105" s="382"/>
      <c r="AV105" s="382"/>
      <c r="AW105" s="382"/>
      <c r="AX105" s="382"/>
      <c r="AY105" s="382"/>
      <c r="AZ105" s="382"/>
      <c r="BA105" s="382"/>
      <c r="BB105" s="382"/>
      <c r="BC105" s="382"/>
      <c r="BD105" s="382"/>
      <c r="BE105" s="382"/>
      <c r="BF105" s="382"/>
      <c r="BG105" s="382"/>
      <c r="BH105" s="382"/>
      <c r="BI105" s="382"/>
      <c r="BJ105" s="382"/>
      <c r="BK105" s="382"/>
      <c r="BL105" s="382"/>
      <c r="BM105" s="382"/>
      <c r="BN105" s="382"/>
      <c r="BO105" s="382"/>
    </row>
    <row r="106" spans="1:67" s="384" customFormat="1" ht="15" customHeight="1">
      <c r="A106" s="382"/>
      <c r="B106" s="382"/>
      <c r="C106" s="382"/>
      <c r="D106" s="382"/>
      <c r="E106" s="382"/>
      <c r="F106" s="382"/>
      <c r="G106" s="382"/>
      <c r="H106" s="382"/>
      <c r="I106" s="382"/>
      <c r="J106" s="382"/>
      <c r="K106" s="382"/>
      <c r="L106" s="382"/>
      <c r="M106" s="382"/>
      <c r="N106" s="382"/>
      <c r="O106" s="382"/>
      <c r="P106" s="382"/>
      <c r="Q106" s="382"/>
      <c r="R106" s="382"/>
      <c r="S106" s="382"/>
      <c r="T106" s="382"/>
      <c r="U106" s="382"/>
      <c r="V106" s="382"/>
      <c r="W106" s="382"/>
      <c r="X106" s="382"/>
      <c r="Y106" s="382"/>
      <c r="Z106" s="383"/>
      <c r="AA106" s="383"/>
      <c r="AB106" s="383"/>
      <c r="AC106" s="383"/>
      <c r="AD106" s="382"/>
      <c r="AE106" s="382"/>
      <c r="AF106" s="382"/>
      <c r="AG106" s="382"/>
      <c r="AH106" s="382"/>
      <c r="AI106" s="382"/>
      <c r="AJ106" s="382"/>
      <c r="AK106" s="382"/>
      <c r="AL106" s="382"/>
      <c r="AM106" s="382"/>
      <c r="AN106" s="382"/>
      <c r="AO106" s="382"/>
      <c r="AP106" s="382"/>
      <c r="AQ106" s="382"/>
      <c r="AR106" s="382"/>
      <c r="AS106" s="382"/>
      <c r="AT106" s="382"/>
      <c r="AU106" s="382"/>
      <c r="AV106" s="382"/>
      <c r="AW106" s="382"/>
      <c r="AX106" s="382"/>
      <c r="AY106" s="382"/>
      <c r="AZ106" s="382"/>
      <c r="BA106" s="382"/>
      <c r="BB106" s="382"/>
      <c r="BC106" s="382"/>
      <c r="BD106" s="382"/>
      <c r="BE106" s="382"/>
      <c r="BF106" s="382"/>
      <c r="BG106" s="382"/>
      <c r="BH106" s="382"/>
      <c r="BI106" s="382"/>
      <c r="BJ106" s="382"/>
      <c r="BK106" s="382"/>
      <c r="BL106" s="382"/>
      <c r="BM106" s="382"/>
      <c r="BN106" s="382"/>
      <c r="BO106" s="382"/>
    </row>
    <row r="107" spans="1:67" s="384" customFormat="1" ht="15" customHeight="1">
      <c r="A107" s="382"/>
      <c r="B107" s="382"/>
      <c r="C107" s="382"/>
      <c r="D107" s="382"/>
      <c r="E107" s="382"/>
      <c r="F107" s="382"/>
      <c r="G107" s="382"/>
      <c r="H107" s="382"/>
      <c r="I107" s="382"/>
      <c r="J107" s="382"/>
      <c r="K107" s="382"/>
      <c r="L107" s="382"/>
      <c r="M107" s="382"/>
      <c r="N107" s="382"/>
      <c r="O107" s="382"/>
      <c r="P107" s="382"/>
      <c r="Q107" s="382"/>
      <c r="R107" s="382"/>
      <c r="S107" s="382"/>
      <c r="T107" s="382"/>
      <c r="U107" s="382"/>
      <c r="V107" s="382"/>
      <c r="W107" s="382"/>
      <c r="X107" s="382"/>
      <c r="Y107" s="382"/>
      <c r="Z107" s="383"/>
      <c r="AA107" s="383"/>
      <c r="AB107" s="383"/>
      <c r="AC107" s="383"/>
      <c r="AD107" s="382"/>
      <c r="AE107" s="382"/>
      <c r="AF107" s="382"/>
      <c r="AG107" s="382"/>
      <c r="AH107" s="382"/>
      <c r="AI107" s="382"/>
      <c r="AJ107" s="382"/>
      <c r="AK107" s="382"/>
      <c r="AL107" s="382"/>
      <c r="AM107" s="382"/>
      <c r="AN107" s="382"/>
      <c r="AO107" s="382"/>
      <c r="AP107" s="382"/>
      <c r="AQ107" s="382"/>
      <c r="AR107" s="382"/>
      <c r="AS107" s="382"/>
      <c r="AT107" s="382"/>
      <c r="AU107" s="382"/>
      <c r="AV107" s="382"/>
      <c r="AW107" s="382"/>
      <c r="AX107" s="382"/>
      <c r="AY107" s="382"/>
      <c r="AZ107" s="382"/>
      <c r="BA107" s="382"/>
      <c r="BB107" s="382"/>
      <c r="BC107" s="382"/>
      <c r="BD107" s="382"/>
      <c r="BE107" s="382"/>
      <c r="BF107" s="382"/>
      <c r="BG107" s="382"/>
      <c r="BH107" s="382"/>
      <c r="BI107" s="382"/>
      <c r="BJ107" s="382"/>
      <c r="BK107" s="382"/>
      <c r="BL107" s="382"/>
      <c r="BM107" s="382"/>
      <c r="BN107" s="382"/>
      <c r="BO107" s="382"/>
    </row>
    <row r="108" spans="1:67" s="384" customFormat="1" ht="15" customHeight="1">
      <c r="A108" s="382"/>
      <c r="B108" s="382"/>
      <c r="C108" s="382"/>
      <c r="D108" s="382"/>
      <c r="E108" s="382"/>
      <c r="F108" s="382"/>
      <c r="G108" s="382"/>
      <c r="H108" s="382"/>
      <c r="I108" s="382"/>
      <c r="J108" s="382"/>
      <c r="K108" s="382"/>
      <c r="L108" s="382"/>
      <c r="M108" s="382"/>
      <c r="N108" s="382"/>
      <c r="O108" s="382"/>
      <c r="P108" s="382"/>
      <c r="Q108" s="382"/>
      <c r="R108" s="382"/>
      <c r="S108" s="382"/>
      <c r="T108" s="382"/>
      <c r="U108" s="382"/>
      <c r="V108" s="382"/>
      <c r="W108" s="382"/>
      <c r="X108" s="382"/>
      <c r="Y108" s="382"/>
      <c r="Z108" s="383"/>
      <c r="AA108" s="383"/>
      <c r="AB108" s="383"/>
      <c r="AC108" s="383"/>
      <c r="AD108" s="382"/>
      <c r="AE108" s="382"/>
      <c r="AF108" s="382"/>
      <c r="AG108" s="382"/>
      <c r="AH108" s="382"/>
      <c r="AI108" s="382"/>
      <c r="AJ108" s="382"/>
      <c r="AK108" s="382"/>
      <c r="AL108" s="382"/>
      <c r="AM108" s="382"/>
      <c r="AN108" s="382"/>
      <c r="AO108" s="382"/>
      <c r="AP108" s="382"/>
      <c r="AQ108" s="382"/>
      <c r="AR108" s="382"/>
      <c r="AS108" s="382"/>
      <c r="AT108" s="382"/>
      <c r="AU108" s="382"/>
      <c r="AV108" s="382"/>
      <c r="AW108" s="382"/>
      <c r="AX108" s="382"/>
      <c r="AY108" s="382"/>
      <c r="AZ108" s="382"/>
      <c r="BA108" s="382"/>
      <c r="BB108" s="382"/>
      <c r="BC108" s="382"/>
      <c r="BD108" s="382"/>
      <c r="BE108" s="382"/>
      <c r="BF108" s="382"/>
      <c r="BG108" s="382"/>
      <c r="BH108" s="382"/>
      <c r="BI108" s="382"/>
      <c r="BJ108" s="382"/>
      <c r="BK108" s="382"/>
      <c r="BL108" s="382"/>
      <c r="BM108" s="382"/>
      <c r="BN108" s="382"/>
      <c r="BO108" s="382"/>
    </row>
    <row r="109" spans="1:67" s="384" customFormat="1" ht="15" customHeight="1">
      <c r="A109" s="382"/>
      <c r="B109" s="382"/>
      <c r="C109" s="382"/>
      <c r="D109" s="382"/>
      <c r="E109" s="382"/>
      <c r="F109" s="382"/>
      <c r="G109" s="382"/>
      <c r="H109" s="382"/>
      <c r="I109" s="382"/>
      <c r="J109" s="382"/>
      <c r="K109" s="382"/>
      <c r="L109" s="382"/>
      <c r="M109" s="382"/>
      <c r="N109" s="382"/>
      <c r="O109" s="382"/>
      <c r="P109" s="382"/>
      <c r="Q109" s="382"/>
      <c r="R109" s="382"/>
      <c r="S109" s="382"/>
      <c r="T109" s="382"/>
      <c r="U109" s="382"/>
      <c r="V109" s="382"/>
      <c r="W109" s="382"/>
      <c r="X109" s="382"/>
      <c r="Y109" s="382"/>
      <c r="Z109" s="383"/>
      <c r="AA109" s="383"/>
      <c r="AB109" s="383"/>
      <c r="AC109" s="383"/>
      <c r="AD109" s="382"/>
      <c r="AE109" s="382"/>
      <c r="AF109" s="382"/>
      <c r="AG109" s="382"/>
      <c r="AH109" s="382"/>
      <c r="AI109" s="382"/>
      <c r="AJ109" s="382"/>
      <c r="AK109" s="382"/>
      <c r="AL109" s="382"/>
      <c r="AM109" s="382"/>
      <c r="AN109" s="382"/>
      <c r="AO109" s="382"/>
      <c r="AP109" s="382"/>
      <c r="AQ109" s="382"/>
      <c r="AR109" s="382"/>
      <c r="AS109" s="382"/>
      <c r="AT109" s="382"/>
      <c r="AU109" s="382"/>
      <c r="AV109" s="382"/>
      <c r="AW109" s="382"/>
      <c r="AX109" s="382"/>
      <c r="AY109" s="382"/>
      <c r="AZ109" s="382"/>
      <c r="BA109" s="382"/>
      <c r="BB109" s="382"/>
      <c r="BC109" s="382"/>
      <c r="BD109" s="382"/>
      <c r="BE109" s="382"/>
      <c r="BF109" s="382"/>
      <c r="BG109" s="382"/>
      <c r="BH109" s="382"/>
      <c r="BI109" s="382"/>
      <c r="BJ109" s="382"/>
      <c r="BK109" s="382"/>
      <c r="BL109" s="382"/>
      <c r="BM109" s="382"/>
      <c r="BN109" s="382"/>
      <c r="BO109" s="382"/>
    </row>
    <row r="110" spans="1:67" s="384" customFormat="1" ht="15" customHeight="1">
      <c r="A110" s="382"/>
      <c r="B110" s="382"/>
      <c r="C110" s="382"/>
      <c r="D110" s="382"/>
      <c r="E110" s="382"/>
      <c r="F110" s="382"/>
      <c r="G110" s="382"/>
      <c r="H110" s="382"/>
      <c r="I110" s="382"/>
      <c r="J110" s="382"/>
      <c r="K110" s="382"/>
      <c r="L110" s="382"/>
      <c r="M110" s="382"/>
      <c r="N110" s="382"/>
      <c r="O110" s="382"/>
      <c r="P110" s="382"/>
      <c r="Q110" s="382"/>
      <c r="R110" s="382"/>
      <c r="S110" s="382"/>
      <c r="T110" s="382"/>
      <c r="U110" s="382"/>
      <c r="V110" s="382"/>
      <c r="W110" s="382"/>
      <c r="X110" s="382"/>
      <c r="Y110" s="382"/>
      <c r="Z110" s="383"/>
      <c r="AA110" s="383"/>
      <c r="AB110" s="383"/>
      <c r="AC110" s="383"/>
      <c r="AD110" s="382"/>
      <c r="AE110" s="382"/>
      <c r="AF110" s="382"/>
      <c r="AG110" s="382"/>
      <c r="AH110" s="382"/>
      <c r="AI110" s="382"/>
      <c r="AJ110" s="382"/>
      <c r="AK110" s="382"/>
      <c r="AL110" s="382"/>
      <c r="AM110" s="382"/>
      <c r="AN110" s="382"/>
      <c r="AO110" s="382"/>
      <c r="AP110" s="382"/>
      <c r="AQ110" s="382"/>
      <c r="AR110" s="382"/>
      <c r="AS110" s="382"/>
      <c r="AT110" s="382"/>
      <c r="AU110" s="382"/>
      <c r="AV110" s="382"/>
      <c r="AW110" s="382"/>
      <c r="AX110" s="382"/>
      <c r="AY110" s="382"/>
      <c r="AZ110" s="382"/>
      <c r="BA110" s="382"/>
      <c r="BB110" s="382"/>
      <c r="BC110" s="382"/>
      <c r="BD110" s="382"/>
      <c r="BE110" s="382"/>
      <c r="BF110" s="382"/>
      <c r="BG110" s="382"/>
      <c r="BH110" s="382"/>
      <c r="BI110" s="382"/>
      <c r="BJ110" s="382"/>
      <c r="BK110" s="382"/>
      <c r="BL110" s="382"/>
      <c r="BM110" s="382"/>
      <c r="BN110" s="382"/>
      <c r="BO110" s="382"/>
    </row>
    <row r="111" spans="1:67" s="384" customFormat="1" ht="15" customHeight="1">
      <c r="A111" s="382"/>
      <c r="B111" s="382"/>
      <c r="C111" s="382"/>
      <c r="D111" s="382"/>
      <c r="E111" s="382"/>
      <c r="F111" s="382"/>
      <c r="G111" s="382"/>
      <c r="H111" s="382"/>
      <c r="I111" s="382"/>
      <c r="J111" s="382"/>
      <c r="K111" s="382"/>
      <c r="L111" s="382"/>
      <c r="M111" s="382"/>
      <c r="N111" s="382"/>
      <c r="O111" s="382"/>
      <c r="P111" s="382"/>
      <c r="Q111" s="382"/>
      <c r="R111" s="382"/>
      <c r="S111" s="382"/>
      <c r="T111" s="382"/>
      <c r="U111" s="382"/>
      <c r="V111" s="382"/>
      <c r="W111" s="382"/>
      <c r="X111" s="382"/>
      <c r="Y111" s="382"/>
      <c r="Z111" s="383"/>
      <c r="AA111" s="383"/>
      <c r="AB111" s="383"/>
      <c r="AC111" s="383"/>
      <c r="AD111" s="382"/>
      <c r="AE111" s="382"/>
      <c r="AF111" s="382"/>
      <c r="AG111" s="382"/>
      <c r="AH111" s="382"/>
      <c r="AI111" s="382"/>
      <c r="AJ111" s="382"/>
      <c r="AK111" s="382"/>
      <c r="AL111" s="382"/>
      <c r="AM111" s="382"/>
      <c r="AN111" s="382"/>
      <c r="AO111" s="382"/>
      <c r="AP111" s="382"/>
      <c r="AQ111" s="382"/>
      <c r="AR111" s="382"/>
      <c r="AS111" s="382"/>
      <c r="AT111" s="382"/>
      <c r="AU111" s="382"/>
      <c r="AV111" s="382"/>
      <c r="AW111" s="382"/>
      <c r="AX111" s="382"/>
      <c r="AY111" s="382"/>
      <c r="AZ111" s="382"/>
      <c r="BA111" s="382"/>
      <c r="BB111" s="382"/>
      <c r="BC111" s="382"/>
      <c r="BD111" s="382"/>
      <c r="BE111" s="382"/>
      <c r="BF111" s="382"/>
      <c r="BG111" s="382"/>
      <c r="BH111" s="382"/>
      <c r="BI111" s="382"/>
      <c r="BJ111" s="382"/>
      <c r="BK111" s="382"/>
      <c r="BL111" s="382"/>
      <c r="BM111" s="382"/>
      <c r="BN111" s="382"/>
      <c r="BO111" s="382"/>
    </row>
    <row r="112" spans="1:67" s="384" customFormat="1" ht="15" customHeight="1">
      <c r="A112" s="382"/>
      <c r="B112" s="382"/>
      <c r="C112" s="382"/>
      <c r="D112" s="382"/>
      <c r="E112" s="382"/>
      <c r="F112" s="382"/>
      <c r="G112" s="382"/>
      <c r="H112" s="382"/>
      <c r="I112" s="382"/>
      <c r="J112" s="382"/>
      <c r="K112" s="382"/>
      <c r="L112" s="382"/>
      <c r="M112" s="382"/>
      <c r="N112" s="382"/>
      <c r="O112" s="382"/>
      <c r="P112" s="382"/>
      <c r="Q112" s="382"/>
      <c r="R112" s="382"/>
      <c r="S112" s="382"/>
      <c r="T112" s="382"/>
      <c r="U112" s="382"/>
      <c r="V112" s="382"/>
      <c r="W112" s="382"/>
      <c r="X112" s="382"/>
      <c r="Y112" s="382"/>
      <c r="Z112" s="383"/>
      <c r="AA112" s="383"/>
      <c r="AB112" s="383"/>
      <c r="AC112" s="383"/>
      <c r="AD112" s="382"/>
      <c r="AE112" s="382"/>
      <c r="AF112" s="382"/>
      <c r="AG112" s="382"/>
      <c r="AH112" s="382"/>
      <c r="AI112" s="382"/>
      <c r="AJ112" s="382"/>
      <c r="AK112" s="382"/>
      <c r="AL112" s="382"/>
      <c r="AM112" s="382"/>
      <c r="AN112" s="382"/>
      <c r="AO112" s="382"/>
      <c r="AP112" s="382"/>
      <c r="AQ112" s="382"/>
      <c r="AR112" s="382"/>
      <c r="AS112" s="382"/>
      <c r="AT112" s="382"/>
      <c r="AU112" s="382"/>
      <c r="AV112" s="382"/>
      <c r="AW112" s="382"/>
      <c r="AX112" s="382"/>
      <c r="AY112" s="382"/>
      <c r="AZ112" s="382"/>
      <c r="BA112" s="382"/>
      <c r="BB112" s="382"/>
      <c r="BC112" s="382"/>
      <c r="BD112" s="382"/>
      <c r="BE112" s="382"/>
      <c r="BF112" s="382"/>
      <c r="BG112" s="382"/>
      <c r="BH112" s="382"/>
      <c r="BI112" s="382"/>
      <c r="BJ112" s="382"/>
      <c r="BK112" s="382"/>
      <c r="BL112" s="382"/>
      <c r="BM112" s="382"/>
      <c r="BN112" s="382"/>
      <c r="BO112" s="382"/>
    </row>
    <row r="113" spans="1:67" s="384" customFormat="1" ht="15" customHeight="1">
      <c r="A113" s="382"/>
      <c r="B113" s="382"/>
      <c r="C113" s="382"/>
      <c r="D113" s="382"/>
      <c r="E113" s="382"/>
      <c r="F113" s="382"/>
      <c r="G113" s="382"/>
      <c r="H113" s="382"/>
      <c r="I113" s="382"/>
      <c r="J113" s="382"/>
      <c r="K113" s="382"/>
      <c r="L113" s="382"/>
      <c r="M113" s="382"/>
      <c r="N113" s="382"/>
      <c r="O113" s="382"/>
      <c r="P113" s="382"/>
      <c r="Q113" s="382"/>
      <c r="R113" s="382"/>
      <c r="S113" s="382"/>
      <c r="T113" s="382"/>
      <c r="U113" s="382"/>
      <c r="V113" s="382"/>
      <c r="W113" s="382"/>
      <c r="X113" s="382"/>
      <c r="Y113" s="382"/>
      <c r="Z113" s="383"/>
      <c r="AA113" s="383"/>
      <c r="AB113" s="383"/>
      <c r="AC113" s="383"/>
      <c r="AD113" s="382"/>
      <c r="AE113" s="382"/>
      <c r="AF113" s="382"/>
      <c r="AG113" s="382"/>
      <c r="AH113" s="382"/>
      <c r="AI113" s="382"/>
      <c r="AJ113" s="382"/>
      <c r="AK113" s="382"/>
      <c r="AL113" s="382"/>
      <c r="AM113" s="382"/>
      <c r="AN113" s="382"/>
      <c r="AO113" s="382"/>
      <c r="AP113" s="382"/>
      <c r="AQ113" s="382"/>
      <c r="AR113" s="382"/>
      <c r="AS113" s="382"/>
      <c r="AT113" s="382"/>
      <c r="AU113" s="382"/>
      <c r="AV113" s="382"/>
      <c r="AW113" s="382"/>
      <c r="AX113" s="382"/>
      <c r="AY113" s="382"/>
      <c r="AZ113" s="382"/>
      <c r="BA113" s="382"/>
      <c r="BB113" s="382"/>
      <c r="BC113" s="382"/>
      <c r="BD113" s="382"/>
      <c r="BE113" s="382"/>
      <c r="BF113" s="382"/>
      <c r="BG113" s="382"/>
      <c r="BH113" s="382"/>
      <c r="BI113" s="382"/>
      <c r="BJ113" s="382"/>
      <c r="BK113" s="382"/>
      <c r="BL113" s="382"/>
      <c r="BM113" s="382"/>
      <c r="BN113" s="382"/>
      <c r="BO113" s="382"/>
    </row>
  </sheetData>
  <mergeCells count="1">
    <mergeCell ref="A26:M26"/>
  </mergeCells>
  <hyperlinks>
    <hyperlink ref="BO6" location="Índex!D9" display="Index" xr:uid="{4DB7C2BC-ABF2-40FD-95CF-B7601CE5980C}"/>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5" manualBreakCount="5">
    <brk id="9" max="1048575" man="1"/>
    <brk id="17" max="21" man="1"/>
    <brk id="25" max="21" man="1"/>
    <brk id="33" max="21" man="1"/>
    <brk id="41" max="2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8B7E6-E7E3-4840-A911-6EA8A330E7F9}">
  <sheetPr>
    <tabColor rgb="FFFF0000"/>
  </sheetPr>
  <dimension ref="A1:GB39"/>
  <sheetViews>
    <sheetView showGridLines="0" zoomScaleNormal="100" zoomScaleSheetLayoutView="100" workbookViewId="0">
      <pane xSplit="1" ySplit="8" topLeftCell="O9" activePane="bottomRight" state="frozen"/>
      <selection activeCell="S10" sqref="S10"/>
      <selection pane="topRight" activeCell="S10" sqref="S10"/>
      <selection pane="bottomLeft" activeCell="S10" sqref="S10"/>
      <selection pane="bottomRight" activeCell="S6" sqref="S6"/>
    </sheetView>
  </sheetViews>
  <sheetFormatPr defaultColWidth="11" defaultRowHeight="12"/>
  <cols>
    <col min="1" max="1" width="65.7265625" style="250" bestFit="1" customWidth="1"/>
    <col min="2" max="2" width="8.7265625" style="250" bestFit="1" customWidth="1"/>
    <col min="3" max="18" width="9.36328125" style="250" customWidth="1"/>
    <col min="19" max="19" width="9.36328125" style="198" customWidth="1"/>
    <col min="20" max="16384" width="11" style="244"/>
  </cols>
  <sheetData>
    <row r="1" spans="1:184" s="120" customFormat="1" ht="15" customHeight="1">
      <c r="A1" s="110"/>
      <c r="B1" s="38"/>
      <c r="C1" s="38"/>
      <c r="D1" s="38"/>
      <c r="E1" s="38"/>
      <c r="F1" s="38"/>
      <c r="G1" s="38"/>
      <c r="H1" s="38"/>
      <c r="I1" s="38"/>
      <c r="J1" s="38"/>
      <c r="K1" s="38"/>
      <c r="L1" s="38"/>
      <c r="M1" s="38"/>
      <c r="N1" s="38"/>
      <c r="O1" s="38"/>
      <c r="P1" s="38"/>
      <c r="Q1" s="38"/>
      <c r="R1" s="38"/>
      <c r="S1" s="38"/>
      <c r="T1" s="38"/>
      <c r="U1" s="113"/>
      <c r="V1" s="38"/>
      <c r="W1" s="113"/>
      <c r="X1" s="38"/>
      <c r="Y1" s="113"/>
      <c r="Z1" s="38"/>
      <c r="AA1" s="113"/>
      <c r="AB1" s="38"/>
      <c r="AC1" s="113"/>
      <c r="AD1" s="38"/>
      <c r="AE1" s="113"/>
      <c r="AF1" s="38"/>
      <c r="AG1" s="113"/>
      <c r="AH1" s="38"/>
      <c r="AI1" s="113"/>
      <c r="AJ1" s="38"/>
      <c r="AK1" s="113"/>
      <c r="AL1" s="38"/>
      <c r="AM1" s="113"/>
      <c r="AN1" s="38"/>
      <c r="AO1" s="113"/>
      <c r="AP1" s="38"/>
      <c r="AQ1" s="113"/>
      <c r="AR1" s="112"/>
      <c r="AS1" s="112"/>
      <c r="AT1" s="38"/>
      <c r="AU1" s="113"/>
      <c r="AV1" s="111"/>
      <c r="AW1" s="111"/>
      <c r="AX1" s="111"/>
      <c r="AY1" s="111"/>
      <c r="AZ1" s="111"/>
      <c r="BA1" s="113"/>
      <c r="BB1" s="111"/>
      <c r="BC1" s="113"/>
      <c r="BD1" s="111"/>
      <c r="BE1" s="111"/>
      <c r="BF1" s="111"/>
      <c r="BG1" s="110"/>
      <c r="BH1" s="110"/>
      <c r="BI1" s="38"/>
      <c r="BJ1" s="113"/>
      <c r="BK1" s="38"/>
      <c r="BL1" s="113"/>
      <c r="BM1" s="38"/>
      <c r="BN1" s="113"/>
      <c r="BO1" s="38"/>
      <c r="BP1" s="113"/>
      <c r="BQ1" s="38"/>
      <c r="BR1" s="113"/>
      <c r="BS1" s="38"/>
      <c r="BT1" s="113"/>
      <c r="BU1" s="38"/>
      <c r="BV1" s="113"/>
      <c r="BW1" s="38"/>
      <c r="BX1" s="113"/>
      <c r="BY1" s="38"/>
      <c r="BZ1" s="113"/>
      <c r="CA1" s="38"/>
      <c r="CB1" s="113"/>
      <c r="CC1" s="38"/>
      <c r="CD1" s="113"/>
      <c r="CE1" s="38"/>
      <c r="CF1" s="113"/>
      <c r="CG1" s="38"/>
      <c r="CH1" s="113"/>
      <c r="CI1" s="38"/>
      <c r="CJ1" s="113"/>
      <c r="CK1" s="38"/>
      <c r="CL1" s="113"/>
      <c r="CM1" s="38"/>
      <c r="CN1" s="113"/>
      <c r="CO1" s="38"/>
      <c r="CP1" s="113"/>
      <c r="CQ1" s="38"/>
      <c r="CR1" s="113"/>
      <c r="CS1" s="38"/>
      <c r="CT1" s="113"/>
      <c r="CU1" s="38"/>
      <c r="CV1" s="113"/>
      <c r="CW1" s="112"/>
      <c r="CX1" s="112"/>
      <c r="CY1" s="38"/>
      <c r="CZ1" s="113"/>
      <c r="DA1" s="111"/>
      <c r="DB1" s="111"/>
      <c r="DC1" s="111"/>
      <c r="DD1" s="111"/>
      <c r="DE1" s="111"/>
      <c r="DF1" s="113"/>
      <c r="DG1" s="111"/>
      <c r="DH1" s="113"/>
      <c r="DI1" s="111"/>
      <c r="DJ1" s="111"/>
      <c r="DK1" s="111"/>
      <c r="DL1" s="110"/>
      <c r="DM1" s="110"/>
      <c r="DN1" s="38"/>
      <c r="DO1" s="113"/>
      <c r="DP1" s="38"/>
      <c r="DQ1" s="113"/>
      <c r="DR1" s="38"/>
      <c r="DS1" s="113"/>
      <c r="DT1" s="38"/>
      <c r="DU1" s="113"/>
      <c r="DV1" s="38"/>
      <c r="DW1" s="113"/>
      <c r="DX1" s="38"/>
      <c r="DY1" s="113"/>
      <c r="DZ1" s="38"/>
      <c r="EA1" s="113"/>
      <c r="EB1" s="38"/>
      <c r="EC1" s="113"/>
      <c r="ED1" s="38"/>
      <c r="EE1" s="113"/>
      <c r="EF1" s="38"/>
      <c r="EG1" s="113"/>
      <c r="EH1" s="38"/>
      <c r="EI1" s="113"/>
      <c r="EJ1" s="38"/>
      <c r="EK1" s="113"/>
      <c r="EL1" s="38"/>
      <c r="EM1" s="113"/>
      <c r="EN1" s="38"/>
      <c r="EO1" s="113"/>
      <c r="EP1" s="38"/>
      <c r="EQ1" s="113"/>
      <c r="ER1" s="38"/>
      <c r="ES1" s="113"/>
      <c r="ET1" s="38"/>
      <c r="EU1" s="113"/>
      <c r="EV1" s="38"/>
      <c r="EW1" s="113"/>
      <c r="EX1" s="38"/>
      <c r="EY1" s="113"/>
      <c r="EZ1" s="38"/>
      <c r="FA1" s="113"/>
      <c r="FB1" s="112"/>
      <c r="FC1" s="112"/>
      <c r="FD1" s="38"/>
      <c r="FE1" s="113"/>
      <c r="FF1" s="111"/>
      <c r="FG1" s="111"/>
      <c r="FH1" s="111"/>
      <c r="FI1" s="111"/>
      <c r="FJ1" s="111"/>
      <c r="FK1" s="113"/>
      <c r="FL1" s="111"/>
      <c r="FM1" s="113"/>
      <c r="FN1" s="111"/>
      <c r="FO1" s="111"/>
      <c r="FP1" s="111"/>
      <c r="FQ1" s="110"/>
      <c r="FR1" s="110"/>
      <c r="FS1" s="38"/>
      <c r="FT1" s="113"/>
      <c r="FU1" s="38"/>
      <c r="FV1" s="113"/>
      <c r="FW1" s="38"/>
      <c r="FX1" s="113"/>
      <c r="FY1" s="38"/>
      <c r="FZ1" s="113"/>
      <c r="GA1" s="38"/>
      <c r="GB1" s="113"/>
    </row>
    <row r="2" spans="1:184" s="120" customFormat="1" ht="15" customHeight="1">
      <c r="A2" s="37"/>
      <c r="B2" s="38"/>
      <c r="C2" s="38"/>
      <c r="D2" s="38"/>
      <c r="E2" s="38"/>
      <c r="F2" s="38"/>
      <c r="G2" s="38"/>
      <c r="H2" s="38"/>
      <c r="I2" s="38"/>
      <c r="J2" s="38"/>
      <c r="K2" s="38"/>
      <c r="L2" s="38"/>
      <c r="M2" s="38"/>
      <c r="N2" s="38"/>
      <c r="O2" s="38"/>
      <c r="P2" s="38"/>
      <c r="Q2" s="38"/>
      <c r="R2" s="38"/>
      <c r="S2" s="38"/>
      <c r="T2" s="38"/>
      <c r="U2" s="113"/>
      <c r="V2" s="38"/>
      <c r="W2" s="113"/>
      <c r="X2" s="38"/>
      <c r="Y2" s="113"/>
      <c r="Z2" s="38"/>
      <c r="AA2" s="113"/>
      <c r="AB2" s="38"/>
      <c r="AC2" s="113"/>
      <c r="AD2" s="38"/>
      <c r="AE2" s="113"/>
      <c r="AF2" s="38"/>
      <c r="AG2" s="113"/>
      <c r="AH2" s="38"/>
      <c r="AI2" s="113"/>
      <c r="AJ2" s="38"/>
      <c r="AK2" s="113"/>
      <c r="AL2" s="38"/>
      <c r="AM2" s="113"/>
      <c r="AN2" s="38"/>
      <c r="AO2" s="113"/>
      <c r="AP2" s="38"/>
      <c r="AQ2" s="113"/>
      <c r="AR2" s="112"/>
      <c r="AS2" s="112"/>
      <c r="AT2" s="38"/>
      <c r="AU2" s="113"/>
      <c r="AV2" s="111"/>
      <c r="AW2" s="111"/>
      <c r="AX2" s="111"/>
      <c r="AY2" s="111"/>
      <c r="AZ2" s="111"/>
      <c r="BA2" s="113"/>
      <c r="BB2" s="111"/>
      <c r="BC2" s="113"/>
      <c r="BD2" s="111"/>
      <c r="BE2" s="111"/>
      <c r="BF2" s="111"/>
      <c r="BG2" s="110"/>
      <c r="BH2" s="110"/>
      <c r="BI2" s="38"/>
      <c r="BJ2" s="113"/>
      <c r="BK2" s="38"/>
      <c r="BL2" s="113"/>
      <c r="BM2" s="38"/>
      <c r="BN2" s="113"/>
      <c r="BO2" s="38"/>
      <c r="BP2" s="113"/>
      <c r="BQ2" s="38"/>
      <c r="BR2" s="113"/>
      <c r="BS2" s="38"/>
      <c r="BT2" s="113"/>
      <c r="BU2" s="38"/>
      <c r="BV2" s="113"/>
      <c r="BW2" s="38"/>
      <c r="BX2" s="113"/>
      <c r="BY2" s="38"/>
      <c r="BZ2" s="113"/>
      <c r="CA2" s="38"/>
      <c r="CB2" s="113"/>
      <c r="CC2" s="38"/>
      <c r="CD2" s="113"/>
      <c r="CE2" s="38"/>
      <c r="CF2" s="113"/>
      <c r="CG2" s="38"/>
      <c r="CH2" s="113"/>
      <c r="CI2" s="38"/>
      <c r="CJ2" s="113"/>
      <c r="CK2" s="38"/>
      <c r="CL2" s="113"/>
      <c r="CM2" s="38"/>
      <c r="CN2" s="113"/>
      <c r="CO2" s="38"/>
      <c r="CP2" s="113"/>
      <c r="CQ2" s="38"/>
      <c r="CR2" s="113"/>
      <c r="CS2" s="38"/>
      <c r="CT2" s="113"/>
      <c r="CU2" s="38"/>
      <c r="CV2" s="113"/>
      <c r="CW2" s="112"/>
      <c r="CX2" s="112"/>
      <c r="CY2" s="38"/>
      <c r="CZ2" s="113"/>
      <c r="DA2" s="111"/>
      <c r="DB2" s="111"/>
      <c r="DC2" s="111"/>
      <c r="DD2" s="111"/>
      <c r="DE2" s="111"/>
      <c r="DF2" s="113"/>
      <c r="DG2" s="111"/>
      <c r="DH2" s="113"/>
      <c r="DI2" s="111"/>
      <c r="DJ2" s="111"/>
      <c r="DK2" s="111"/>
      <c r="DL2" s="110"/>
      <c r="DM2" s="110"/>
      <c r="DN2" s="38"/>
      <c r="DO2" s="113"/>
      <c r="DP2" s="38"/>
      <c r="DQ2" s="113"/>
      <c r="DR2" s="38"/>
      <c r="DS2" s="113"/>
      <c r="DT2" s="38"/>
      <c r="DU2" s="113"/>
      <c r="DV2" s="38"/>
      <c r="DW2" s="113"/>
      <c r="DX2" s="38"/>
      <c r="DY2" s="113"/>
      <c r="DZ2" s="38"/>
      <c r="EA2" s="113"/>
      <c r="EB2" s="38"/>
      <c r="EC2" s="113"/>
      <c r="ED2" s="38"/>
      <c r="EE2" s="113"/>
      <c r="EF2" s="38"/>
      <c r="EG2" s="113"/>
      <c r="EH2" s="38"/>
      <c r="EI2" s="113"/>
      <c r="EJ2" s="38"/>
      <c r="EK2" s="113"/>
      <c r="EL2" s="38"/>
      <c r="EM2" s="113"/>
      <c r="EN2" s="38"/>
      <c r="EO2" s="113"/>
      <c r="EP2" s="38"/>
      <c r="EQ2" s="113"/>
      <c r="ER2" s="38"/>
      <c r="ES2" s="113"/>
      <c r="ET2" s="38"/>
      <c r="EU2" s="113"/>
      <c r="EV2" s="38"/>
      <c r="EW2" s="113"/>
      <c r="EX2" s="38"/>
      <c r="EY2" s="113"/>
      <c r="EZ2" s="38"/>
      <c r="FA2" s="113"/>
      <c r="FB2" s="112"/>
      <c r="FC2" s="112"/>
      <c r="FD2" s="38"/>
      <c r="FE2" s="113"/>
      <c r="FF2" s="111"/>
      <c r="FG2" s="111"/>
      <c r="FH2" s="111"/>
      <c r="FI2" s="111"/>
      <c r="FJ2" s="111"/>
      <c r="FK2" s="113"/>
      <c r="FL2" s="111"/>
      <c r="FM2" s="113"/>
      <c r="FN2" s="111"/>
      <c r="FO2" s="111"/>
      <c r="FP2" s="111"/>
      <c r="FQ2" s="110"/>
      <c r="FR2" s="110"/>
      <c r="FS2" s="38"/>
      <c r="FT2" s="113"/>
      <c r="FU2" s="38"/>
      <c r="FV2" s="113"/>
      <c r="FW2" s="38"/>
      <c r="FX2" s="113"/>
      <c r="FY2" s="38"/>
      <c r="FZ2" s="113"/>
      <c r="GA2" s="38"/>
      <c r="GB2" s="113"/>
    </row>
    <row r="3" spans="1:184" s="120" customFormat="1" ht="15" customHeight="1">
      <c r="A3" s="37"/>
      <c r="B3" s="38"/>
      <c r="C3" s="38"/>
      <c r="D3" s="38"/>
      <c r="E3" s="38"/>
      <c r="F3" s="38"/>
      <c r="G3" s="38"/>
      <c r="H3" s="38"/>
      <c r="I3" s="38"/>
      <c r="J3" s="38"/>
      <c r="K3" s="38"/>
      <c r="L3" s="38"/>
      <c r="M3" s="38"/>
      <c r="N3" s="38"/>
      <c r="O3" s="38"/>
      <c r="P3" s="38"/>
      <c r="Q3" s="38"/>
      <c r="R3" s="38"/>
      <c r="S3" s="38"/>
      <c r="T3" s="38"/>
      <c r="U3" s="113"/>
      <c r="V3" s="38"/>
      <c r="W3" s="113"/>
      <c r="X3" s="38"/>
      <c r="Y3" s="113"/>
      <c r="Z3" s="38"/>
      <c r="AA3" s="113"/>
      <c r="AB3" s="38"/>
      <c r="AC3" s="113"/>
      <c r="AD3" s="38"/>
      <c r="AE3" s="113"/>
      <c r="AF3" s="38"/>
      <c r="AG3" s="113"/>
      <c r="AH3" s="38"/>
      <c r="AI3" s="113"/>
      <c r="AJ3" s="38"/>
      <c r="AK3" s="113"/>
      <c r="AL3" s="38"/>
      <c r="AM3" s="113"/>
      <c r="AN3" s="38"/>
      <c r="AO3" s="113"/>
      <c r="AP3" s="38"/>
      <c r="AQ3" s="113"/>
      <c r="AR3" s="112"/>
      <c r="AS3" s="112"/>
      <c r="AT3" s="38"/>
      <c r="AU3" s="113"/>
      <c r="AV3" s="111"/>
      <c r="AW3" s="111"/>
      <c r="AX3" s="111"/>
      <c r="AY3" s="111"/>
      <c r="AZ3" s="111"/>
      <c r="BA3" s="113"/>
      <c r="BB3" s="111"/>
      <c r="BC3" s="113"/>
      <c r="BD3" s="111"/>
      <c r="BE3" s="111"/>
      <c r="BF3" s="111"/>
      <c r="BG3" s="110"/>
      <c r="BH3" s="110"/>
      <c r="BI3" s="38"/>
      <c r="BJ3" s="113"/>
      <c r="BK3" s="38"/>
      <c r="BL3" s="113"/>
      <c r="BM3" s="38"/>
      <c r="BN3" s="113"/>
      <c r="BO3" s="38"/>
      <c r="BP3" s="113"/>
      <c r="BQ3" s="38"/>
      <c r="BR3" s="113"/>
      <c r="BS3" s="38"/>
      <c r="BT3" s="113"/>
      <c r="BU3" s="38"/>
      <c r="BV3" s="113"/>
      <c r="BW3" s="38"/>
      <c r="BX3" s="113"/>
      <c r="BY3" s="38"/>
      <c r="BZ3" s="113"/>
      <c r="CA3" s="38"/>
      <c r="CB3" s="113"/>
      <c r="CC3" s="38"/>
      <c r="CD3" s="113"/>
      <c r="CE3" s="38"/>
      <c r="CF3" s="113"/>
      <c r="CG3" s="38"/>
      <c r="CH3" s="113"/>
      <c r="CI3" s="38"/>
      <c r="CJ3" s="113"/>
      <c r="CK3" s="38"/>
      <c r="CL3" s="113"/>
      <c r="CM3" s="38"/>
      <c r="CN3" s="113"/>
      <c r="CO3" s="38"/>
      <c r="CP3" s="113"/>
      <c r="CQ3" s="38"/>
      <c r="CR3" s="113"/>
      <c r="CS3" s="38"/>
      <c r="CT3" s="113"/>
      <c r="CU3" s="38"/>
      <c r="CV3" s="113"/>
      <c r="CW3" s="112"/>
      <c r="CX3" s="112"/>
      <c r="CY3" s="38"/>
      <c r="CZ3" s="113"/>
      <c r="DA3" s="111"/>
      <c r="DB3" s="111"/>
      <c r="DC3" s="111"/>
      <c r="DD3" s="111"/>
      <c r="DE3" s="111"/>
      <c r="DF3" s="113"/>
      <c r="DG3" s="111"/>
      <c r="DH3" s="113"/>
      <c r="DI3" s="111"/>
      <c r="DJ3" s="111"/>
      <c r="DK3" s="111"/>
      <c r="DL3" s="110"/>
      <c r="DM3" s="110"/>
      <c r="DN3" s="38"/>
      <c r="DO3" s="113"/>
      <c r="DP3" s="38"/>
      <c r="DQ3" s="113"/>
      <c r="DR3" s="38"/>
      <c r="DS3" s="113"/>
      <c r="DT3" s="38"/>
      <c r="DU3" s="113"/>
      <c r="DV3" s="38"/>
      <c r="DW3" s="113"/>
      <c r="DX3" s="38"/>
      <c r="DY3" s="113"/>
      <c r="DZ3" s="38"/>
      <c r="EA3" s="113"/>
      <c r="EB3" s="38"/>
      <c r="EC3" s="113"/>
      <c r="ED3" s="38"/>
      <c r="EE3" s="113"/>
      <c r="EF3" s="38"/>
      <c r="EG3" s="113"/>
      <c r="EH3" s="38"/>
      <c r="EI3" s="113"/>
      <c r="EJ3" s="38"/>
      <c r="EK3" s="113"/>
      <c r="EL3" s="38"/>
      <c r="EM3" s="113"/>
      <c r="EN3" s="38"/>
      <c r="EO3" s="113"/>
      <c r="EP3" s="38"/>
      <c r="EQ3" s="113"/>
      <c r="ER3" s="38"/>
      <c r="ES3" s="113"/>
      <c r="ET3" s="38"/>
      <c r="EU3" s="113"/>
      <c r="EV3" s="38"/>
      <c r="EW3" s="113"/>
      <c r="EX3" s="38"/>
      <c r="EY3" s="113"/>
      <c r="EZ3" s="38"/>
      <c r="FA3" s="113"/>
      <c r="FB3" s="112"/>
      <c r="FC3" s="112"/>
      <c r="FD3" s="38"/>
      <c r="FE3" s="113"/>
      <c r="FF3" s="111"/>
      <c r="FG3" s="111"/>
      <c r="FH3" s="111"/>
      <c r="FI3" s="111"/>
      <c r="FJ3" s="111"/>
      <c r="FK3" s="113"/>
      <c r="FL3" s="111"/>
      <c r="FM3" s="113"/>
      <c r="FN3" s="111"/>
      <c r="FO3" s="111"/>
      <c r="FP3" s="111"/>
      <c r="FQ3" s="110"/>
      <c r="FR3" s="110"/>
      <c r="FS3" s="38"/>
      <c r="FT3" s="113"/>
      <c r="FU3" s="38"/>
      <c r="FV3" s="113"/>
      <c r="FW3" s="38"/>
      <c r="FX3" s="113"/>
      <c r="FY3" s="38"/>
      <c r="FZ3" s="113"/>
      <c r="GA3" s="38"/>
      <c r="GB3" s="113"/>
    </row>
    <row r="4" spans="1:184" s="120" customFormat="1" ht="15" customHeight="1">
      <c r="A4" s="119"/>
      <c r="B4" s="46"/>
      <c r="C4" s="46"/>
      <c r="D4" s="46"/>
      <c r="E4" s="46"/>
      <c r="F4" s="46"/>
      <c r="G4" s="46"/>
      <c r="H4" s="46"/>
      <c r="I4" s="46"/>
      <c r="J4" s="46"/>
      <c r="K4" s="46"/>
      <c r="L4" s="46"/>
      <c r="M4" s="46"/>
      <c r="N4" s="46"/>
      <c r="O4" s="46"/>
      <c r="P4" s="46"/>
      <c r="Q4" s="46"/>
      <c r="R4" s="46"/>
      <c r="S4" s="89"/>
    </row>
    <row r="5" spans="1:184" s="120" customFormat="1" ht="15" customHeight="1" thickBot="1">
      <c r="A5" s="235" t="s">
        <v>239</v>
      </c>
      <c r="B5" s="236"/>
      <c r="C5" s="236"/>
      <c r="D5" s="236"/>
      <c r="E5" s="236"/>
      <c r="F5" s="236"/>
      <c r="G5" s="236"/>
      <c r="H5" s="236"/>
      <c r="I5" s="236"/>
      <c r="J5" s="236"/>
      <c r="K5" s="236"/>
      <c r="L5" s="236"/>
      <c r="M5" s="236"/>
      <c r="N5" s="236"/>
      <c r="O5" s="236"/>
      <c r="P5" s="236"/>
      <c r="Q5" s="236"/>
      <c r="R5" s="236"/>
      <c r="S5" s="49"/>
    </row>
    <row r="6" spans="1:184" s="237" customFormat="1" ht="15" customHeight="1" thickTop="1">
      <c r="B6" s="51"/>
      <c r="C6" s="51"/>
      <c r="D6" s="51"/>
      <c r="E6" s="51"/>
      <c r="F6" s="51"/>
      <c r="G6" s="51"/>
      <c r="H6" s="51"/>
      <c r="I6" s="51"/>
      <c r="J6" s="51"/>
      <c r="K6" s="51"/>
      <c r="L6" s="51"/>
      <c r="M6" s="51"/>
      <c r="N6" s="51"/>
      <c r="O6" s="51"/>
      <c r="P6" s="51"/>
      <c r="Q6" s="51"/>
      <c r="R6" s="51"/>
      <c r="S6" s="51" t="s">
        <v>61</v>
      </c>
    </row>
    <row r="7" spans="1:184" s="240" customFormat="1" ht="15" customHeight="1">
      <c r="A7" s="238"/>
      <c r="B7" s="239" t="s">
        <v>62</v>
      </c>
      <c r="C7" s="239" t="s">
        <v>63</v>
      </c>
      <c r="D7" s="239" t="s">
        <v>148</v>
      </c>
      <c r="E7" s="239" t="s">
        <v>65</v>
      </c>
      <c r="F7" s="239" t="s">
        <v>66</v>
      </c>
      <c r="G7" s="239" t="s">
        <v>67</v>
      </c>
      <c r="H7" s="239" t="s">
        <v>149</v>
      </c>
      <c r="I7" s="239" t="s">
        <v>69</v>
      </c>
      <c r="J7" s="239" t="s">
        <v>70</v>
      </c>
      <c r="K7" s="239" t="s">
        <v>71</v>
      </c>
      <c r="L7" s="239" t="s">
        <v>72</v>
      </c>
      <c r="M7" s="239" t="s">
        <v>73</v>
      </c>
      <c r="N7" s="239" t="s">
        <v>74</v>
      </c>
      <c r="O7" s="239" t="s">
        <v>75</v>
      </c>
      <c r="P7" s="239" t="s">
        <v>76</v>
      </c>
      <c r="Q7" s="239" t="s">
        <v>77</v>
      </c>
      <c r="R7" s="239" t="s">
        <v>78</v>
      </c>
      <c r="S7" s="239" t="s">
        <v>79</v>
      </c>
    </row>
    <row r="8" spans="1:184" s="120" customFormat="1" ht="15" customHeight="1">
      <c r="A8" s="241" t="s">
        <v>240</v>
      </c>
      <c r="B8" s="242"/>
      <c r="C8" s="242"/>
      <c r="D8" s="242"/>
      <c r="E8" s="242"/>
      <c r="F8" s="242"/>
      <c r="G8" s="242"/>
      <c r="H8" s="242"/>
      <c r="I8" s="242"/>
      <c r="J8" s="242"/>
      <c r="K8" s="242"/>
      <c r="L8" s="242"/>
      <c r="M8" s="242"/>
      <c r="N8" s="242"/>
      <c r="O8" s="242"/>
      <c r="P8" s="242"/>
      <c r="Q8" s="242"/>
      <c r="R8" s="242"/>
      <c r="S8" s="58"/>
    </row>
    <row r="9" spans="1:184" ht="5.0999999999999996" customHeight="1">
      <c r="A9" s="243"/>
      <c r="B9" s="243"/>
      <c r="C9" s="243"/>
      <c r="D9" s="243"/>
      <c r="E9" s="243"/>
      <c r="F9" s="243"/>
      <c r="G9" s="243"/>
      <c r="H9" s="243"/>
      <c r="I9" s="243"/>
      <c r="J9" s="243"/>
      <c r="K9" s="243"/>
      <c r="L9" s="243"/>
      <c r="M9" s="243"/>
      <c r="N9" s="243"/>
      <c r="O9" s="243"/>
      <c r="P9" s="243"/>
      <c r="Q9" s="243"/>
      <c r="R9" s="243"/>
      <c r="S9" s="59"/>
    </row>
    <row r="10" spans="1:184" s="120" customFormat="1">
      <c r="A10" s="119" t="s">
        <v>241</v>
      </c>
      <c r="B10" s="62">
        <v>18068</v>
      </c>
      <c r="C10" s="62">
        <v>15448</v>
      </c>
      <c r="D10" s="62">
        <v>16550</v>
      </c>
      <c r="E10" s="62">
        <v>19202</v>
      </c>
      <c r="F10" s="62">
        <v>23365</v>
      </c>
      <c r="G10" s="62">
        <v>22183</v>
      </c>
      <c r="H10" s="62">
        <v>25971</v>
      </c>
      <c r="I10" s="62">
        <v>23598</v>
      </c>
      <c r="J10" s="62">
        <v>25406</v>
      </c>
      <c r="K10" s="62">
        <v>24473</v>
      </c>
      <c r="L10" s="62">
        <v>27520</v>
      </c>
      <c r="M10" s="62">
        <v>20704</v>
      </c>
      <c r="N10" s="62">
        <v>18928</v>
      </c>
      <c r="O10" s="62">
        <v>23906</v>
      </c>
      <c r="P10" s="62">
        <v>17741</v>
      </c>
      <c r="Q10" s="62">
        <v>19847</v>
      </c>
      <c r="R10" s="62">
        <v>19885</v>
      </c>
      <c r="S10" s="63">
        <v>19414</v>
      </c>
    </row>
    <row r="11" spans="1:184" s="120" customFormat="1" ht="15" customHeight="1">
      <c r="A11" s="119" t="s">
        <v>242</v>
      </c>
      <c r="B11" s="62">
        <v>1297621</v>
      </c>
      <c r="C11" s="62">
        <v>1323550</v>
      </c>
      <c r="D11" s="62">
        <v>1309806</v>
      </c>
      <c r="E11" s="62">
        <v>1302835</v>
      </c>
      <c r="F11" s="62">
        <v>1362950</v>
      </c>
      <c r="G11" s="62">
        <v>1448459</v>
      </c>
      <c r="H11" s="62">
        <v>1536430</v>
      </c>
      <c r="I11" s="62">
        <v>1526365</v>
      </c>
      <c r="J11" s="62">
        <v>1543588</v>
      </c>
      <c r="K11" s="62">
        <v>1556181</v>
      </c>
      <c r="L11" s="62">
        <v>1595758</v>
      </c>
      <c r="M11" s="62">
        <v>1581507</v>
      </c>
      <c r="N11" s="62">
        <v>1611732</v>
      </c>
      <c r="O11" s="62">
        <v>1638270</v>
      </c>
      <c r="P11" s="62">
        <v>1779144</v>
      </c>
      <c r="Q11" s="62">
        <v>1716046</v>
      </c>
      <c r="R11" s="62">
        <v>1750733</v>
      </c>
      <c r="S11" s="63">
        <v>1769596</v>
      </c>
    </row>
    <row r="12" spans="1:184" ht="15" customHeight="1">
      <c r="A12" s="245" t="s">
        <v>243</v>
      </c>
      <c r="B12" s="66">
        <v>110669</v>
      </c>
      <c r="C12" s="66">
        <v>106140</v>
      </c>
      <c r="D12" s="66">
        <v>70698</v>
      </c>
      <c r="E12" s="66">
        <v>58214</v>
      </c>
      <c r="F12" s="66">
        <v>89628</v>
      </c>
      <c r="G12" s="66">
        <v>155555</v>
      </c>
      <c r="H12" s="66">
        <v>220624</v>
      </c>
      <c r="I12" s="66">
        <v>190587</v>
      </c>
      <c r="J12" s="66">
        <v>133913</v>
      </c>
      <c r="K12" s="66">
        <v>116543</v>
      </c>
      <c r="L12" s="66">
        <v>106433</v>
      </c>
      <c r="M12" s="66">
        <v>82924</v>
      </c>
      <c r="N12" s="66">
        <v>124243</v>
      </c>
      <c r="O12" s="66">
        <v>103400</v>
      </c>
      <c r="P12" s="66">
        <v>153770</v>
      </c>
      <c r="Q12" s="66">
        <v>121997</v>
      </c>
      <c r="R12" s="66">
        <v>188331</v>
      </c>
      <c r="S12" s="67">
        <v>176767</v>
      </c>
    </row>
    <row r="13" spans="1:184" ht="15" customHeight="1">
      <c r="A13" s="245" t="s">
        <v>244</v>
      </c>
      <c r="B13" s="66">
        <v>86647</v>
      </c>
      <c r="C13" s="66">
        <v>86862</v>
      </c>
      <c r="D13" s="66">
        <v>86347</v>
      </c>
      <c r="E13" s="66">
        <v>90622</v>
      </c>
      <c r="F13" s="66">
        <v>65896</v>
      </c>
      <c r="G13" s="66">
        <v>80972</v>
      </c>
      <c r="H13" s="66">
        <v>81310</v>
      </c>
      <c r="I13" s="66">
        <v>83759</v>
      </c>
      <c r="J13" s="66">
        <v>83855</v>
      </c>
      <c r="K13" s="66">
        <v>85381</v>
      </c>
      <c r="L13" s="66">
        <v>88007</v>
      </c>
      <c r="M13" s="66">
        <v>87363</v>
      </c>
      <c r="N13" s="66">
        <v>84569</v>
      </c>
      <c r="O13" s="66">
        <v>85451</v>
      </c>
      <c r="P13" s="66">
        <v>114280</v>
      </c>
      <c r="Q13" s="66">
        <v>101973</v>
      </c>
      <c r="R13" s="66">
        <v>103691</v>
      </c>
      <c r="S13" s="67">
        <v>117876</v>
      </c>
    </row>
    <row r="14" spans="1:184" ht="15" customHeight="1">
      <c r="A14" s="245" t="s">
        <v>245</v>
      </c>
      <c r="B14" s="66">
        <v>613495</v>
      </c>
      <c r="C14" s="66">
        <v>626587</v>
      </c>
      <c r="D14" s="66">
        <v>634387</v>
      </c>
      <c r="E14" s="66">
        <v>643275</v>
      </c>
      <c r="F14" s="66">
        <v>631004</v>
      </c>
      <c r="G14" s="66">
        <v>641649</v>
      </c>
      <c r="H14" s="66">
        <v>649799</v>
      </c>
      <c r="I14" s="66">
        <v>667722</v>
      </c>
      <c r="J14" s="66">
        <v>704498</v>
      </c>
      <c r="K14" s="66">
        <v>717652</v>
      </c>
      <c r="L14" s="66">
        <v>728682</v>
      </c>
      <c r="M14" s="66">
        <v>725981</v>
      </c>
      <c r="N14" s="66">
        <v>702028</v>
      </c>
      <c r="O14" s="66">
        <v>730769</v>
      </c>
      <c r="P14" s="66">
        <v>753652</v>
      </c>
      <c r="Q14" s="66">
        <v>763292</v>
      </c>
      <c r="R14" s="66">
        <v>730525</v>
      </c>
      <c r="S14" s="67">
        <v>768684</v>
      </c>
    </row>
    <row r="15" spans="1:184" ht="15" customHeight="1">
      <c r="A15" s="245" t="s">
        <v>246</v>
      </c>
      <c r="B15" s="66">
        <v>16815</v>
      </c>
      <c r="C15" s="66">
        <v>23525</v>
      </c>
      <c r="D15" s="66">
        <v>14693</v>
      </c>
      <c r="E15" s="66">
        <v>14229</v>
      </c>
      <c r="F15" s="66">
        <v>25715</v>
      </c>
      <c r="G15" s="66">
        <v>27689</v>
      </c>
      <c r="H15" s="66">
        <v>33261</v>
      </c>
      <c r="I15" s="66">
        <v>25745</v>
      </c>
      <c r="J15" s="66">
        <v>31298</v>
      </c>
      <c r="K15" s="66">
        <v>31864</v>
      </c>
      <c r="L15" s="66">
        <v>37937</v>
      </c>
      <c r="M15" s="66">
        <v>24000</v>
      </c>
      <c r="N15" s="66">
        <v>25765</v>
      </c>
      <c r="O15" s="66">
        <v>25158</v>
      </c>
      <c r="P15" s="66">
        <v>21081</v>
      </c>
      <c r="Q15" s="66">
        <v>16591</v>
      </c>
      <c r="R15" s="66">
        <v>28207</v>
      </c>
      <c r="S15" s="67">
        <v>23513</v>
      </c>
    </row>
    <row r="16" spans="1:184" ht="15" customHeight="1">
      <c r="A16" s="245" t="s">
        <v>247</v>
      </c>
      <c r="B16" s="66">
        <v>354621</v>
      </c>
      <c r="C16" s="66">
        <v>361389</v>
      </c>
      <c r="D16" s="66">
        <v>372441</v>
      </c>
      <c r="E16" s="66">
        <v>376681</v>
      </c>
      <c r="F16" s="66">
        <v>405932</v>
      </c>
      <c r="G16" s="66">
        <v>421795</v>
      </c>
      <c r="H16" s="66">
        <v>432915</v>
      </c>
      <c r="I16" s="66">
        <v>446010</v>
      </c>
      <c r="J16" s="66">
        <v>460236</v>
      </c>
      <c r="K16" s="66">
        <v>465923</v>
      </c>
      <c r="L16" s="66">
        <v>492152</v>
      </c>
      <c r="M16" s="66">
        <v>509941</v>
      </c>
      <c r="N16" s="66">
        <v>514785</v>
      </c>
      <c r="O16" s="66">
        <v>527781</v>
      </c>
      <c r="P16" s="66">
        <v>539085</v>
      </c>
      <c r="Q16" s="66">
        <v>542758</v>
      </c>
      <c r="R16" s="66">
        <v>536255</v>
      </c>
      <c r="S16" s="67">
        <v>519506</v>
      </c>
    </row>
    <row r="17" spans="1:19" ht="15" customHeight="1">
      <c r="A17" s="245" t="s">
        <v>248</v>
      </c>
      <c r="B17" s="66">
        <v>115374</v>
      </c>
      <c r="C17" s="66">
        <v>119047</v>
      </c>
      <c r="D17" s="66">
        <v>131240</v>
      </c>
      <c r="E17" s="66">
        <v>119814</v>
      </c>
      <c r="F17" s="66">
        <v>144775</v>
      </c>
      <c r="G17" s="66">
        <v>120799</v>
      </c>
      <c r="H17" s="66">
        <v>118521</v>
      </c>
      <c r="I17" s="66">
        <v>112542</v>
      </c>
      <c r="J17" s="66">
        <v>129788</v>
      </c>
      <c r="K17" s="66">
        <v>138818</v>
      </c>
      <c r="L17" s="66">
        <v>142547</v>
      </c>
      <c r="M17" s="66">
        <v>151298</v>
      </c>
      <c r="N17" s="66">
        <v>160342</v>
      </c>
      <c r="O17" s="66">
        <v>165711</v>
      </c>
      <c r="P17" s="66">
        <v>197276</v>
      </c>
      <c r="Q17" s="66">
        <v>169435</v>
      </c>
      <c r="R17" s="66">
        <v>163724</v>
      </c>
      <c r="S17" s="67">
        <v>163250</v>
      </c>
    </row>
    <row r="18" spans="1:19" s="120" customFormat="1" ht="15" customHeight="1">
      <c r="A18" s="119" t="s">
        <v>249</v>
      </c>
      <c r="B18" s="62">
        <v>2123</v>
      </c>
      <c r="C18" s="62">
        <v>2439</v>
      </c>
      <c r="D18" s="62">
        <v>2601</v>
      </c>
      <c r="E18" s="62">
        <v>2857</v>
      </c>
      <c r="F18" s="62">
        <v>2956</v>
      </c>
      <c r="G18" s="62">
        <v>2983</v>
      </c>
      <c r="H18" s="62">
        <v>2772</v>
      </c>
      <c r="I18" s="62">
        <v>2646</v>
      </c>
      <c r="J18" s="62">
        <v>2657</v>
      </c>
      <c r="K18" s="62">
        <v>2742</v>
      </c>
      <c r="L18" s="62">
        <v>3089</v>
      </c>
      <c r="M18" s="62">
        <v>3284</v>
      </c>
      <c r="N18" s="62">
        <v>3275</v>
      </c>
      <c r="O18" s="62">
        <v>3362</v>
      </c>
      <c r="P18" s="62">
        <v>3488</v>
      </c>
      <c r="Q18" s="62">
        <v>3574</v>
      </c>
      <c r="R18" s="62">
        <v>3655</v>
      </c>
      <c r="S18" s="63">
        <v>3620</v>
      </c>
    </row>
    <row r="19" spans="1:19" s="120" customFormat="1" ht="15" customHeight="1">
      <c r="A19" s="119" t="s">
        <v>250</v>
      </c>
      <c r="B19" s="62">
        <v>-36987</v>
      </c>
      <c r="C19" s="62">
        <v>-36860</v>
      </c>
      <c r="D19" s="62">
        <v>-36142</v>
      </c>
      <c r="E19" s="62">
        <v>-36796</v>
      </c>
      <c r="F19" s="62">
        <v>-40466</v>
      </c>
      <c r="G19" s="62">
        <v>-43209</v>
      </c>
      <c r="H19" s="62">
        <v>-44894</v>
      </c>
      <c r="I19" s="62">
        <v>-45339</v>
      </c>
      <c r="J19" s="62">
        <v>-46030</v>
      </c>
      <c r="K19" s="62">
        <v>-44401</v>
      </c>
      <c r="L19" s="62">
        <v>-44624</v>
      </c>
      <c r="M19" s="62">
        <v>-45236</v>
      </c>
      <c r="N19" s="62">
        <v>-47149</v>
      </c>
      <c r="O19" s="62">
        <v>-48790</v>
      </c>
      <c r="P19" s="62">
        <v>-50334</v>
      </c>
      <c r="Q19" s="62">
        <v>-57741</v>
      </c>
      <c r="R19" s="62">
        <v>-60032</v>
      </c>
      <c r="S19" s="63">
        <v>-60196</v>
      </c>
    </row>
    <row r="20" spans="1:19" ht="15" customHeight="1">
      <c r="A20" s="245" t="s">
        <v>247</v>
      </c>
      <c r="B20" s="66">
        <v>-34727</v>
      </c>
      <c r="C20" s="66">
        <v>-34751</v>
      </c>
      <c r="D20" s="66">
        <v>-33483</v>
      </c>
      <c r="E20" s="66">
        <v>-33562</v>
      </c>
      <c r="F20" s="66">
        <v>-36763</v>
      </c>
      <c r="G20" s="66">
        <v>-40707</v>
      </c>
      <c r="H20" s="66">
        <v>-42014</v>
      </c>
      <c r="I20" s="66">
        <v>-42358</v>
      </c>
      <c r="J20" s="66">
        <v>-43157</v>
      </c>
      <c r="K20" s="66">
        <v>-41479</v>
      </c>
      <c r="L20" s="66">
        <v>-41882</v>
      </c>
      <c r="M20" s="66">
        <v>-42350</v>
      </c>
      <c r="N20" s="66">
        <v>-44234</v>
      </c>
      <c r="O20" s="66">
        <v>-46249</v>
      </c>
      <c r="P20" s="66">
        <v>-48162</v>
      </c>
      <c r="Q20" s="66">
        <v>-51704</v>
      </c>
      <c r="R20" s="66">
        <v>-53618</v>
      </c>
      <c r="S20" s="169">
        <v>-53836</v>
      </c>
    </row>
    <row r="21" spans="1:19" ht="15" customHeight="1">
      <c r="A21" s="245" t="s">
        <v>251</v>
      </c>
      <c r="B21" s="66">
        <v>-133</v>
      </c>
      <c r="C21" s="66">
        <v>-149</v>
      </c>
      <c r="D21" s="66">
        <v>-146</v>
      </c>
      <c r="E21" s="66">
        <v>-160</v>
      </c>
      <c r="F21" s="66">
        <v>-149</v>
      </c>
      <c r="G21" s="66">
        <v>-108</v>
      </c>
      <c r="H21" s="66">
        <v>-58</v>
      </c>
      <c r="I21" s="66">
        <v>-70</v>
      </c>
      <c r="J21" s="66">
        <v>-68</v>
      </c>
      <c r="K21" s="66">
        <v>-61</v>
      </c>
      <c r="L21" s="66">
        <v>-63</v>
      </c>
      <c r="M21" s="66">
        <v>-58</v>
      </c>
      <c r="N21" s="66">
        <v>-52</v>
      </c>
      <c r="O21" s="66">
        <v>-50</v>
      </c>
      <c r="P21" s="66">
        <v>-45</v>
      </c>
      <c r="Q21" s="66">
        <v>-46</v>
      </c>
      <c r="R21" s="66">
        <v>-46</v>
      </c>
      <c r="S21" s="67">
        <v>-42</v>
      </c>
    </row>
    <row r="22" spans="1:19" ht="15" customHeight="1">
      <c r="A22" s="245" t="s">
        <v>252</v>
      </c>
      <c r="B22" s="66">
        <v>-2127</v>
      </c>
      <c r="C22" s="66">
        <v>-1960</v>
      </c>
      <c r="D22" s="66">
        <v>-2513</v>
      </c>
      <c r="E22" s="66">
        <v>-3074</v>
      </c>
      <c r="F22" s="66">
        <v>-3554</v>
      </c>
      <c r="G22" s="66">
        <v>-2394</v>
      </c>
      <c r="H22" s="66">
        <v>-2822</v>
      </c>
      <c r="I22" s="66">
        <v>-2911</v>
      </c>
      <c r="J22" s="66">
        <v>-2805</v>
      </c>
      <c r="K22" s="66">
        <v>-2861</v>
      </c>
      <c r="L22" s="66">
        <v>-2679</v>
      </c>
      <c r="M22" s="66">
        <v>-2828</v>
      </c>
      <c r="N22" s="66">
        <v>-2863</v>
      </c>
      <c r="O22" s="66">
        <v>-2491</v>
      </c>
      <c r="P22" s="66">
        <v>-2127</v>
      </c>
      <c r="Q22" s="66">
        <v>-5991</v>
      </c>
      <c r="R22" s="66">
        <v>-6368</v>
      </c>
      <c r="S22" s="67">
        <v>-6318</v>
      </c>
    </row>
    <row r="23" spans="1:19" s="120" customFormat="1" ht="15" customHeight="1">
      <c r="A23" s="119" t="s">
        <v>253</v>
      </c>
      <c r="B23" s="62">
        <v>55418</v>
      </c>
      <c r="C23" s="62">
        <v>56510</v>
      </c>
      <c r="D23" s="62">
        <v>58419</v>
      </c>
      <c r="E23" s="62">
        <v>68088</v>
      </c>
      <c r="F23" s="62">
        <v>85168</v>
      </c>
      <c r="G23" s="62">
        <v>89823</v>
      </c>
      <c r="H23" s="62">
        <v>89850</v>
      </c>
      <c r="I23" s="62">
        <v>85734</v>
      </c>
      <c r="J23" s="62">
        <v>87050</v>
      </c>
      <c r="K23" s="62">
        <v>85144</v>
      </c>
      <c r="L23" s="62">
        <v>86395</v>
      </c>
      <c r="M23" s="62">
        <v>86458</v>
      </c>
      <c r="N23" s="62">
        <v>87478</v>
      </c>
      <c r="O23" s="62">
        <v>90621</v>
      </c>
      <c r="P23" s="62">
        <v>91088</v>
      </c>
      <c r="Q23" s="62">
        <v>92061</v>
      </c>
      <c r="R23" s="62">
        <v>95074</v>
      </c>
      <c r="S23" s="63">
        <v>95551</v>
      </c>
    </row>
    <row r="24" spans="1:19" s="120" customFormat="1" ht="15" customHeight="1">
      <c r="A24" s="119" t="s">
        <v>254</v>
      </c>
      <c r="B24" s="62">
        <v>2026</v>
      </c>
      <c r="C24" s="62">
        <v>1966</v>
      </c>
      <c r="D24" s="62">
        <v>2020</v>
      </c>
      <c r="E24" s="62">
        <v>2035</v>
      </c>
      <c r="F24" s="62">
        <v>1974</v>
      </c>
      <c r="G24" s="62">
        <v>1295</v>
      </c>
      <c r="H24" s="62">
        <v>1321</v>
      </c>
      <c r="I24" s="62">
        <v>1786</v>
      </c>
      <c r="J24" s="62">
        <v>1787</v>
      </c>
      <c r="K24" s="62">
        <v>1792</v>
      </c>
      <c r="L24" s="62">
        <v>2091</v>
      </c>
      <c r="M24" s="62">
        <v>2379</v>
      </c>
      <c r="N24" s="62">
        <v>2850</v>
      </c>
      <c r="O24" s="62">
        <v>2958</v>
      </c>
      <c r="P24" s="62">
        <v>2997</v>
      </c>
      <c r="Q24" s="62">
        <v>3560</v>
      </c>
      <c r="R24" s="62">
        <v>3672</v>
      </c>
      <c r="S24" s="63">
        <v>3954</v>
      </c>
    </row>
    <row r="25" spans="1:19" s="120" customFormat="1" ht="15" customHeight="1">
      <c r="A25" s="119" t="s">
        <v>255</v>
      </c>
      <c r="B25" s="62">
        <v>18641</v>
      </c>
      <c r="C25" s="62">
        <v>19119</v>
      </c>
      <c r="D25" s="62">
        <v>19466</v>
      </c>
      <c r="E25" s="62">
        <v>20688</v>
      </c>
      <c r="F25" s="62">
        <v>21310</v>
      </c>
      <c r="G25" s="62">
        <v>21580</v>
      </c>
      <c r="H25" s="62">
        <v>21737</v>
      </c>
      <c r="I25" s="62">
        <v>21838</v>
      </c>
      <c r="J25" s="62">
        <v>21890</v>
      </c>
      <c r="K25" s="62">
        <v>21658</v>
      </c>
      <c r="L25" s="62">
        <v>21545</v>
      </c>
      <c r="M25" s="62">
        <v>21648</v>
      </c>
      <c r="N25" s="62">
        <v>22660</v>
      </c>
      <c r="O25" s="62">
        <v>21353</v>
      </c>
      <c r="P25" s="62">
        <v>21629</v>
      </c>
      <c r="Q25" s="62">
        <v>21814</v>
      </c>
      <c r="R25" s="62">
        <v>21727</v>
      </c>
      <c r="S25" s="71">
        <v>21434</v>
      </c>
    </row>
    <row r="26" spans="1:19" s="120" customFormat="1" ht="15" customHeight="1">
      <c r="A26" s="119" t="s">
        <v>256</v>
      </c>
      <c r="B26" s="62">
        <v>35895</v>
      </c>
      <c r="C26" s="62">
        <v>36562</v>
      </c>
      <c r="D26" s="62">
        <v>37634</v>
      </c>
      <c r="E26" s="62">
        <v>36705</v>
      </c>
      <c r="F26" s="62">
        <v>37461</v>
      </c>
      <c r="G26" s="62">
        <v>38377</v>
      </c>
      <c r="H26" s="62">
        <v>38501</v>
      </c>
      <c r="I26" s="62">
        <v>40471</v>
      </c>
      <c r="J26" s="62">
        <v>40967</v>
      </c>
      <c r="K26" s="62">
        <v>41656</v>
      </c>
      <c r="L26" s="62">
        <v>43142</v>
      </c>
      <c r="M26" s="62">
        <v>42513</v>
      </c>
      <c r="N26" s="62">
        <v>43025</v>
      </c>
      <c r="O26" s="62">
        <v>42680</v>
      </c>
      <c r="P26" s="62">
        <v>44093</v>
      </c>
      <c r="Q26" s="62">
        <v>47546</v>
      </c>
      <c r="R26" s="62">
        <v>47403</v>
      </c>
      <c r="S26" s="71">
        <v>48209</v>
      </c>
    </row>
    <row r="27" spans="1:19" s="120" customFormat="1" ht="15" customHeight="1">
      <c r="A27" s="119" t="s">
        <v>257</v>
      </c>
      <c r="B27" s="62">
        <v>-27335</v>
      </c>
      <c r="C27" s="62">
        <v>-28836</v>
      </c>
      <c r="D27" s="62">
        <v>-30476</v>
      </c>
      <c r="E27" s="62">
        <v>-31748</v>
      </c>
      <c r="F27" s="62">
        <v>-32977</v>
      </c>
      <c r="G27" s="62">
        <v>-34609</v>
      </c>
      <c r="H27" s="62">
        <v>-35488</v>
      </c>
      <c r="I27" s="62">
        <v>-36257</v>
      </c>
      <c r="J27" s="62">
        <v>-37527</v>
      </c>
      <c r="K27" s="62">
        <v>-38470</v>
      </c>
      <c r="L27" s="62">
        <v>-39588</v>
      </c>
      <c r="M27" s="62">
        <v>-39106</v>
      </c>
      <c r="N27" s="62">
        <v>-38965</v>
      </c>
      <c r="O27" s="62">
        <v>-38899</v>
      </c>
      <c r="P27" s="62">
        <v>-40182</v>
      </c>
      <c r="Q27" s="62">
        <v>-41417</v>
      </c>
      <c r="R27" s="62">
        <v>-40236</v>
      </c>
      <c r="S27" s="71">
        <v>-41517</v>
      </c>
    </row>
    <row r="28" spans="1:19" ht="15" customHeight="1">
      <c r="A28" s="245" t="s">
        <v>258</v>
      </c>
      <c r="B28" s="66">
        <v>-9611</v>
      </c>
      <c r="C28" s="66">
        <v>-9874</v>
      </c>
      <c r="D28" s="66">
        <v>-10194</v>
      </c>
      <c r="E28" s="66">
        <v>-10527</v>
      </c>
      <c r="F28" s="66">
        <v>-10968</v>
      </c>
      <c r="G28" s="66">
        <v>-11456</v>
      </c>
      <c r="H28" s="66">
        <v>-11750</v>
      </c>
      <c r="I28" s="66">
        <v>-11896</v>
      </c>
      <c r="J28" s="66">
        <v>-11912</v>
      </c>
      <c r="K28" s="66">
        <v>-11870</v>
      </c>
      <c r="L28" s="66">
        <v>-12134</v>
      </c>
      <c r="M28" s="66">
        <v>-12268</v>
      </c>
      <c r="N28" s="66">
        <v>-12599</v>
      </c>
      <c r="O28" s="66">
        <v>-12666</v>
      </c>
      <c r="P28" s="66">
        <v>-13041</v>
      </c>
      <c r="Q28" s="66">
        <v>-13621</v>
      </c>
      <c r="R28" s="66">
        <v>-13280</v>
      </c>
      <c r="S28" s="67">
        <v>-13504</v>
      </c>
    </row>
    <row r="29" spans="1:19" ht="15" customHeight="1">
      <c r="A29" s="245" t="s">
        <v>259</v>
      </c>
      <c r="B29" s="66">
        <v>-17724</v>
      </c>
      <c r="C29" s="66">
        <v>-18962</v>
      </c>
      <c r="D29" s="66">
        <v>-20282</v>
      </c>
      <c r="E29" s="66">
        <v>-21221</v>
      </c>
      <c r="F29" s="66">
        <v>-22009</v>
      </c>
      <c r="G29" s="66">
        <v>-23153</v>
      </c>
      <c r="H29" s="66">
        <v>-23738</v>
      </c>
      <c r="I29" s="66">
        <v>-24361</v>
      </c>
      <c r="J29" s="66">
        <v>-25615</v>
      </c>
      <c r="K29" s="66">
        <v>-26600</v>
      </c>
      <c r="L29" s="66">
        <v>-27454</v>
      </c>
      <c r="M29" s="66">
        <v>-26838</v>
      </c>
      <c r="N29" s="66">
        <v>-26366</v>
      </c>
      <c r="O29" s="66">
        <v>-26233</v>
      </c>
      <c r="P29" s="66">
        <v>-27141</v>
      </c>
      <c r="Q29" s="66">
        <v>-27796</v>
      </c>
      <c r="R29" s="66">
        <v>-26956</v>
      </c>
      <c r="S29" s="67">
        <v>-28013</v>
      </c>
    </row>
    <row r="30" spans="1:19" s="120" customFormat="1" ht="15" customHeight="1">
      <c r="A30" s="119" t="s">
        <v>260</v>
      </c>
      <c r="B30" s="62">
        <v>24759</v>
      </c>
      <c r="C30" s="62">
        <v>24345</v>
      </c>
      <c r="D30" s="62">
        <v>26742</v>
      </c>
      <c r="E30" s="62">
        <v>27400</v>
      </c>
      <c r="F30" s="62">
        <v>26955</v>
      </c>
      <c r="G30" s="62">
        <v>27202</v>
      </c>
      <c r="H30" s="62">
        <v>26110</v>
      </c>
      <c r="I30" s="62">
        <v>27583</v>
      </c>
      <c r="J30" s="62">
        <v>26287</v>
      </c>
      <c r="K30" s="62">
        <v>25319</v>
      </c>
      <c r="L30" s="62">
        <v>24046</v>
      </c>
      <c r="M30" s="62">
        <v>24905</v>
      </c>
      <c r="N30" s="62">
        <v>24064</v>
      </c>
      <c r="O30" s="62">
        <v>25634</v>
      </c>
      <c r="P30" s="62">
        <v>25014</v>
      </c>
      <c r="Q30" s="62">
        <v>27959</v>
      </c>
      <c r="R30" s="62">
        <v>25019</v>
      </c>
      <c r="S30" s="71">
        <v>26690</v>
      </c>
    </row>
    <row r="31" spans="1:19" s="120" customFormat="1" ht="15" customHeight="1">
      <c r="A31" s="119" t="s">
        <v>261</v>
      </c>
      <c r="B31" s="62">
        <v>-1800</v>
      </c>
      <c r="C31" s="62">
        <v>-1949</v>
      </c>
      <c r="D31" s="62">
        <v>-1956</v>
      </c>
      <c r="E31" s="62">
        <v>-1961</v>
      </c>
      <c r="F31" s="62">
        <v>-2338</v>
      </c>
      <c r="G31" s="62">
        <v>-2677</v>
      </c>
      <c r="H31" s="62">
        <v>-2623</v>
      </c>
      <c r="I31" s="62">
        <v>-3621</v>
      </c>
      <c r="J31" s="62">
        <v>-3456</v>
      </c>
      <c r="K31" s="62">
        <v>-3341</v>
      </c>
      <c r="L31" s="62">
        <v>-3206</v>
      </c>
      <c r="M31" s="62">
        <v>-3839</v>
      </c>
      <c r="N31" s="62">
        <v>-3475</v>
      </c>
      <c r="O31" s="62">
        <v>-3315</v>
      </c>
      <c r="P31" s="62">
        <v>-3047</v>
      </c>
      <c r="Q31" s="62">
        <v>-3002</v>
      </c>
      <c r="R31" s="62">
        <v>-2873</v>
      </c>
      <c r="S31" s="71">
        <v>-2736</v>
      </c>
    </row>
    <row r="32" spans="1:19" ht="5.0999999999999996" customHeight="1">
      <c r="A32" s="246"/>
      <c r="B32" s="66"/>
      <c r="C32" s="66"/>
      <c r="D32" s="66"/>
      <c r="E32" s="66"/>
      <c r="F32" s="66"/>
      <c r="G32" s="66"/>
      <c r="H32" s="66"/>
      <c r="I32" s="66"/>
      <c r="J32" s="66"/>
      <c r="K32" s="66"/>
      <c r="L32" s="66"/>
      <c r="M32" s="66"/>
      <c r="N32" s="66"/>
      <c r="O32" s="66"/>
      <c r="P32" s="66"/>
      <c r="Q32" s="66"/>
      <c r="R32" s="66"/>
    </row>
    <row r="33" spans="1:19" s="120" customFormat="1" ht="15" customHeight="1" thickBot="1">
      <c r="A33" s="247" t="s">
        <v>262</v>
      </c>
      <c r="B33" s="74">
        <v>1388429</v>
      </c>
      <c r="C33" s="74">
        <v>1412294</v>
      </c>
      <c r="D33" s="74">
        <v>1404664</v>
      </c>
      <c r="E33" s="74">
        <v>1409305</v>
      </c>
      <c r="F33" s="74">
        <v>1486358</v>
      </c>
      <c r="G33" s="74">
        <v>1571407</v>
      </c>
      <c r="H33" s="74">
        <v>1659687</v>
      </c>
      <c r="I33" s="74">
        <v>1644804</v>
      </c>
      <c r="J33" s="74">
        <v>1662619</v>
      </c>
      <c r="K33" s="74">
        <v>1672753</v>
      </c>
      <c r="L33" s="74">
        <v>1716168</v>
      </c>
      <c r="M33" s="74">
        <v>1695217</v>
      </c>
      <c r="N33" s="74">
        <v>1724422</v>
      </c>
      <c r="O33" s="74">
        <v>1757780</v>
      </c>
      <c r="P33" s="74">
        <v>1891631</v>
      </c>
      <c r="Q33" s="74">
        <v>1830247</v>
      </c>
      <c r="R33" s="74">
        <v>1864026</v>
      </c>
      <c r="S33" s="74">
        <v>1884020</v>
      </c>
    </row>
    <row r="34" spans="1:19" ht="12.6" thickTop="1">
      <c r="A34" s="248"/>
      <c r="B34" s="248"/>
      <c r="C34" s="248"/>
      <c r="D34" s="248"/>
      <c r="E34" s="248"/>
      <c r="F34" s="248"/>
      <c r="G34" s="248"/>
      <c r="H34" s="248"/>
      <c r="I34" s="248"/>
      <c r="J34" s="248"/>
      <c r="K34" s="248"/>
      <c r="L34" s="248"/>
      <c r="M34" s="248"/>
      <c r="N34" s="248"/>
      <c r="O34" s="248"/>
      <c r="P34" s="248"/>
      <c r="Q34" s="248"/>
      <c r="R34" s="248"/>
    </row>
    <row r="35" spans="1:19" ht="35.1" customHeight="1">
      <c r="A35" s="249" t="s">
        <v>263</v>
      </c>
      <c r="B35" s="232"/>
      <c r="C35" s="232"/>
      <c r="D35" s="232"/>
      <c r="E35" s="232"/>
      <c r="F35" s="232"/>
      <c r="G35" s="232"/>
      <c r="H35" s="232"/>
      <c r="I35" s="232"/>
      <c r="J35" s="232"/>
      <c r="K35" s="232"/>
      <c r="L35" s="232"/>
      <c r="M35" s="232"/>
      <c r="N35" s="232"/>
      <c r="O35" s="232"/>
      <c r="P35" s="232"/>
      <c r="Q35" s="232"/>
      <c r="R35" s="232"/>
    </row>
    <row r="36" spans="1:19" ht="24">
      <c r="A36" s="176" t="s">
        <v>200</v>
      </c>
    </row>
    <row r="39" spans="1:19">
      <c r="S39" s="250"/>
    </row>
  </sheetData>
  <hyperlinks>
    <hyperlink ref="S6" location="Índex!D9" display="Index" xr:uid="{F76E8C49-C48F-4672-98A0-57DEB93E58C7}"/>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C9869-9508-4A07-AAD5-EE15EC86ECC1}">
  <sheetPr>
    <tabColor rgb="FFFF0000"/>
  </sheetPr>
  <dimension ref="A1:HZ114"/>
  <sheetViews>
    <sheetView showGridLines="0" zoomScaleNormal="100" workbookViewId="0">
      <pane xSplit="1" ySplit="8" topLeftCell="BF9" activePane="bottomRight" state="frozen"/>
      <selection activeCell="BO9" sqref="BO9"/>
      <selection pane="topRight" activeCell="BO9" sqref="BO9"/>
      <selection pane="bottomLeft" activeCell="BO9" sqref="BO9"/>
      <selection pane="bottomRight" activeCell="BO10" sqref="BO10:BO20"/>
    </sheetView>
  </sheetViews>
  <sheetFormatPr defaultColWidth="9.36328125" defaultRowHeight="15" customHeight="1"/>
  <cols>
    <col min="1" max="1" width="47.7265625" style="350" customWidth="1"/>
    <col min="2" max="25" width="9.36328125" style="350" customWidth="1"/>
    <col min="26" max="29" width="9.36328125" style="399" customWidth="1"/>
    <col min="30" max="67" width="9.36328125" style="350"/>
    <col min="68" max="272" width="9.36328125" style="341"/>
    <col min="273" max="273" width="35.453125" style="341" customWidth="1"/>
    <col min="274" max="301" width="9.36328125" style="341" customWidth="1"/>
    <col min="302" max="528" width="9.36328125" style="341"/>
    <col min="529" max="529" width="35.453125" style="341" customWidth="1"/>
    <col min="530" max="557" width="9.36328125" style="341" customWidth="1"/>
    <col min="558" max="784" width="9.36328125" style="341"/>
    <col min="785" max="785" width="35.453125" style="341" customWidth="1"/>
    <col min="786" max="813" width="9.36328125" style="341" customWidth="1"/>
    <col min="814" max="1040" width="9.36328125" style="341"/>
    <col min="1041" max="1041" width="35.453125" style="341" customWidth="1"/>
    <col min="1042" max="1069" width="9.36328125" style="341" customWidth="1"/>
    <col min="1070" max="1296" width="9.36328125" style="341"/>
    <col min="1297" max="1297" width="35.453125" style="341" customWidth="1"/>
    <col min="1298" max="1325" width="9.36328125" style="341" customWidth="1"/>
    <col min="1326" max="1552" width="9.36328125" style="341"/>
    <col min="1553" max="1553" width="35.453125" style="341" customWidth="1"/>
    <col min="1554" max="1581" width="9.36328125" style="341" customWidth="1"/>
    <col min="1582" max="1808" width="9.36328125" style="341"/>
    <col min="1809" max="1809" width="35.453125" style="341" customWidth="1"/>
    <col min="1810" max="1837" width="9.36328125" style="341" customWidth="1"/>
    <col min="1838" max="2064" width="9.36328125" style="341"/>
    <col min="2065" max="2065" width="35.453125" style="341" customWidth="1"/>
    <col min="2066" max="2093" width="9.36328125" style="341" customWidth="1"/>
    <col min="2094" max="2320" width="9.36328125" style="341"/>
    <col min="2321" max="2321" width="35.453125" style="341" customWidth="1"/>
    <col min="2322" max="2349" width="9.36328125" style="341" customWidth="1"/>
    <col min="2350" max="2576" width="9.36328125" style="341"/>
    <col min="2577" max="2577" width="35.453125" style="341" customWidth="1"/>
    <col min="2578" max="2605" width="9.36328125" style="341" customWidth="1"/>
    <col min="2606" max="2832" width="9.36328125" style="341"/>
    <col min="2833" max="2833" width="35.453125" style="341" customWidth="1"/>
    <col min="2834" max="2861" width="9.36328125" style="341" customWidth="1"/>
    <col min="2862" max="3088" width="9.36328125" style="341"/>
    <col min="3089" max="3089" width="35.453125" style="341" customWidth="1"/>
    <col min="3090" max="3117" width="9.36328125" style="341" customWidth="1"/>
    <col min="3118" max="3344" width="9.36328125" style="341"/>
    <col min="3345" max="3345" width="35.453125" style="341" customWidth="1"/>
    <col min="3346" max="3373" width="9.36328125" style="341" customWidth="1"/>
    <col min="3374" max="3600" width="9.36328125" style="341"/>
    <col min="3601" max="3601" width="35.453125" style="341" customWidth="1"/>
    <col min="3602" max="3629" width="9.36328125" style="341" customWidth="1"/>
    <col min="3630" max="3856" width="9.36328125" style="341"/>
    <col min="3857" max="3857" width="35.453125" style="341" customWidth="1"/>
    <col min="3858" max="3885" width="9.36328125" style="341" customWidth="1"/>
    <col min="3886" max="4112" width="9.36328125" style="341"/>
    <col min="4113" max="4113" width="35.453125" style="341" customWidth="1"/>
    <col min="4114" max="4141" width="9.36328125" style="341" customWidth="1"/>
    <col min="4142" max="4368" width="9.36328125" style="341"/>
    <col min="4369" max="4369" width="35.453125" style="341" customWidth="1"/>
    <col min="4370" max="4397" width="9.36328125" style="341" customWidth="1"/>
    <col min="4398" max="4624" width="9.36328125" style="341"/>
    <col min="4625" max="4625" width="35.453125" style="341" customWidth="1"/>
    <col min="4626" max="4653" width="9.36328125" style="341" customWidth="1"/>
    <col min="4654" max="4880" width="9.36328125" style="341"/>
    <col min="4881" max="4881" width="35.453125" style="341" customWidth="1"/>
    <col min="4882" max="4909" width="9.36328125" style="341" customWidth="1"/>
    <col min="4910" max="5136" width="9.36328125" style="341"/>
    <col min="5137" max="5137" width="35.453125" style="341" customWidth="1"/>
    <col min="5138" max="5165" width="9.36328125" style="341" customWidth="1"/>
    <col min="5166" max="5392" width="9.36328125" style="341"/>
    <col min="5393" max="5393" width="35.453125" style="341" customWidth="1"/>
    <col min="5394" max="5421" width="9.36328125" style="341" customWidth="1"/>
    <col min="5422" max="5648" width="9.36328125" style="341"/>
    <col min="5649" max="5649" width="35.453125" style="341" customWidth="1"/>
    <col min="5650" max="5677" width="9.36328125" style="341" customWidth="1"/>
    <col min="5678" max="5904" width="9.36328125" style="341"/>
    <col min="5905" max="5905" width="35.453125" style="341" customWidth="1"/>
    <col min="5906" max="5933" width="9.36328125" style="341" customWidth="1"/>
    <col min="5934" max="6160" width="9.36328125" style="341"/>
    <col min="6161" max="6161" width="35.453125" style="341" customWidth="1"/>
    <col min="6162" max="6189" width="9.36328125" style="341" customWidth="1"/>
    <col min="6190" max="6416" width="9.36328125" style="341"/>
    <col min="6417" max="6417" width="35.453125" style="341" customWidth="1"/>
    <col min="6418" max="6445" width="9.36328125" style="341" customWidth="1"/>
    <col min="6446" max="6672" width="9.36328125" style="341"/>
    <col min="6673" max="6673" width="35.453125" style="341" customWidth="1"/>
    <col min="6674" max="6701" width="9.36328125" style="341" customWidth="1"/>
    <col min="6702" max="6928" width="9.36328125" style="341"/>
    <col min="6929" max="6929" width="35.453125" style="341" customWidth="1"/>
    <col min="6930" max="6957" width="9.36328125" style="341" customWidth="1"/>
    <col min="6958" max="7184" width="9.36328125" style="341"/>
    <col min="7185" max="7185" width="35.453125" style="341" customWidth="1"/>
    <col min="7186" max="7213" width="9.36328125" style="341" customWidth="1"/>
    <col min="7214" max="7440" width="9.36328125" style="341"/>
    <col min="7441" max="7441" width="35.453125" style="341" customWidth="1"/>
    <col min="7442" max="7469" width="9.36328125" style="341" customWidth="1"/>
    <col min="7470" max="7696" width="9.36328125" style="341"/>
    <col min="7697" max="7697" width="35.453125" style="341" customWidth="1"/>
    <col min="7698" max="7725" width="9.36328125" style="341" customWidth="1"/>
    <col min="7726" max="7952" width="9.36328125" style="341"/>
    <col min="7953" max="7953" width="35.453125" style="341" customWidth="1"/>
    <col min="7954" max="7981" width="9.36328125" style="341" customWidth="1"/>
    <col min="7982" max="8208" width="9.36328125" style="341"/>
    <col min="8209" max="8209" width="35.453125" style="341" customWidth="1"/>
    <col min="8210" max="8237" width="9.36328125" style="341" customWidth="1"/>
    <col min="8238" max="8464" width="9.36328125" style="341"/>
    <col min="8465" max="8465" width="35.453125" style="341" customWidth="1"/>
    <col min="8466" max="8493" width="9.36328125" style="341" customWidth="1"/>
    <col min="8494" max="8720" width="9.36328125" style="341"/>
    <col min="8721" max="8721" width="35.453125" style="341" customWidth="1"/>
    <col min="8722" max="8749" width="9.36328125" style="341" customWidth="1"/>
    <col min="8750" max="8976" width="9.36328125" style="341"/>
    <col min="8977" max="8977" width="35.453125" style="341" customWidth="1"/>
    <col min="8978" max="9005" width="9.36328125" style="341" customWidth="1"/>
    <col min="9006" max="9232" width="9.36328125" style="341"/>
    <col min="9233" max="9233" width="35.453125" style="341" customWidth="1"/>
    <col min="9234" max="9261" width="9.36328125" style="341" customWidth="1"/>
    <col min="9262" max="9488" width="9.36328125" style="341"/>
    <col min="9489" max="9489" width="35.453125" style="341" customWidth="1"/>
    <col min="9490" max="9517" width="9.36328125" style="341" customWidth="1"/>
    <col min="9518" max="9744" width="9.36328125" style="341"/>
    <col min="9745" max="9745" width="35.453125" style="341" customWidth="1"/>
    <col min="9746" max="9773" width="9.36328125" style="341" customWidth="1"/>
    <col min="9774" max="10000" width="9.36328125" style="341"/>
    <col min="10001" max="10001" width="35.453125" style="341" customWidth="1"/>
    <col min="10002" max="10029" width="9.36328125" style="341" customWidth="1"/>
    <col min="10030" max="10256" width="9.36328125" style="341"/>
    <col min="10257" max="10257" width="35.453125" style="341" customWidth="1"/>
    <col min="10258" max="10285" width="9.36328125" style="341" customWidth="1"/>
    <col min="10286" max="10512" width="9.36328125" style="341"/>
    <col min="10513" max="10513" width="35.453125" style="341" customWidth="1"/>
    <col min="10514" max="10541" width="9.36328125" style="341" customWidth="1"/>
    <col min="10542" max="10768" width="9.36328125" style="341"/>
    <col min="10769" max="10769" width="35.453125" style="341" customWidth="1"/>
    <col min="10770" max="10797" width="9.36328125" style="341" customWidth="1"/>
    <col min="10798" max="11024" width="9.36328125" style="341"/>
    <col min="11025" max="11025" width="35.453125" style="341" customWidth="1"/>
    <col min="11026" max="11053" width="9.36328125" style="341" customWidth="1"/>
    <col min="11054" max="11280" width="9.36328125" style="341"/>
    <col min="11281" max="11281" width="35.453125" style="341" customWidth="1"/>
    <col min="11282" max="11309" width="9.36328125" style="341" customWidth="1"/>
    <col min="11310" max="11536" width="9.36328125" style="341"/>
    <col min="11537" max="11537" width="35.453125" style="341" customWidth="1"/>
    <col min="11538" max="11565" width="9.36328125" style="341" customWidth="1"/>
    <col min="11566" max="11792" width="9.36328125" style="341"/>
    <col min="11793" max="11793" width="35.453125" style="341" customWidth="1"/>
    <col min="11794" max="11821" width="9.36328125" style="341" customWidth="1"/>
    <col min="11822" max="12048" width="9.36328125" style="341"/>
    <col min="12049" max="12049" width="35.453125" style="341" customWidth="1"/>
    <col min="12050" max="12077" width="9.36328125" style="341" customWidth="1"/>
    <col min="12078" max="12304" width="9.36328125" style="341"/>
    <col min="12305" max="12305" width="35.453125" style="341" customWidth="1"/>
    <col min="12306" max="12333" width="9.36328125" style="341" customWidth="1"/>
    <col min="12334" max="12560" width="9.36328125" style="341"/>
    <col min="12561" max="12561" width="35.453125" style="341" customWidth="1"/>
    <col min="12562" max="12589" width="9.36328125" style="341" customWidth="1"/>
    <col min="12590" max="12816" width="9.36328125" style="341"/>
    <col min="12817" max="12817" width="35.453125" style="341" customWidth="1"/>
    <col min="12818" max="12845" width="9.36328125" style="341" customWidth="1"/>
    <col min="12846" max="13072" width="9.36328125" style="341"/>
    <col min="13073" max="13073" width="35.453125" style="341" customWidth="1"/>
    <col min="13074" max="13101" width="9.36328125" style="341" customWidth="1"/>
    <col min="13102" max="13328" width="9.36328125" style="341"/>
    <col min="13329" max="13329" width="35.453125" style="341" customWidth="1"/>
    <col min="13330" max="13357" width="9.36328125" style="341" customWidth="1"/>
    <col min="13358" max="13584" width="9.36328125" style="341"/>
    <col min="13585" max="13585" width="35.453125" style="341" customWidth="1"/>
    <col min="13586" max="13613" width="9.36328125" style="341" customWidth="1"/>
    <col min="13614" max="13840" width="9.36328125" style="341"/>
    <col min="13841" max="13841" width="35.453125" style="341" customWidth="1"/>
    <col min="13842" max="13869" width="9.36328125" style="341" customWidth="1"/>
    <col min="13870" max="14096" width="9.36328125" style="341"/>
    <col min="14097" max="14097" width="35.453125" style="341" customWidth="1"/>
    <col min="14098" max="14125" width="9.36328125" style="341" customWidth="1"/>
    <col min="14126" max="14352" width="9.36328125" style="341"/>
    <col min="14353" max="14353" width="35.453125" style="341" customWidth="1"/>
    <col min="14354" max="14381" width="9.36328125" style="341" customWidth="1"/>
    <col min="14382" max="14608" width="9.36328125" style="341"/>
    <col min="14609" max="14609" width="35.453125" style="341" customWidth="1"/>
    <col min="14610" max="14637" width="9.36328125" style="341" customWidth="1"/>
    <col min="14638" max="14864" width="9.36328125" style="341"/>
    <col min="14865" max="14865" width="35.453125" style="341" customWidth="1"/>
    <col min="14866" max="14893" width="9.36328125" style="341" customWidth="1"/>
    <col min="14894" max="15120" width="9.36328125" style="341"/>
    <col min="15121" max="15121" width="35.453125" style="341" customWidth="1"/>
    <col min="15122" max="15149" width="9.36328125" style="341" customWidth="1"/>
    <col min="15150" max="15376" width="9.36328125" style="341"/>
    <col min="15377" max="15377" width="35.453125" style="341" customWidth="1"/>
    <col min="15378" max="15405" width="9.36328125" style="341" customWidth="1"/>
    <col min="15406" max="15632" width="9.36328125" style="341"/>
    <col min="15633" max="15633" width="35.453125" style="341" customWidth="1"/>
    <col min="15634" max="15661" width="9.36328125" style="341" customWidth="1"/>
    <col min="15662" max="15888" width="9.36328125" style="341"/>
    <col min="15889" max="15889" width="35.453125" style="341" customWidth="1"/>
    <col min="15890" max="15917" width="9.36328125" style="341" customWidth="1"/>
    <col min="15918" max="16144" width="9.36328125" style="341"/>
    <col min="16145" max="16145" width="35.453125" style="341" customWidth="1"/>
    <col min="16146" max="16173" width="9.36328125" style="341" customWidth="1"/>
    <col min="16174" max="16384" width="9.36328125" style="341"/>
  </cols>
  <sheetData>
    <row r="1" spans="1:234" s="44" customFormat="1" ht="15" customHeight="1">
      <c r="A1" s="37"/>
      <c r="B1" s="87"/>
      <c r="C1" s="87"/>
      <c r="D1" s="87"/>
      <c r="E1" s="87"/>
      <c r="F1" s="88"/>
      <c r="G1" s="368"/>
      <c r="H1" s="87"/>
      <c r="I1" s="87"/>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9"/>
      <c r="BQ1" s="40"/>
      <c r="BR1" s="369"/>
      <c r="BS1" s="40"/>
      <c r="BT1" s="369"/>
      <c r="BU1" s="40"/>
      <c r="BV1" s="369"/>
      <c r="BW1" s="40"/>
      <c r="BX1" s="369"/>
      <c r="BY1" s="40"/>
      <c r="BZ1" s="369"/>
      <c r="CA1" s="40"/>
      <c r="CB1" s="369"/>
      <c r="CC1" s="40"/>
      <c r="CD1" s="369"/>
      <c r="CE1" s="40"/>
      <c r="CF1" s="369"/>
      <c r="CG1" s="40"/>
      <c r="CH1" s="369"/>
      <c r="CI1" s="40"/>
      <c r="CJ1" s="369"/>
      <c r="CK1" s="40"/>
      <c r="CL1" s="369"/>
      <c r="CM1" s="40"/>
      <c r="CN1" s="369"/>
      <c r="CO1" s="40"/>
      <c r="CP1" s="41"/>
      <c r="CQ1" s="41"/>
      <c r="CR1" s="369"/>
      <c r="CS1" s="40"/>
      <c r="CT1" s="42"/>
      <c r="CU1" s="42"/>
      <c r="CV1" s="42"/>
      <c r="CW1" s="42"/>
      <c r="CX1" s="42"/>
      <c r="CY1" s="40"/>
      <c r="CZ1" s="42"/>
      <c r="DA1" s="40"/>
      <c r="DB1" s="42"/>
      <c r="DC1" s="42"/>
      <c r="DD1" s="42"/>
      <c r="DE1" s="43"/>
      <c r="DF1" s="43"/>
      <c r="DG1" s="369"/>
      <c r="DH1" s="40"/>
      <c r="DI1" s="369"/>
      <c r="DJ1" s="40"/>
      <c r="DK1" s="369"/>
      <c r="DL1" s="40"/>
      <c r="DM1" s="369"/>
      <c r="DN1" s="40"/>
      <c r="DO1" s="369"/>
      <c r="DP1" s="40"/>
      <c r="DQ1" s="369"/>
      <c r="DR1" s="40"/>
      <c r="DS1" s="369"/>
      <c r="DT1" s="40"/>
      <c r="DU1" s="369"/>
      <c r="DV1" s="40"/>
      <c r="DW1" s="369"/>
      <c r="DX1" s="40"/>
      <c r="DY1" s="369"/>
      <c r="DZ1" s="40"/>
      <c r="EA1" s="369"/>
      <c r="EB1" s="40"/>
      <c r="EC1" s="369"/>
      <c r="ED1" s="40"/>
      <c r="EE1" s="369"/>
      <c r="EF1" s="40"/>
      <c r="EG1" s="369"/>
      <c r="EH1" s="40"/>
      <c r="EI1" s="369"/>
      <c r="EJ1" s="40"/>
      <c r="EK1" s="369"/>
      <c r="EL1" s="40"/>
      <c r="EM1" s="369"/>
      <c r="EN1" s="40"/>
      <c r="EO1" s="369"/>
      <c r="EP1" s="40"/>
      <c r="EQ1" s="369"/>
      <c r="ER1" s="40"/>
      <c r="ES1" s="369"/>
      <c r="ET1" s="40"/>
      <c r="EU1" s="41"/>
      <c r="EV1" s="41"/>
      <c r="EW1" s="369"/>
      <c r="EX1" s="40"/>
      <c r="EY1" s="42"/>
      <c r="EZ1" s="42"/>
      <c r="FA1" s="42"/>
      <c r="FB1" s="42"/>
      <c r="FC1" s="42"/>
      <c r="FD1" s="40"/>
      <c r="FE1" s="42"/>
      <c r="FF1" s="40"/>
      <c r="FG1" s="42"/>
      <c r="FH1" s="42"/>
      <c r="FI1" s="42"/>
      <c r="FJ1" s="43"/>
      <c r="FK1" s="43"/>
      <c r="FL1" s="369"/>
      <c r="FM1" s="40"/>
      <c r="FN1" s="369"/>
      <c r="FO1" s="40"/>
      <c r="FP1" s="369"/>
      <c r="FQ1" s="40"/>
      <c r="FR1" s="369"/>
      <c r="FS1" s="40"/>
      <c r="FT1" s="369"/>
      <c r="FU1" s="40"/>
      <c r="FV1" s="369"/>
      <c r="FW1" s="40"/>
      <c r="FX1" s="369"/>
      <c r="FY1" s="40"/>
      <c r="FZ1" s="369"/>
      <c r="GA1" s="40"/>
      <c r="GB1" s="369"/>
      <c r="GC1" s="40"/>
      <c r="GD1" s="369"/>
      <c r="GE1" s="40"/>
      <c r="GF1" s="369"/>
      <c r="GG1" s="40"/>
      <c r="GH1" s="369"/>
      <c r="GI1" s="40"/>
      <c r="GJ1" s="369"/>
      <c r="GK1" s="40"/>
      <c r="GL1" s="369"/>
      <c r="GM1" s="40"/>
      <c r="GN1" s="369"/>
      <c r="GO1" s="40"/>
      <c r="GP1" s="369"/>
      <c r="GQ1" s="40"/>
      <c r="GR1" s="369"/>
      <c r="GS1" s="40"/>
      <c r="GT1" s="369"/>
      <c r="GU1" s="40"/>
      <c r="GV1" s="369"/>
      <c r="GW1" s="40"/>
      <c r="GX1" s="369"/>
      <c r="GY1" s="40"/>
      <c r="GZ1" s="41"/>
      <c r="HA1" s="41"/>
      <c r="HB1" s="369"/>
      <c r="HC1" s="40"/>
      <c r="HD1" s="42"/>
      <c r="HE1" s="42"/>
      <c r="HF1" s="42"/>
      <c r="HG1" s="42"/>
      <c r="HH1" s="42"/>
      <c r="HI1" s="40"/>
      <c r="HJ1" s="42"/>
      <c r="HK1" s="40"/>
      <c r="HL1" s="42"/>
      <c r="HM1" s="42"/>
      <c r="HN1" s="42"/>
      <c r="HO1" s="43"/>
      <c r="HP1" s="43"/>
      <c r="HQ1" s="369"/>
      <c r="HR1" s="40"/>
      <c r="HS1" s="369"/>
      <c r="HT1" s="40"/>
      <c r="HU1" s="369"/>
      <c r="HV1" s="40"/>
      <c r="HW1" s="369"/>
      <c r="HX1" s="40"/>
      <c r="HY1" s="369"/>
      <c r="HZ1" s="40"/>
    </row>
    <row r="2" spans="1:234" s="44" customFormat="1" ht="15" customHeight="1">
      <c r="A2" s="37"/>
      <c r="B2" s="87"/>
      <c r="C2" s="87"/>
      <c r="D2" s="87"/>
      <c r="E2" s="87"/>
      <c r="F2" s="88"/>
      <c r="G2" s="368"/>
      <c r="H2" s="87"/>
      <c r="I2" s="87"/>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368"/>
      <c r="AY2" s="368"/>
      <c r="AZ2" s="368"/>
      <c r="BA2" s="368"/>
      <c r="BB2" s="368"/>
      <c r="BC2" s="368"/>
      <c r="BD2" s="368"/>
      <c r="BE2" s="368"/>
      <c r="BF2" s="368"/>
      <c r="BG2" s="368"/>
      <c r="BH2" s="368"/>
      <c r="BI2" s="368"/>
      <c r="BJ2" s="368"/>
      <c r="BK2" s="368"/>
      <c r="BL2" s="368"/>
      <c r="BM2" s="368"/>
      <c r="BN2" s="368"/>
      <c r="BO2" s="368"/>
      <c r="BP2" s="369"/>
      <c r="BQ2" s="40"/>
      <c r="BR2" s="369"/>
      <c r="BS2" s="40"/>
      <c r="BT2" s="369"/>
      <c r="BU2" s="40"/>
      <c r="BV2" s="369"/>
      <c r="BW2" s="40"/>
      <c r="BX2" s="369"/>
      <c r="BY2" s="40"/>
      <c r="BZ2" s="369"/>
      <c r="CA2" s="40"/>
      <c r="CB2" s="369"/>
      <c r="CC2" s="40"/>
      <c r="CD2" s="369"/>
      <c r="CE2" s="40"/>
      <c r="CF2" s="369"/>
      <c r="CG2" s="40"/>
      <c r="CH2" s="369"/>
      <c r="CI2" s="40"/>
      <c r="CJ2" s="369"/>
      <c r="CK2" s="40"/>
      <c r="CL2" s="369"/>
      <c r="CM2" s="40"/>
      <c r="CN2" s="369"/>
      <c r="CO2" s="40"/>
      <c r="CP2" s="41"/>
      <c r="CQ2" s="41"/>
      <c r="CR2" s="369"/>
      <c r="CS2" s="40"/>
      <c r="CT2" s="42"/>
      <c r="CU2" s="42"/>
      <c r="CV2" s="42"/>
      <c r="CW2" s="42"/>
      <c r="CX2" s="42"/>
      <c r="CY2" s="40"/>
      <c r="CZ2" s="42"/>
      <c r="DA2" s="40"/>
      <c r="DB2" s="42"/>
      <c r="DC2" s="42"/>
      <c r="DD2" s="42"/>
      <c r="DE2" s="43"/>
      <c r="DF2" s="43"/>
      <c r="DG2" s="369"/>
      <c r="DH2" s="40"/>
      <c r="DI2" s="369"/>
      <c r="DJ2" s="40"/>
      <c r="DK2" s="369"/>
      <c r="DL2" s="40"/>
      <c r="DM2" s="369"/>
      <c r="DN2" s="40"/>
      <c r="DO2" s="369"/>
      <c r="DP2" s="40"/>
      <c r="DQ2" s="369"/>
      <c r="DR2" s="40"/>
      <c r="DS2" s="369"/>
      <c r="DT2" s="40"/>
      <c r="DU2" s="369"/>
      <c r="DV2" s="40"/>
      <c r="DW2" s="369"/>
      <c r="DX2" s="40"/>
      <c r="DY2" s="369"/>
      <c r="DZ2" s="40"/>
      <c r="EA2" s="369"/>
      <c r="EB2" s="40"/>
      <c r="EC2" s="369"/>
      <c r="ED2" s="40"/>
      <c r="EE2" s="369"/>
      <c r="EF2" s="40"/>
      <c r="EG2" s="369"/>
      <c r="EH2" s="40"/>
      <c r="EI2" s="369"/>
      <c r="EJ2" s="40"/>
      <c r="EK2" s="369"/>
      <c r="EL2" s="40"/>
      <c r="EM2" s="369"/>
      <c r="EN2" s="40"/>
      <c r="EO2" s="369"/>
      <c r="EP2" s="40"/>
      <c r="EQ2" s="369"/>
      <c r="ER2" s="40"/>
      <c r="ES2" s="369"/>
      <c r="ET2" s="40"/>
      <c r="EU2" s="41"/>
      <c r="EV2" s="41"/>
      <c r="EW2" s="369"/>
      <c r="EX2" s="40"/>
      <c r="EY2" s="42"/>
      <c r="EZ2" s="42"/>
      <c r="FA2" s="42"/>
      <c r="FB2" s="42"/>
      <c r="FC2" s="42"/>
      <c r="FD2" s="40"/>
      <c r="FE2" s="42"/>
      <c r="FF2" s="40"/>
      <c r="FG2" s="42"/>
      <c r="FH2" s="42"/>
      <c r="FI2" s="42"/>
      <c r="FJ2" s="43"/>
      <c r="FK2" s="43"/>
      <c r="FL2" s="369"/>
      <c r="FM2" s="40"/>
      <c r="FN2" s="369"/>
      <c r="FO2" s="40"/>
      <c r="FP2" s="369"/>
      <c r="FQ2" s="40"/>
      <c r="FR2" s="369"/>
      <c r="FS2" s="40"/>
      <c r="FT2" s="369"/>
      <c r="FU2" s="40"/>
      <c r="FV2" s="369"/>
      <c r="FW2" s="40"/>
      <c r="FX2" s="369"/>
      <c r="FY2" s="40"/>
      <c r="FZ2" s="369"/>
      <c r="GA2" s="40"/>
      <c r="GB2" s="369"/>
      <c r="GC2" s="40"/>
      <c r="GD2" s="369"/>
      <c r="GE2" s="40"/>
      <c r="GF2" s="369"/>
      <c r="GG2" s="40"/>
      <c r="GH2" s="369"/>
      <c r="GI2" s="40"/>
      <c r="GJ2" s="369"/>
      <c r="GK2" s="40"/>
      <c r="GL2" s="369"/>
      <c r="GM2" s="40"/>
      <c r="GN2" s="369"/>
      <c r="GO2" s="40"/>
      <c r="GP2" s="369"/>
      <c r="GQ2" s="40"/>
      <c r="GR2" s="369"/>
      <c r="GS2" s="40"/>
      <c r="GT2" s="369"/>
      <c r="GU2" s="40"/>
      <c r="GV2" s="369"/>
      <c r="GW2" s="40"/>
      <c r="GX2" s="369"/>
      <c r="GY2" s="40"/>
      <c r="GZ2" s="41"/>
      <c r="HA2" s="41"/>
      <c r="HB2" s="369"/>
      <c r="HC2" s="40"/>
      <c r="HD2" s="42"/>
      <c r="HE2" s="42"/>
      <c r="HF2" s="42"/>
      <c r="HG2" s="42"/>
      <c r="HH2" s="42"/>
      <c r="HI2" s="40"/>
      <c r="HJ2" s="42"/>
      <c r="HK2" s="40"/>
      <c r="HL2" s="42"/>
      <c r="HM2" s="42"/>
      <c r="HN2" s="42"/>
      <c r="HO2" s="43"/>
      <c r="HP2" s="43"/>
      <c r="HQ2" s="369"/>
      <c r="HR2" s="40"/>
      <c r="HS2" s="369"/>
      <c r="HT2" s="40"/>
      <c r="HU2" s="369"/>
      <c r="HV2" s="40"/>
      <c r="HW2" s="369"/>
      <c r="HX2" s="40"/>
      <c r="HY2" s="369"/>
      <c r="HZ2" s="40"/>
    </row>
    <row r="3" spans="1:234" s="44" customFormat="1" ht="15" customHeight="1">
      <c r="A3" s="37"/>
      <c r="B3" s="87"/>
      <c r="C3" s="87"/>
      <c r="D3" s="87"/>
      <c r="E3" s="87"/>
      <c r="F3" s="88"/>
      <c r="G3" s="368"/>
      <c r="H3" s="87"/>
      <c r="I3" s="87"/>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9"/>
      <c r="BQ3" s="40"/>
      <c r="BR3" s="369"/>
      <c r="BS3" s="40"/>
      <c r="BT3" s="369"/>
      <c r="BU3" s="40"/>
      <c r="BV3" s="369"/>
      <c r="BW3" s="40"/>
      <c r="BX3" s="369"/>
      <c r="BY3" s="40"/>
      <c r="BZ3" s="369"/>
      <c r="CA3" s="40"/>
      <c r="CB3" s="369"/>
      <c r="CC3" s="40"/>
      <c r="CD3" s="369"/>
      <c r="CE3" s="40"/>
      <c r="CF3" s="369"/>
      <c r="CG3" s="40"/>
      <c r="CH3" s="369"/>
      <c r="CI3" s="40"/>
      <c r="CJ3" s="369"/>
      <c r="CK3" s="40"/>
      <c r="CL3" s="369"/>
      <c r="CM3" s="40"/>
      <c r="CN3" s="369"/>
      <c r="CO3" s="40"/>
      <c r="CP3" s="41"/>
      <c r="CQ3" s="41"/>
      <c r="CR3" s="369"/>
      <c r="CS3" s="40"/>
      <c r="CT3" s="42"/>
      <c r="CU3" s="42"/>
      <c r="CV3" s="42"/>
      <c r="CW3" s="42"/>
      <c r="CX3" s="42"/>
      <c r="CY3" s="40"/>
      <c r="CZ3" s="42"/>
      <c r="DA3" s="40"/>
      <c r="DB3" s="42"/>
      <c r="DC3" s="42"/>
      <c r="DD3" s="42"/>
      <c r="DE3" s="43"/>
      <c r="DF3" s="43"/>
      <c r="DG3" s="369"/>
      <c r="DH3" s="40"/>
      <c r="DI3" s="369"/>
      <c r="DJ3" s="40"/>
      <c r="DK3" s="369"/>
      <c r="DL3" s="40"/>
      <c r="DM3" s="369"/>
      <c r="DN3" s="40"/>
      <c r="DO3" s="369"/>
      <c r="DP3" s="40"/>
      <c r="DQ3" s="369"/>
      <c r="DR3" s="40"/>
      <c r="DS3" s="369"/>
      <c r="DT3" s="40"/>
      <c r="DU3" s="369"/>
      <c r="DV3" s="40"/>
      <c r="DW3" s="369"/>
      <c r="DX3" s="40"/>
      <c r="DY3" s="369"/>
      <c r="DZ3" s="40"/>
      <c r="EA3" s="369"/>
      <c r="EB3" s="40"/>
      <c r="EC3" s="369"/>
      <c r="ED3" s="40"/>
      <c r="EE3" s="369"/>
      <c r="EF3" s="40"/>
      <c r="EG3" s="369"/>
      <c r="EH3" s="40"/>
      <c r="EI3" s="369"/>
      <c r="EJ3" s="40"/>
      <c r="EK3" s="369"/>
      <c r="EL3" s="40"/>
      <c r="EM3" s="369"/>
      <c r="EN3" s="40"/>
      <c r="EO3" s="369"/>
      <c r="EP3" s="40"/>
      <c r="EQ3" s="369"/>
      <c r="ER3" s="40"/>
      <c r="ES3" s="369"/>
      <c r="ET3" s="40"/>
      <c r="EU3" s="41"/>
      <c r="EV3" s="41"/>
      <c r="EW3" s="369"/>
      <c r="EX3" s="40"/>
      <c r="EY3" s="42"/>
      <c r="EZ3" s="42"/>
      <c r="FA3" s="42"/>
      <c r="FB3" s="42"/>
      <c r="FC3" s="42"/>
      <c r="FD3" s="40"/>
      <c r="FE3" s="42"/>
      <c r="FF3" s="40"/>
      <c r="FG3" s="42"/>
      <c r="FH3" s="42"/>
      <c r="FI3" s="42"/>
      <c r="FJ3" s="43"/>
      <c r="FK3" s="43"/>
      <c r="FL3" s="369"/>
      <c r="FM3" s="40"/>
      <c r="FN3" s="369"/>
      <c r="FO3" s="40"/>
      <c r="FP3" s="369"/>
      <c r="FQ3" s="40"/>
      <c r="FR3" s="369"/>
      <c r="FS3" s="40"/>
      <c r="FT3" s="369"/>
      <c r="FU3" s="40"/>
      <c r="FV3" s="369"/>
      <c r="FW3" s="40"/>
      <c r="FX3" s="369"/>
      <c r="FY3" s="40"/>
      <c r="FZ3" s="369"/>
      <c r="GA3" s="40"/>
      <c r="GB3" s="369"/>
      <c r="GC3" s="40"/>
      <c r="GD3" s="369"/>
      <c r="GE3" s="40"/>
      <c r="GF3" s="369"/>
      <c r="GG3" s="40"/>
      <c r="GH3" s="369"/>
      <c r="GI3" s="40"/>
      <c r="GJ3" s="369"/>
      <c r="GK3" s="40"/>
      <c r="GL3" s="369"/>
      <c r="GM3" s="40"/>
      <c r="GN3" s="369"/>
      <c r="GO3" s="40"/>
      <c r="GP3" s="369"/>
      <c r="GQ3" s="40"/>
      <c r="GR3" s="369"/>
      <c r="GS3" s="40"/>
      <c r="GT3" s="369"/>
      <c r="GU3" s="40"/>
      <c r="GV3" s="369"/>
      <c r="GW3" s="40"/>
      <c r="GX3" s="369"/>
      <c r="GY3" s="40"/>
      <c r="GZ3" s="41"/>
      <c r="HA3" s="41"/>
      <c r="HB3" s="369"/>
      <c r="HC3" s="40"/>
      <c r="HD3" s="42"/>
      <c r="HE3" s="42"/>
      <c r="HF3" s="42"/>
      <c r="HG3" s="42"/>
      <c r="HH3" s="42"/>
      <c r="HI3" s="40"/>
      <c r="HJ3" s="42"/>
      <c r="HK3" s="40"/>
      <c r="HL3" s="42"/>
      <c r="HM3" s="42"/>
      <c r="HN3" s="42"/>
      <c r="HO3" s="43"/>
      <c r="HP3" s="43"/>
      <c r="HQ3" s="369"/>
      <c r="HR3" s="40"/>
      <c r="HS3" s="369"/>
      <c r="HT3" s="40"/>
      <c r="HU3" s="369"/>
      <c r="HV3" s="40"/>
      <c r="HW3" s="369"/>
      <c r="HX3" s="40"/>
      <c r="HY3" s="369"/>
      <c r="HZ3" s="40"/>
    </row>
    <row r="4" spans="1:234" s="44" customFormat="1" ht="15" customHeight="1">
      <c r="A4" s="45"/>
      <c r="B4" s="87"/>
      <c r="C4" s="87"/>
      <c r="D4" s="87"/>
      <c r="E4" s="87"/>
      <c r="F4" s="88"/>
      <c r="G4" s="370"/>
      <c r="H4" s="87"/>
      <c r="I4" s="87"/>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4" s="362" customFormat="1" ht="34.5" customHeight="1" thickBot="1">
      <c r="A5" s="371" t="s">
        <v>385</v>
      </c>
      <c r="B5" s="388"/>
      <c r="C5" s="388"/>
      <c r="D5" s="388"/>
      <c r="E5" s="388"/>
      <c r="F5" s="388"/>
      <c r="G5" s="388"/>
      <c r="H5" s="388"/>
      <c r="I5" s="388"/>
      <c r="J5" s="388"/>
      <c r="K5" s="388"/>
      <c r="L5" s="388"/>
      <c r="M5" s="388"/>
      <c r="N5" s="388"/>
      <c r="O5" s="388"/>
      <c r="P5" s="388"/>
      <c r="Q5" s="388"/>
      <c r="R5" s="388"/>
      <c r="S5" s="388"/>
      <c r="T5" s="388"/>
      <c r="U5" s="388"/>
      <c r="V5" s="388"/>
      <c r="W5" s="388"/>
      <c r="X5" s="388"/>
      <c r="Y5" s="388"/>
      <c r="Z5" s="389"/>
      <c r="AA5" s="389"/>
      <c r="AB5" s="389"/>
      <c r="AC5" s="389"/>
      <c r="AD5" s="388"/>
      <c r="AE5" s="388"/>
      <c r="AF5" s="390"/>
      <c r="AG5" s="390"/>
      <c r="AH5" s="390"/>
      <c r="AI5" s="390"/>
      <c r="AJ5" s="390"/>
      <c r="AK5" s="390"/>
      <c r="AL5" s="360"/>
      <c r="AM5" s="360"/>
      <c r="AN5" s="360"/>
      <c r="AO5" s="360"/>
      <c r="AP5" s="360"/>
      <c r="AQ5" s="360"/>
      <c r="AR5" s="360"/>
      <c r="AS5" s="360"/>
      <c r="AT5" s="360"/>
      <c r="AU5" s="360"/>
      <c r="AV5" s="360"/>
      <c r="AW5" s="360"/>
      <c r="AX5" s="360"/>
      <c r="AY5" s="360"/>
      <c r="AZ5" s="360"/>
      <c r="BA5" s="360"/>
      <c r="BB5" s="360"/>
      <c r="BC5" s="360"/>
      <c r="BD5" s="360"/>
      <c r="BE5" s="360"/>
      <c r="BF5" s="360"/>
      <c r="BG5" s="360"/>
      <c r="BH5" s="360"/>
      <c r="BI5" s="360"/>
      <c r="BJ5" s="360"/>
      <c r="BK5" s="360"/>
      <c r="BL5" s="360"/>
      <c r="BM5" s="360"/>
      <c r="BN5" s="360"/>
      <c r="BO5" s="360"/>
    </row>
    <row r="6" spans="1:234" s="362" customFormat="1" ht="15" customHeight="1" thickTop="1">
      <c r="A6" s="358"/>
      <c r="B6" s="388"/>
      <c r="C6" s="388"/>
      <c r="D6" s="388"/>
      <c r="E6" s="388"/>
      <c r="F6" s="388"/>
      <c r="G6" s="388"/>
      <c r="H6" s="388"/>
      <c r="I6" s="388"/>
      <c r="J6" s="388"/>
      <c r="K6" s="388"/>
      <c r="L6" s="388"/>
      <c r="M6" s="388"/>
      <c r="N6" s="388"/>
      <c r="O6" s="388"/>
      <c r="P6" s="388"/>
      <c r="Q6" s="388"/>
      <c r="R6" s="388"/>
      <c r="S6" s="388"/>
      <c r="T6" s="388"/>
      <c r="U6" s="388"/>
      <c r="V6" s="388"/>
      <c r="W6" s="388"/>
      <c r="X6" s="388"/>
      <c r="Y6" s="388"/>
      <c r="Z6" s="389"/>
      <c r="AA6" s="389"/>
      <c r="AB6" s="389"/>
      <c r="AC6" s="389"/>
      <c r="AD6" s="388"/>
      <c r="AE6" s="388"/>
      <c r="AF6" s="390"/>
      <c r="AG6" s="390"/>
      <c r="AH6" s="390"/>
      <c r="AI6" s="390"/>
      <c r="AJ6" s="390"/>
      <c r="AK6" s="390"/>
      <c r="AL6" s="360"/>
      <c r="AM6" s="360"/>
      <c r="AN6" s="360"/>
      <c r="AO6" s="360"/>
      <c r="AP6" s="360"/>
      <c r="AQ6" s="360"/>
      <c r="AR6" s="360"/>
      <c r="AS6" s="360"/>
      <c r="AT6" s="360"/>
      <c r="AU6" s="360"/>
      <c r="AV6" s="360"/>
      <c r="AW6" s="360"/>
      <c r="AX6" s="360"/>
      <c r="AY6" s="360"/>
      <c r="AZ6" s="360"/>
      <c r="BA6" s="360"/>
      <c r="BB6" s="360"/>
      <c r="BC6" s="360"/>
      <c r="BD6" s="360"/>
      <c r="BE6" s="360"/>
      <c r="BF6" s="360"/>
      <c r="BG6" s="360"/>
      <c r="BH6" s="360"/>
      <c r="BI6" s="360"/>
      <c r="BJ6" s="360"/>
      <c r="BK6" s="360"/>
      <c r="BL6" s="360"/>
      <c r="BM6" s="360"/>
      <c r="BN6" s="360"/>
      <c r="BO6" s="51" t="s">
        <v>61</v>
      </c>
    </row>
    <row r="7" spans="1:234" s="56" customFormat="1" ht="15" customHeight="1">
      <c r="A7" s="54"/>
      <c r="B7" s="55" t="s">
        <v>100</v>
      </c>
      <c r="C7" s="55" t="s">
        <v>101</v>
      </c>
      <c r="D7" s="55" t="s">
        <v>102</v>
      </c>
      <c r="E7" s="55" t="s">
        <v>103</v>
      </c>
      <c r="F7" s="55" t="s">
        <v>104</v>
      </c>
      <c r="G7" s="55" t="s">
        <v>105</v>
      </c>
      <c r="H7" s="55" t="s">
        <v>106</v>
      </c>
      <c r="I7" s="55" t="s">
        <v>107</v>
      </c>
      <c r="J7" s="55" t="s">
        <v>108</v>
      </c>
      <c r="K7" s="55" t="s">
        <v>109</v>
      </c>
      <c r="L7" s="55" t="s">
        <v>110</v>
      </c>
      <c r="M7" s="55" t="s">
        <v>111</v>
      </c>
      <c r="N7" s="55" t="s">
        <v>112</v>
      </c>
      <c r="O7" s="55" t="s">
        <v>113</v>
      </c>
      <c r="P7" s="55" t="s">
        <v>114</v>
      </c>
      <c r="Q7" s="55" t="s">
        <v>115</v>
      </c>
      <c r="R7" s="55" t="s">
        <v>116</v>
      </c>
      <c r="S7" s="55" t="s">
        <v>117</v>
      </c>
      <c r="T7" s="55" t="s">
        <v>118</v>
      </c>
      <c r="U7" s="55" t="s">
        <v>119</v>
      </c>
      <c r="V7" s="55" t="s">
        <v>120</v>
      </c>
      <c r="W7" s="55" t="s">
        <v>121</v>
      </c>
      <c r="X7" s="55" t="s">
        <v>122</v>
      </c>
      <c r="Y7" s="55" t="s">
        <v>123</v>
      </c>
      <c r="Z7" s="55" t="s">
        <v>124</v>
      </c>
      <c r="AA7" s="55" t="s">
        <v>125</v>
      </c>
      <c r="AB7" s="55" t="s">
        <v>126</v>
      </c>
      <c r="AC7" s="55" t="s">
        <v>127</v>
      </c>
      <c r="AD7" s="55" t="s">
        <v>128</v>
      </c>
      <c r="AE7" s="55" t="s">
        <v>129</v>
      </c>
      <c r="AF7" s="55" t="s">
        <v>130</v>
      </c>
      <c r="AG7" s="55" t="s">
        <v>131</v>
      </c>
      <c r="AH7" s="55" t="s">
        <v>132</v>
      </c>
      <c r="AI7" s="55" t="s">
        <v>133</v>
      </c>
      <c r="AJ7" s="55" t="s">
        <v>134</v>
      </c>
      <c r="AK7" s="55" t="s">
        <v>135</v>
      </c>
      <c r="AL7" s="55" t="s">
        <v>136</v>
      </c>
      <c r="AM7" s="55" t="s">
        <v>137</v>
      </c>
      <c r="AN7" s="55" t="s">
        <v>138</v>
      </c>
      <c r="AO7" s="55" t="s">
        <v>139</v>
      </c>
      <c r="AP7" s="55" t="s">
        <v>140</v>
      </c>
      <c r="AQ7" s="55" t="s">
        <v>141</v>
      </c>
      <c r="AR7" s="55" t="s">
        <v>142</v>
      </c>
      <c r="AS7" s="55" t="s">
        <v>143</v>
      </c>
      <c r="AT7" s="55" t="s">
        <v>144</v>
      </c>
      <c r="AU7" s="55" t="s">
        <v>145</v>
      </c>
      <c r="AV7" s="55" t="s">
        <v>146</v>
      </c>
      <c r="AW7" s="55" t="s">
        <v>147</v>
      </c>
      <c r="AX7" s="55" t="s">
        <v>62</v>
      </c>
      <c r="AY7" s="55" t="s">
        <v>63</v>
      </c>
      <c r="AZ7" s="55" t="s">
        <v>148</v>
      </c>
      <c r="BA7" s="55" t="s">
        <v>65</v>
      </c>
      <c r="BB7" s="55" t="s">
        <v>66</v>
      </c>
      <c r="BC7" s="55" t="s">
        <v>67</v>
      </c>
      <c r="BD7" s="55" t="s">
        <v>149</v>
      </c>
      <c r="BE7" s="55" t="s">
        <v>69</v>
      </c>
      <c r="BF7" s="55" t="s">
        <v>70</v>
      </c>
      <c r="BG7" s="55" t="s">
        <v>71</v>
      </c>
      <c r="BH7" s="55" t="s">
        <v>72</v>
      </c>
      <c r="BI7" s="55" t="s">
        <v>73</v>
      </c>
      <c r="BJ7" s="55" t="s">
        <v>74</v>
      </c>
      <c r="BK7" s="55" t="s">
        <v>75</v>
      </c>
      <c r="BL7" s="55" t="s">
        <v>76</v>
      </c>
      <c r="BM7" s="55" t="s">
        <v>77</v>
      </c>
      <c r="BN7" s="55" t="s">
        <v>78</v>
      </c>
      <c r="BO7" s="55" t="s">
        <v>79</v>
      </c>
    </row>
    <row r="8" spans="1:234" s="44" customFormat="1" ht="10.199999999999999" hidden="1"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row>
    <row r="9" spans="1:234" s="61" customFormat="1" ht="5.0999999999999996" customHeight="1">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2"/>
      <c r="BQ9" s="392"/>
      <c r="BR9" s="392"/>
      <c r="BS9" s="392"/>
      <c r="BT9" s="392"/>
      <c r="BU9" s="392"/>
      <c r="BV9" s="392"/>
      <c r="BW9" s="392"/>
      <c r="BX9" s="392"/>
      <c r="BY9" s="392"/>
      <c r="BZ9" s="392"/>
      <c r="CA9" s="392"/>
      <c r="CB9" s="392"/>
      <c r="CC9" s="392"/>
      <c r="CD9" s="392"/>
      <c r="CE9" s="392"/>
      <c r="CF9" s="392"/>
      <c r="CG9" s="392"/>
      <c r="CH9" s="392"/>
      <c r="CI9" s="392"/>
      <c r="CJ9" s="392"/>
      <c r="CK9" s="392"/>
      <c r="CL9" s="392"/>
      <c r="CM9" s="392"/>
      <c r="CN9" s="392"/>
      <c r="CO9" s="392"/>
      <c r="CP9" s="392"/>
      <c r="CQ9" s="392"/>
      <c r="CR9" s="392"/>
      <c r="CS9" s="392"/>
      <c r="CT9" s="392"/>
    </row>
    <row r="10" spans="1:234" ht="15" customHeight="1">
      <c r="A10" s="338" t="s">
        <v>386</v>
      </c>
      <c r="B10" s="339">
        <v>2502</v>
      </c>
      <c r="C10" s="339">
        <v>2744</v>
      </c>
      <c r="D10" s="339">
        <v>3007</v>
      </c>
      <c r="E10" s="339">
        <v>3202</v>
      </c>
      <c r="F10" s="339">
        <v>3296</v>
      </c>
      <c r="G10" s="339">
        <v>3331</v>
      </c>
      <c r="H10" s="339">
        <v>3385</v>
      </c>
      <c r="I10" s="339">
        <v>3416</v>
      </c>
      <c r="J10" s="372">
        <v>3428</v>
      </c>
      <c r="K10" s="372">
        <v>3447</v>
      </c>
      <c r="L10" s="372">
        <v>3479</v>
      </c>
      <c r="M10" s="372">
        <v>3555</v>
      </c>
      <c r="N10" s="372">
        <v>3405</v>
      </c>
      <c r="O10" s="372">
        <v>3453</v>
      </c>
      <c r="P10" s="372">
        <v>3471</v>
      </c>
      <c r="Q10" s="372">
        <v>3512</v>
      </c>
      <c r="R10" s="372">
        <v>3737</v>
      </c>
      <c r="S10" s="372">
        <v>3888</v>
      </c>
      <c r="T10" s="372">
        <v>3991</v>
      </c>
      <c r="U10" s="372">
        <v>4021</v>
      </c>
      <c r="V10" s="372">
        <v>4127</v>
      </c>
      <c r="W10" s="372">
        <v>4180</v>
      </c>
      <c r="X10" s="372">
        <v>5528</v>
      </c>
      <c r="Y10" s="372">
        <v>5650</v>
      </c>
      <c r="Z10" s="372">
        <v>6381</v>
      </c>
      <c r="AA10" s="372">
        <v>6650</v>
      </c>
      <c r="AB10" s="372">
        <v>6740</v>
      </c>
      <c r="AC10" s="372">
        <v>5878</v>
      </c>
      <c r="AD10" s="372">
        <v>6079</v>
      </c>
      <c r="AE10" s="372">
        <v>6301</v>
      </c>
      <c r="AF10" s="372">
        <v>6380</v>
      </c>
      <c r="AG10" s="372">
        <v>6623</v>
      </c>
      <c r="AH10" s="372">
        <v>6832</v>
      </c>
      <c r="AI10" s="372">
        <v>6950</v>
      </c>
      <c r="AJ10" s="372">
        <v>6987</v>
      </c>
      <c r="AK10" s="372">
        <v>7040</v>
      </c>
      <c r="AL10" s="372">
        <v>7219</v>
      </c>
      <c r="AM10" s="372">
        <v>7568</v>
      </c>
      <c r="AN10" s="372">
        <v>8543</v>
      </c>
      <c r="AO10" s="372">
        <v>8559</v>
      </c>
      <c r="AP10" s="372">
        <v>8856</v>
      </c>
      <c r="AQ10" s="372">
        <v>9393</v>
      </c>
      <c r="AR10" s="372">
        <v>9575</v>
      </c>
      <c r="AS10" s="372">
        <v>9754</v>
      </c>
      <c r="AT10" s="372">
        <v>10230</v>
      </c>
      <c r="AU10" s="372">
        <v>10311</v>
      </c>
      <c r="AV10" s="372">
        <v>10358</v>
      </c>
      <c r="AW10" s="372">
        <v>10392</v>
      </c>
      <c r="AX10" s="372">
        <v>10378</v>
      </c>
      <c r="AY10" s="372">
        <v>10756</v>
      </c>
      <c r="AZ10" s="372">
        <v>11014</v>
      </c>
      <c r="BA10" s="372">
        <v>11132</v>
      </c>
      <c r="BB10" s="372">
        <v>11733</v>
      </c>
      <c r="BC10" s="372">
        <v>11325</v>
      </c>
      <c r="BD10" s="372">
        <v>12389</v>
      </c>
      <c r="BE10" s="372">
        <v>13638</v>
      </c>
      <c r="BF10" s="372">
        <v>14026</v>
      </c>
      <c r="BG10" s="372">
        <v>14556</v>
      </c>
      <c r="BH10" s="372">
        <v>14918</v>
      </c>
      <c r="BI10" s="372">
        <v>15039</v>
      </c>
      <c r="BJ10" s="372">
        <v>15254</v>
      </c>
      <c r="BK10" s="372">
        <v>15598</v>
      </c>
      <c r="BL10" s="372">
        <v>15477</v>
      </c>
      <c r="BM10" s="372">
        <v>15600</v>
      </c>
      <c r="BN10" s="372">
        <v>16572</v>
      </c>
      <c r="BO10" s="373">
        <v>16609</v>
      </c>
      <c r="BP10" s="340"/>
    </row>
    <row r="11" spans="1:234" ht="15" customHeight="1">
      <c r="A11" s="338" t="s">
        <v>387</v>
      </c>
      <c r="B11" s="339">
        <v>1769</v>
      </c>
      <c r="C11" s="339">
        <v>1741</v>
      </c>
      <c r="D11" s="339">
        <v>1835</v>
      </c>
      <c r="E11" s="339">
        <v>1667</v>
      </c>
      <c r="F11" s="339">
        <v>1638</v>
      </c>
      <c r="G11" s="374">
        <v>1600</v>
      </c>
      <c r="H11" s="374">
        <v>1641</v>
      </c>
      <c r="I11" s="374">
        <v>1740</v>
      </c>
      <c r="J11" s="372">
        <v>1755</v>
      </c>
      <c r="K11" s="372">
        <v>1736</v>
      </c>
      <c r="L11" s="372">
        <v>1728</v>
      </c>
      <c r="M11" s="372">
        <v>1837</v>
      </c>
      <c r="N11" s="372">
        <v>2059</v>
      </c>
      <c r="O11" s="372">
        <v>2125</v>
      </c>
      <c r="P11" s="372">
        <v>2148</v>
      </c>
      <c r="Q11" s="372">
        <v>2234</v>
      </c>
      <c r="R11" s="372">
        <v>2216</v>
      </c>
      <c r="S11" s="372">
        <v>2349</v>
      </c>
      <c r="T11" s="372">
        <v>2415</v>
      </c>
      <c r="U11" s="372">
        <v>2473</v>
      </c>
      <c r="V11" s="372">
        <v>2493</v>
      </c>
      <c r="W11" s="372">
        <v>2682</v>
      </c>
      <c r="X11" s="372">
        <v>2776</v>
      </c>
      <c r="Y11" s="372">
        <v>2699</v>
      </c>
      <c r="Z11" s="372">
        <v>2643</v>
      </c>
      <c r="AA11" s="372">
        <v>2740</v>
      </c>
      <c r="AB11" s="372">
        <v>2792</v>
      </c>
      <c r="AC11" s="372">
        <v>2721</v>
      </c>
      <c r="AD11" s="372">
        <v>2927</v>
      </c>
      <c r="AE11" s="372">
        <v>3199</v>
      </c>
      <c r="AF11" s="372">
        <v>3336</v>
      </c>
      <c r="AG11" s="372">
        <v>3196</v>
      </c>
      <c r="AH11" s="372">
        <v>3214</v>
      </c>
      <c r="AI11" s="372">
        <v>3270</v>
      </c>
      <c r="AJ11" s="372">
        <v>3215</v>
      </c>
      <c r="AK11" s="372">
        <v>3178</v>
      </c>
      <c r="AL11" s="372">
        <v>3094</v>
      </c>
      <c r="AM11" s="372">
        <v>3182</v>
      </c>
      <c r="AN11" s="372">
        <v>3175</v>
      </c>
      <c r="AO11" s="372">
        <v>3127</v>
      </c>
      <c r="AP11" s="372">
        <v>3051</v>
      </c>
      <c r="AQ11" s="372">
        <v>3153</v>
      </c>
      <c r="AR11" s="372">
        <v>3241</v>
      </c>
      <c r="AS11" s="372">
        <v>3157</v>
      </c>
      <c r="AT11" s="372">
        <v>3040</v>
      </c>
      <c r="AU11" s="372">
        <v>3044</v>
      </c>
      <c r="AV11" s="372">
        <v>3166</v>
      </c>
      <c r="AW11" s="372">
        <v>3200</v>
      </c>
      <c r="AX11" s="372">
        <v>3171</v>
      </c>
      <c r="AY11" s="372">
        <v>3273</v>
      </c>
      <c r="AZ11" s="372">
        <v>3377</v>
      </c>
      <c r="BA11" s="372">
        <v>3360</v>
      </c>
      <c r="BB11" s="372">
        <v>3256</v>
      </c>
      <c r="BC11" s="372">
        <v>3136</v>
      </c>
      <c r="BD11" s="372">
        <v>3261</v>
      </c>
      <c r="BE11" s="372">
        <v>3376</v>
      </c>
      <c r="BF11" s="372">
        <v>3407</v>
      </c>
      <c r="BG11" s="372">
        <v>3552</v>
      </c>
      <c r="BH11" s="372">
        <v>3639</v>
      </c>
      <c r="BI11" s="372">
        <v>3848</v>
      </c>
      <c r="BJ11" s="372">
        <v>4003</v>
      </c>
      <c r="BK11" s="372">
        <v>4261</v>
      </c>
      <c r="BL11" s="372">
        <v>4665</v>
      </c>
      <c r="BM11" s="372">
        <v>4916</v>
      </c>
      <c r="BN11" s="372">
        <v>4925</v>
      </c>
      <c r="BO11" s="373">
        <v>5124</v>
      </c>
      <c r="BP11" s="340"/>
    </row>
    <row r="12" spans="1:234" ht="15" customHeight="1">
      <c r="A12" s="338" t="s">
        <v>388</v>
      </c>
      <c r="B12" s="339">
        <v>181</v>
      </c>
      <c r="C12" s="339">
        <v>191</v>
      </c>
      <c r="D12" s="339">
        <v>183</v>
      </c>
      <c r="E12" s="339">
        <v>164</v>
      </c>
      <c r="F12" s="339">
        <v>209</v>
      </c>
      <c r="G12" s="374">
        <v>227</v>
      </c>
      <c r="H12" s="374">
        <v>229</v>
      </c>
      <c r="I12" s="374">
        <v>222</v>
      </c>
      <c r="J12" s="372">
        <v>287</v>
      </c>
      <c r="K12" s="372">
        <v>297</v>
      </c>
      <c r="L12" s="372">
        <v>324</v>
      </c>
      <c r="M12" s="372">
        <v>320</v>
      </c>
      <c r="N12" s="372">
        <v>296</v>
      </c>
      <c r="O12" s="372">
        <v>299</v>
      </c>
      <c r="P12" s="372">
        <v>309</v>
      </c>
      <c r="Q12" s="372">
        <v>295</v>
      </c>
      <c r="R12" s="372">
        <v>343</v>
      </c>
      <c r="S12" s="372">
        <v>401</v>
      </c>
      <c r="T12" s="372">
        <v>414</v>
      </c>
      <c r="U12" s="372">
        <v>398</v>
      </c>
      <c r="V12" s="372">
        <v>482</v>
      </c>
      <c r="W12" s="372">
        <v>524</v>
      </c>
      <c r="X12" s="372">
        <v>526</v>
      </c>
      <c r="Y12" s="372">
        <v>496</v>
      </c>
      <c r="Z12" s="372">
        <v>573</v>
      </c>
      <c r="AA12" s="372">
        <v>788</v>
      </c>
      <c r="AB12" s="372">
        <v>804</v>
      </c>
      <c r="AC12" s="372">
        <v>765</v>
      </c>
      <c r="AD12" s="372">
        <v>322</v>
      </c>
      <c r="AE12" s="372">
        <v>272</v>
      </c>
      <c r="AF12" s="372">
        <v>266</v>
      </c>
      <c r="AG12" s="372">
        <v>246</v>
      </c>
      <c r="AH12" s="372">
        <v>298</v>
      </c>
      <c r="AI12" s="372">
        <v>330</v>
      </c>
      <c r="AJ12" s="372">
        <v>333</v>
      </c>
      <c r="AK12" s="372">
        <v>334</v>
      </c>
      <c r="AL12" s="372">
        <v>394</v>
      </c>
      <c r="AM12" s="372">
        <v>444</v>
      </c>
      <c r="AN12" s="372">
        <v>641</v>
      </c>
      <c r="AO12" s="372">
        <v>474</v>
      </c>
      <c r="AP12" s="372">
        <v>506</v>
      </c>
      <c r="AQ12" s="372">
        <v>515</v>
      </c>
      <c r="AR12" s="372">
        <v>517</v>
      </c>
      <c r="AS12" s="372">
        <v>509</v>
      </c>
      <c r="AT12" s="372">
        <v>553</v>
      </c>
      <c r="AU12" s="372">
        <v>603</v>
      </c>
      <c r="AV12" s="372">
        <v>602</v>
      </c>
      <c r="AW12" s="372">
        <v>603</v>
      </c>
      <c r="AX12" s="372">
        <v>634</v>
      </c>
      <c r="AY12" s="372">
        <v>603</v>
      </c>
      <c r="AZ12" s="372">
        <v>587</v>
      </c>
      <c r="BA12" s="372">
        <v>560</v>
      </c>
      <c r="BB12" s="372">
        <v>560</v>
      </c>
      <c r="BC12" s="372">
        <v>2</v>
      </c>
      <c r="BD12" s="372">
        <v>3</v>
      </c>
      <c r="BE12" s="372">
        <v>2</v>
      </c>
      <c r="BF12" s="372">
        <v>3</v>
      </c>
      <c r="BG12" s="372">
        <v>3</v>
      </c>
      <c r="BH12" s="372">
        <v>3</v>
      </c>
      <c r="BI12" s="372">
        <v>3</v>
      </c>
      <c r="BJ12" s="372">
        <v>2</v>
      </c>
      <c r="BK12" s="372">
        <v>2</v>
      </c>
      <c r="BL12" s="372">
        <v>2</v>
      </c>
      <c r="BM12" s="372">
        <v>2</v>
      </c>
      <c r="BN12" s="372">
        <v>2</v>
      </c>
      <c r="BO12" s="373">
        <v>2</v>
      </c>
      <c r="BP12" s="340"/>
    </row>
    <row r="13" spans="1:234" ht="15" customHeight="1">
      <c r="A13" s="338" t="s">
        <v>389</v>
      </c>
      <c r="B13" s="339">
        <v>1674</v>
      </c>
      <c r="C13" s="339">
        <v>1867</v>
      </c>
      <c r="D13" s="339">
        <v>2009</v>
      </c>
      <c r="E13" s="339">
        <v>2042</v>
      </c>
      <c r="F13" s="339">
        <v>2120</v>
      </c>
      <c r="G13" s="374">
        <v>2178</v>
      </c>
      <c r="H13" s="374">
        <v>2247</v>
      </c>
      <c r="I13" s="374">
        <v>2442</v>
      </c>
      <c r="J13" s="372">
        <v>2497</v>
      </c>
      <c r="K13" s="372">
        <v>2540</v>
      </c>
      <c r="L13" s="372">
        <v>2629</v>
      </c>
      <c r="M13" s="372">
        <v>2723</v>
      </c>
      <c r="N13" s="372">
        <v>2837</v>
      </c>
      <c r="O13" s="372">
        <v>2938</v>
      </c>
      <c r="P13" s="372">
        <v>3058</v>
      </c>
      <c r="Q13" s="372">
        <v>3263</v>
      </c>
      <c r="R13" s="372">
        <v>3382</v>
      </c>
      <c r="S13" s="372">
        <v>3610</v>
      </c>
      <c r="T13" s="372">
        <v>3781</v>
      </c>
      <c r="U13" s="372">
        <v>4001</v>
      </c>
      <c r="V13" s="372">
        <v>4204</v>
      </c>
      <c r="W13" s="372">
        <v>4349</v>
      </c>
      <c r="X13" s="372">
        <v>4648</v>
      </c>
      <c r="Y13" s="372">
        <v>4900</v>
      </c>
      <c r="Z13" s="372">
        <v>5085</v>
      </c>
      <c r="AA13" s="372">
        <v>5234</v>
      </c>
      <c r="AB13" s="372">
        <v>5299</v>
      </c>
      <c r="AC13" s="372">
        <v>5558</v>
      </c>
      <c r="AD13" s="372">
        <v>6061</v>
      </c>
      <c r="AE13" s="372">
        <v>6269</v>
      </c>
      <c r="AF13" s="372">
        <v>6491</v>
      </c>
      <c r="AG13" s="372">
        <v>6425</v>
      </c>
      <c r="AH13" s="372">
        <v>6767</v>
      </c>
      <c r="AI13" s="372">
        <v>6918</v>
      </c>
      <c r="AJ13" s="372">
        <v>7305</v>
      </c>
      <c r="AK13" s="372">
        <v>7833</v>
      </c>
      <c r="AL13" s="372">
        <v>8138</v>
      </c>
      <c r="AM13" s="372">
        <v>8482</v>
      </c>
      <c r="AN13" s="372">
        <v>9280</v>
      </c>
      <c r="AO13" s="372">
        <v>9647</v>
      </c>
      <c r="AP13" s="372">
        <v>9859</v>
      </c>
      <c r="AQ13" s="372">
        <v>10085</v>
      </c>
      <c r="AR13" s="372">
        <v>10363</v>
      </c>
      <c r="AS13" s="372">
        <v>10398</v>
      </c>
      <c r="AT13" s="372">
        <v>10822</v>
      </c>
      <c r="AU13" s="372">
        <v>10927</v>
      </c>
      <c r="AV13" s="372">
        <v>11242</v>
      </c>
      <c r="AW13" s="372">
        <v>11310</v>
      </c>
      <c r="AX13" s="372">
        <v>11519</v>
      </c>
      <c r="AY13" s="372">
        <v>12354</v>
      </c>
      <c r="AZ13" s="372">
        <v>12982</v>
      </c>
      <c r="BA13" s="372">
        <v>13630</v>
      </c>
      <c r="BB13" s="372">
        <v>14476</v>
      </c>
      <c r="BC13" s="372">
        <v>14913</v>
      </c>
      <c r="BD13" s="372">
        <v>15433</v>
      </c>
      <c r="BE13" s="372">
        <v>16308</v>
      </c>
      <c r="BF13" s="372">
        <v>17494</v>
      </c>
      <c r="BG13" s="372">
        <v>18817</v>
      </c>
      <c r="BH13" s="372">
        <v>19868</v>
      </c>
      <c r="BI13" s="372">
        <v>20869</v>
      </c>
      <c r="BJ13" s="372">
        <v>22088</v>
      </c>
      <c r="BK13" s="372">
        <v>23529</v>
      </c>
      <c r="BL13" s="372">
        <v>24023</v>
      </c>
      <c r="BM13" s="372">
        <v>24539</v>
      </c>
      <c r="BN13" s="372">
        <v>24603</v>
      </c>
      <c r="BO13" s="373">
        <v>25343</v>
      </c>
      <c r="BP13" s="340"/>
    </row>
    <row r="14" spans="1:234" ht="15" customHeight="1">
      <c r="A14" s="338" t="s">
        <v>390</v>
      </c>
      <c r="B14" s="339">
        <v>524</v>
      </c>
      <c r="C14" s="339">
        <v>529</v>
      </c>
      <c r="D14" s="339">
        <v>544</v>
      </c>
      <c r="E14" s="339">
        <v>545</v>
      </c>
      <c r="F14" s="339">
        <v>558</v>
      </c>
      <c r="G14" s="374">
        <v>564</v>
      </c>
      <c r="H14" s="374">
        <v>567</v>
      </c>
      <c r="I14" s="374">
        <v>578</v>
      </c>
      <c r="J14" s="372">
        <v>1248</v>
      </c>
      <c r="K14" s="372">
        <v>1208</v>
      </c>
      <c r="L14" s="372">
        <v>1273</v>
      </c>
      <c r="M14" s="372">
        <v>1327</v>
      </c>
      <c r="N14" s="372">
        <v>1343</v>
      </c>
      <c r="O14" s="372">
        <v>1330</v>
      </c>
      <c r="P14" s="372">
        <v>1378</v>
      </c>
      <c r="Q14" s="372">
        <v>1319</v>
      </c>
      <c r="R14" s="372">
        <v>1472</v>
      </c>
      <c r="S14" s="372">
        <v>1480</v>
      </c>
      <c r="T14" s="372">
        <v>1438</v>
      </c>
      <c r="U14" s="372">
        <v>1447</v>
      </c>
      <c r="V14" s="372">
        <v>1655</v>
      </c>
      <c r="W14" s="372">
        <v>1663</v>
      </c>
      <c r="X14" s="372">
        <v>1732</v>
      </c>
      <c r="Y14" s="372">
        <v>1878</v>
      </c>
      <c r="Z14" s="372">
        <v>2000</v>
      </c>
      <c r="AA14" s="372">
        <v>2077</v>
      </c>
      <c r="AB14" s="372">
        <v>2211</v>
      </c>
      <c r="AC14" s="372">
        <v>2276</v>
      </c>
      <c r="AD14" s="372">
        <v>2387</v>
      </c>
      <c r="AE14" s="372">
        <v>2489</v>
      </c>
      <c r="AF14" s="372">
        <v>2616</v>
      </c>
      <c r="AG14" s="372">
        <v>2627</v>
      </c>
      <c r="AH14" s="372">
        <v>2695</v>
      </c>
      <c r="AI14" s="372">
        <v>2700</v>
      </c>
      <c r="AJ14" s="372">
        <v>2779</v>
      </c>
      <c r="AK14" s="372">
        <v>2777</v>
      </c>
      <c r="AL14" s="372">
        <v>2857</v>
      </c>
      <c r="AM14" s="372">
        <v>2843</v>
      </c>
      <c r="AN14" s="372">
        <v>2789</v>
      </c>
      <c r="AO14" s="372">
        <v>2696</v>
      </c>
      <c r="AP14" s="372">
        <v>2535</v>
      </c>
      <c r="AQ14" s="372">
        <v>2409</v>
      </c>
      <c r="AR14" s="372">
        <v>1427</v>
      </c>
      <c r="AS14" s="372">
        <v>1417</v>
      </c>
      <c r="AT14" s="372">
        <v>1437</v>
      </c>
      <c r="AU14" s="372">
        <v>1623</v>
      </c>
      <c r="AV14" s="372">
        <v>1572</v>
      </c>
      <c r="AW14" s="372">
        <v>1553</v>
      </c>
      <c r="AX14" s="372">
        <v>1542</v>
      </c>
      <c r="AY14" s="372">
        <v>1532</v>
      </c>
      <c r="AZ14" s="372">
        <v>1548</v>
      </c>
      <c r="BA14" s="372">
        <v>1519</v>
      </c>
      <c r="BB14" s="372">
        <v>1446</v>
      </c>
      <c r="BC14" s="372">
        <v>1377</v>
      </c>
      <c r="BD14" s="372">
        <v>1386</v>
      </c>
      <c r="BE14" s="372">
        <v>1275</v>
      </c>
      <c r="BF14" s="372">
        <v>1327</v>
      </c>
      <c r="BG14" s="372">
        <v>1284</v>
      </c>
      <c r="BH14" s="372">
        <v>1278</v>
      </c>
      <c r="BI14" s="372">
        <v>1244</v>
      </c>
      <c r="BJ14" s="372">
        <v>1243</v>
      </c>
      <c r="BK14" s="372">
        <v>1325</v>
      </c>
      <c r="BL14" s="372">
        <v>1421</v>
      </c>
      <c r="BM14" s="372">
        <v>1419</v>
      </c>
      <c r="BN14" s="372">
        <v>1509</v>
      </c>
      <c r="BO14" s="373">
        <v>1563</v>
      </c>
      <c r="BP14" s="340"/>
    </row>
    <row r="15" spans="1:234" ht="15" customHeight="1">
      <c r="A15" s="338" t="s">
        <v>391</v>
      </c>
      <c r="B15" s="339">
        <v>8369</v>
      </c>
      <c r="C15" s="339">
        <v>8698</v>
      </c>
      <c r="D15" s="339">
        <v>8990</v>
      </c>
      <c r="E15" s="339">
        <v>9413</v>
      </c>
      <c r="F15" s="339">
        <v>9470</v>
      </c>
      <c r="G15" s="374">
        <v>9763</v>
      </c>
      <c r="H15" s="374">
        <v>9908</v>
      </c>
      <c r="I15" s="374">
        <v>10422</v>
      </c>
      <c r="J15" s="372">
        <v>10448</v>
      </c>
      <c r="K15" s="372">
        <v>10820</v>
      </c>
      <c r="L15" s="372">
        <v>11227</v>
      </c>
      <c r="M15" s="372">
        <v>11779</v>
      </c>
      <c r="N15" s="372">
        <v>11791</v>
      </c>
      <c r="O15" s="372">
        <v>12030</v>
      </c>
      <c r="P15" s="372">
        <v>12571</v>
      </c>
      <c r="Q15" s="372">
        <v>13296</v>
      </c>
      <c r="R15" s="372">
        <v>13535</v>
      </c>
      <c r="S15" s="372">
        <v>13917</v>
      </c>
      <c r="T15" s="372">
        <v>14429</v>
      </c>
      <c r="U15" s="372">
        <v>15458</v>
      </c>
      <c r="V15" s="372">
        <v>15721</v>
      </c>
      <c r="W15" s="372">
        <v>16093</v>
      </c>
      <c r="X15" s="372">
        <v>16988</v>
      </c>
      <c r="Y15" s="372">
        <v>17944</v>
      </c>
      <c r="Z15" s="372">
        <v>18000</v>
      </c>
      <c r="AA15" s="372">
        <v>18222</v>
      </c>
      <c r="AB15" s="372">
        <v>18662</v>
      </c>
      <c r="AC15" s="372">
        <v>19390</v>
      </c>
      <c r="AD15" s="372">
        <v>19312</v>
      </c>
      <c r="AE15" s="372">
        <v>19793</v>
      </c>
      <c r="AF15" s="372">
        <v>20398</v>
      </c>
      <c r="AG15" s="372">
        <v>20917</v>
      </c>
      <c r="AH15" s="372">
        <v>20865</v>
      </c>
      <c r="AI15" s="372">
        <v>21489</v>
      </c>
      <c r="AJ15" s="372">
        <v>21946</v>
      </c>
      <c r="AK15" s="372">
        <v>22812</v>
      </c>
      <c r="AL15" s="372">
        <v>23085</v>
      </c>
      <c r="AM15" s="372">
        <v>23693</v>
      </c>
      <c r="AN15" s="372">
        <v>29588</v>
      </c>
      <c r="AO15" s="372">
        <v>30499</v>
      </c>
      <c r="AP15" s="372">
        <v>30851</v>
      </c>
      <c r="AQ15" s="372">
        <v>31124</v>
      </c>
      <c r="AR15" s="372">
        <v>31858</v>
      </c>
      <c r="AS15" s="372">
        <v>32795</v>
      </c>
      <c r="AT15" s="372">
        <v>32700</v>
      </c>
      <c r="AU15" s="372">
        <v>32128</v>
      </c>
      <c r="AV15" s="372">
        <v>32419</v>
      </c>
      <c r="AW15" s="372">
        <v>33111</v>
      </c>
      <c r="AX15" s="372">
        <v>32706</v>
      </c>
      <c r="AY15" s="372">
        <v>33113</v>
      </c>
      <c r="AZ15" s="372">
        <v>33628</v>
      </c>
      <c r="BA15" s="372">
        <v>34055</v>
      </c>
      <c r="BB15" s="372">
        <v>32626</v>
      </c>
      <c r="BC15" s="372">
        <v>33086</v>
      </c>
      <c r="BD15" s="372">
        <v>33056</v>
      </c>
      <c r="BE15" s="372">
        <v>33851</v>
      </c>
      <c r="BF15" s="372">
        <v>33177</v>
      </c>
      <c r="BG15" s="372">
        <v>33353</v>
      </c>
      <c r="BH15" s="372">
        <v>33359</v>
      </c>
      <c r="BI15" s="372">
        <v>34170</v>
      </c>
      <c r="BJ15" s="372">
        <v>34375</v>
      </c>
      <c r="BK15" s="372">
        <v>34801</v>
      </c>
      <c r="BL15" s="372">
        <v>35906</v>
      </c>
      <c r="BM15" s="372">
        <v>36770</v>
      </c>
      <c r="BN15" s="372">
        <v>41958</v>
      </c>
      <c r="BO15" s="373">
        <v>38540</v>
      </c>
      <c r="BP15" s="340"/>
    </row>
    <row r="16" spans="1:234" ht="15" customHeight="1">
      <c r="A16" s="338" t="s">
        <v>392</v>
      </c>
      <c r="B16" s="339">
        <v>19763</v>
      </c>
      <c r="C16" s="339">
        <v>21059</v>
      </c>
      <c r="D16" s="339">
        <v>22345</v>
      </c>
      <c r="E16" s="339">
        <v>24517</v>
      </c>
      <c r="F16" s="339">
        <v>25161</v>
      </c>
      <c r="G16" s="374">
        <v>26523</v>
      </c>
      <c r="H16" s="374">
        <v>26778</v>
      </c>
      <c r="I16" s="374">
        <v>27628</v>
      </c>
      <c r="J16" s="372">
        <v>28751</v>
      </c>
      <c r="K16" s="372">
        <v>30403</v>
      </c>
      <c r="L16" s="372">
        <v>32179</v>
      </c>
      <c r="M16" s="372">
        <v>35131</v>
      </c>
      <c r="N16" s="372">
        <v>36584</v>
      </c>
      <c r="O16" s="372">
        <v>37326</v>
      </c>
      <c r="P16" s="372">
        <v>39201</v>
      </c>
      <c r="Q16" s="372">
        <v>42275</v>
      </c>
      <c r="R16" s="372">
        <v>43634</v>
      </c>
      <c r="S16" s="372">
        <v>46194</v>
      </c>
      <c r="T16" s="372">
        <v>48059</v>
      </c>
      <c r="U16" s="372">
        <v>52776</v>
      </c>
      <c r="V16" s="372">
        <v>54894</v>
      </c>
      <c r="W16" s="372">
        <v>58260</v>
      </c>
      <c r="X16" s="372">
        <v>60237</v>
      </c>
      <c r="Y16" s="372">
        <v>65020</v>
      </c>
      <c r="Z16" s="372">
        <v>66718</v>
      </c>
      <c r="AA16" s="372">
        <v>69696</v>
      </c>
      <c r="AB16" s="372">
        <v>70076</v>
      </c>
      <c r="AC16" s="372">
        <v>74054</v>
      </c>
      <c r="AD16" s="372">
        <v>75018</v>
      </c>
      <c r="AE16" s="372">
        <v>78317</v>
      </c>
      <c r="AF16" s="372">
        <v>80128</v>
      </c>
      <c r="AG16" s="372">
        <v>86977</v>
      </c>
      <c r="AH16" s="372">
        <v>89737</v>
      </c>
      <c r="AI16" s="372">
        <v>95411</v>
      </c>
      <c r="AJ16" s="372">
        <v>98216</v>
      </c>
      <c r="AK16" s="372">
        <v>106052</v>
      </c>
      <c r="AL16" s="372">
        <v>109931</v>
      </c>
      <c r="AM16" s="372">
        <v>115605</v>
      </c>
      <c r="AN16" s="372">
        <v>129637</v>
      </c>
      <c r="AO16" s="372">
        <v>138360</v>
      </c>
      <c r="AP16" s="372">
        <v>143674</v>
      </c>
      <c r="AQ16" s="372">
        <v>147420</v>
      </c>
      <c r="AR16" s="372">
        <v>152626</v>
      </c>
      <c r="AS16" s="372">
        <v>158368</v>
      </c>
      <c r="AT16" s="372">
        <v>161674</v>
      </c>
      <c r="AU16" s="372">
        <v>161476</v>
      </c>
      <c r="AV16" s="372">
        <v>162480</v>
      </c>
      <c r="AW16" s="372">
        <v>165617</v>
      </c>
      <c r="AX16" s="372">
        <v>167576</v>
      </c>
      <c r="AY16" s="372">
        <v>169386</v>
      </c>
      <c r="AZ16" s="372">
        <v>172371</v>
      </c>
      <c r="BA16" s="372">
        <v>175968</v>
      </c>
      <c r="BB16" s="372">
        <v>173392</v>
      </c>
      <c r="BC16" s="372">
        <v>175896</v>
      </c>
      <c r="BD16" s="372">
        <v>176797</v>
      </c>
      <c r="BE16" s="372">
        <v>177744</v>
      </c>
      <c r="BF16" s="372">
        <v>175283</v>
      </c>
      <c r="BG16" s="372">
        <v>174746</v>
      </c>
      <c r="BH16" s="372">
        <v>173939</v>
      </c>
      <c r="BI16" s="372">
        <v>175222</v>
      </c>
      <c r="BJ16" s="372">
        <v>179939</v>
      </c>
      <c r="BK16" s="372">
        <v>183449</v>
      </c>
      <c r="BL16" s="372">
        <v>190696</v>
      </c>
      <c r="BM16" s="372">
        <v>196762</v>
      </c>
      <c r="BN16" s="372">
        <v>204084</v>
      </c>
      <c r="BO16" s="373">
        <v>211316</v>
      </c>
      <c r="BP16" s="340"/>
    </row>
    <row r="17" spans="1:68" ht="15" customHeight="1">
      <c r="A17" s="338" t="s">
        <v>393</v>
      </c>
      <c r="B17" s="339">
        <v>13551</v>
      </c>
      <c r="C17" s="339">
        <v>13708</v>
      </c>
      <c r="D17" s="339">
        <v>13988</v>
      </c>
      <c r="E17" s="339">
        <v>14485</v>
      </c>
      <c r="F17" s="339">
        <v>14743</v>
      </c>
      <c r="G17" s="374">
        <v>15290</v>
      </c>
      <c r="H17" s="374">
        <v>15465</v>
      </c>
      <c r="I17" s="374">
        <v>15433</v>
      </c>
      <c r="J17" s="372">
        <v>15519</v>
      </c>
      <c r="K17" s="372">
        <v>15593</v>
      </c>
      <c r="L17" s="372">
        <v>15697</v>
      </c>
      <c r="M17" s="372">
        <v>15876</v>
      </c>
      <c r="N17" s="372">
        <v>16228</v>
      </c>
      <c r="O17" s="372">
        <v>16490</v>
      </c>
      <c r="P17" s="372">
        <v>16744</v>
      </c>
      <c r="Q17" s="372">
        <v>17259</v>
      </c>
      <c r="R17" s="372">
        <v>17770</v>
      </c>
      <c r="S17" s="372">
        <v>18003</v>
      </c>
      <c r="T17" s="372">
        <v>18243</v>
      </c>
      <c r="U17" s="372">
        <v>18508</v>
      </c>
      <c r="V17" s="372">
        <v>18714</v>
      </c>
      <c r="W17" s="372">
        <v>19153</v>
      </c>
      <c r="X17" s="372">
        <v>20208</v>
      </c>
      <c r="Y17" s="372">
        <v>20181</v>
      </c>
      <c r="Z17" s="372">
        <v>20344</v>
      </c>
      <c r="AA17" s="372">
        <v>20674</v>
      </c>
      <c r="AB17" s="372">
        <v>21208</v>
      </c>
      <c r="AC17" s="372">
        <v>19687</v>
      </c>
      <c r="AD17" s="372">
        <v>19564</v>
      </c>
      <c r="AE17" s="372">
        <v>19825</v>
      </c>
      <c r="AF17" s="372">
        <v>19852</v>
      </c>
      <c r="AG17" s="372">
        <v>19548</v>
      </c>
      <c r="AH17" s="372">
        <v>19966</v>
      </c>
      <c r="AI17" s="372">
        <v>20530</v>
      </c>
      <c r="AJ17" s="372">
        <v>20864</v>
      </c>
      <c r="AK17" s="372">
        <v>20915</v>
      </c>
      <c r="AL17" s="372">
        <v>21435</v>
      </c>
      <c r="AM17" s="372">
        <v>22107</v>
      </c>
      <c r="AN17" s="372">
        <v>22485</v>
      </c>
      <c r="AO17" s="372">
        <v>22478</v>
      </c>
      <c r="AP17" s="372">
        <v>22670</v>
      </c>
      <c r="AQ17" s="372">
        <v>22184</v>
      </c>
      <c r="AR17" s="372">
        <v>22260</v>
      </c>
      <c r="AS17" s="372">
        <v>22692</v>
      </c>
      <c r="AT17" s="372">
        <v>23073</v>
      </c>
      <c r="AU17" s="372">
        <v>24086</v>
      </c>
      <c r="AV17" s="372">
        <v>24792</v>
      </c>
      <c r="AW17" s="372">
        <v>24782</v>
      </c>
      <c r="AX17" s="372">
        <v>25244</v>
      </c>
      <c r="AY17" s="372">
        <v>25686</v>
      </c>
      <c r="AZ17" s="372">
        <v>25469</v>
      </c>
      <c r="BA17" s="372">
        <v>25703</v>
      </c>
      <c r="BB17" s="372">
        <v>25914</v>
      </c>
      <c r="BC17" s="372">
        <v>26371</v>
      </c>
      <c r="BD17" s="372">
        <v>28046</v>
      </c>
      <c r="BE17" s="372">
        <v>29841</v>
      </c>
      <c r="BF17" s="372">
        <v>31942</v>
      </c>
      <c r="BG17" s="372">
        <v>33564</v>
      </c>
      <c r="BH17" s="372">
        <v>33615</v>
      </c>
      <c r="BI17" s="372">
        <v>34064</v>
      </c>
      <c r="BJ17" s="372">
        <v>35514</v>
      </c>
      <c r="BK17" s="372">
        <v>36051</v>
      </c>
      <c r="BL17" s="372">
        <v>35421</v>
      </c>
      <c r="BM17" s="372">
        <v>34882</v>
      </c>
      <c r="BN17" s="372">
        <v>30089</v>
      </c>
      <c r="BO17" s="373">
        <v>32891</v>
      </c>
      <c r="BP17" s="340"/>
    </row>
    <row r="18" spans="1:68" ht="15" customHeight="1">
      <c r="A18" s="338" t="s">
        <v>394</v>
      </c>
      <c r="B18" s="339">
        <v>2320</v>
      </c>
      <c r="C18" s="339">
        <v>2363</v>
      </c>
      <c r="D18" s="339">
        <v>2418</v>
      </c>
      <c r="E18" s="339">
        <v>2491</v>
      </c>
      <c r="F18" s="339">
        <v>2527</v>
      </c>
      <c r="G18" s="374">
        <v>2592</v>
      </c>
      <c r="H18" s="374">
        <v>2668</v>
      </c>
      <c r="I18" s="374">
        <v>2706</v>
      </c>
      <c r="J18" s="372">
        <v>2740</v>
      </c>
      <c r="K18" s="372">
        <v>2785</v>
      </c>
      <c r="L18" s="372">
        <v>2865</v>
      </c>
      <c r="M18" s="372">
        <v>3024</v>
      </c>
      <c r="N18" s="372">
        <v>3142</v>
      </c>
      <c r="O18" s="372">
        <v>3317</v>
      </c>
      <c r="P18" s="372">
        <v>3483</v>
      </c>
      <c r="Q18" s="372">
        <v>3724</v>
      </c>
      <c r="R18" s="372">
        <v>3891</v>
      </c>
      <c r="S18" s="372">
        <v>4096</v>
      </c>
      <c r="T18" s="372">
        <v>4329</v>
      </c>
      <c r="U18" s="372">
        <v>4571</v>
      </c>
      <c r="V18" s="372">
        <v>4663</v>
      </c>
      <c r="W18" s="372">
        <v>4885</v>
      </c>
      <c r="X18" s="372">
        <v>5165</v>
      </c>
      <c r="Y18" s="372">
        <v>5449</v>
      </c>
      <c r="Z18" s="372">
        <v>5623</v>
      </c>
      <c r="AA18" s="372">
        <v>5738</v>
      </c>
      <c r="AB18" s="372">
        <v>5762</v>
      </c>
      <c r="AC18" s="372">
        <v>5900</v>
      </c>
      <c r="AD18" s="372">
        <v>6081</v>
      </c>
      <c r="AE18" s="372">
        <v>6267</v>
      </c>
      <c r="AF18" s="372">
        <v>6502</v>
      </c>
      <c r="AG18" s="372">
        <v>6708</v>
      </c>
      <c r="AH18" s="372">
        <v>6921</v>
      </c>
      <c r="AI18" s="372">
        <v>6968</v>
      </c>
      <c r="AJ18" s="372">
        <v>6984</v>
      </c>
      <c r="AK18" s="372">
        <v>6893</v>
      </c>
      <c r="AL18" s="372">
        <v>6820</v>
      </c>
      <c r="AM18" s="372">
        <v>6725</v>
      </c>
      <c r="AN18" s="372">
        <v>7470</v>
      </c>
      <c r="AO18" s="372">
        <v>7502</v>
      </c>
      <c r="AP18" s="372">
        <v>7431</v>
      </c>
      <c r="AQ18" s="372">
        <v>7357</v>
      </c>
      <c r="AR18" s="372">
        <v>7420</v>
      </c>
      <c r="AS18" s="372">
        <v>7563</v>
      </c>
      <c r="AT18" s="372">
        <v>7702</v>
      </c>
      <c r="AU18" s="372">
        <v>7873</v>
      </c>
      <c r="AV18" s="372">
        <v>8022</v>
      </c>
      <c r="AW18" s="372">
        <v>8187</v>
      </c>
      <c r="AX18" s="372">
        <v>8336</v>
      </c>
      <c r="AY18" s="372">
        <v>8538</v>
      </c>
      <c r="AZ18" s="372">
        <v>8699</v>
      </c>
      <c r="BA18" s="372">
        <v>8838</v>
      </c>
      <c r="BB18" s="372">
        <v>8854</v>
      </c>
      <c r="BC18" s="372">
        <v>8755</v>
      </c>
      <c r="BD18" s="372">
        <v>8815</v>
      </c>
      <c r="BE18" s="372">
        <v>8571</v>
      </c>
      <c r="BF18" s="372">
        <v>8504</v>
      </c>
      <c r="BG18" s="372">
        <v>8489</v>
      </c>
      <c r="BH18" s="372">
        <v>8492</v>
      </c>
      <c r="BI18" s="372">
        <v>8401</v>
      </c>
      <c r="BJ18" s="372">
        <v>8583</v>
      </c>
      <c r="BK18" s="372">
        <v>8803</v>
      </c>
      <c r="BL18" s="372">
        <v>8949</v>
      </c>
      <c r="BM18" s="372">
        <v>9134</v>
      </c>
      <c r="BN18" s="372">
        <v>9163</v>
      </c>
      <c r="BO18" s="373">
        <v>9154</v>
      </c>
      <c r="BP18" s="340"/>
    </row>
    <row r="19" spans="1:68" s="394" customFormat="1" ht="5.0999999999999996" customHeight="1">
      <c r="A19" s="338"/>
      <c r="B19" s="339"/>
      <c r="C19" s="339"/>
      <c r="D19" s="339"/>
      <c r="E19" s="339"/>
      <c r="F19" s="339"/>
      <c r="G19" s="339"/>
      <c r="H19" s="375"/>
      <c r="I19" s="375"/>
      <c r="J19" s="372"/>
      <c r="K19" s="372"/>
      <c r="L19" s="372"/>
      <c r="M19" s="372"/>
      <c r="N19" s="372"/>
      <c r="O19" s="372"/>
      <c r="P19" s="372"/>
      <c r="Q19" s="372"/>
      <c r="R19" s="372"/>
      <c r="S19" s="372"/>
      <c r="T19" s="372"/>
      <c r="U19" s="372"/>
      <c r="V19" s="372"/>
      <c r="W19" s="372"/>
      <c r="X19" s="372"/>
      <c r="Y19" s="372"/>
      <c r="Z19" s="372"/>
      <c r="AA19" s="372"/>
      <c r="AB19" s="372"/>
      <c r="AC19" s="372"/>
      <c r="AD19" s="372"/>
      <c r="AE19" s="372"/>
      <c r="AF19" s="372"/>
      <c r="AG19" s="372"/>
      <c r="AH19" s="372"/>
      <c r="AI19" s="372"/>
      <c r="AJ19" s="372"/>
      <c r="AK19" s="372"/>
      <c r="AL19" s="372"/>
      <c r="AM19" s="372"/>
      <c r="AN19" s="372"/>
      <c r="AO19" s="372"/>
      <c r="AP19" s="393"/>
      <c r="AQ19" s="393"/>
      <c r="AR19" s="393"/>
      <c r="AS19" s="393"/>
      <c r="AT19" s="393"/>
      <c r="AU19" s="393"/>
      <c r="AV19" s="393"/>
      <c r="AW19" s="393"/>
      <c r="AX19" s="393"/>
      <c r="AY19" s="393"/>
      <c r="AZ19" s="393"/>
      <c r="BA19" s="393"/>
      <c r="BB19" s="393"/>
      <c r="BC19" s="393"/>
      <c r="BD19" s="393"/>
      <c r="BE19" s="393"/>
      <c r="BF19" s="393"/>
      <c r="BG19" s="393"/>
      <c r="BH19" s="393"/>
      <c r="BI19" s="393"/>
      <c r="BJ19" s="393"/>
      <c r="BK19" s="393"/>
      <c r="BL19" s="393"/>
      <c r="BM19" s="393"/>
      <c r="BN19" s="393"/>
      <c r="BO19" s="393"/>
      <c r="BP19" s="340"/>
    </row>
    <row r="20" spans="1:68" s="395" customFormat="1" ht="15" customHeight="1" thickBot="1">
      <c r="A20" s="106" t="s">
        <v>169</v>
      </c>
      <c r="B20" s="376">
        <v>50653</v>
      </c>
      <c r="C20" s="376">
        <v>52900</v>
      </c>
      <c r="D20" s="376">
        <v>55319</v>
      </c>
      <c r="E20" s="376">
        <v>58526</v>
      </c>
      <c r="F20" s="376">
        <v>59722</v>
      </c>
      <c r="G20" s="376">
        <v>62068</v>
      </c>
      <c r="H20" s="376">
        <v>62888</v>
      </c>
      <c r="I20" s="376">
        <v>64587</v>
      </c>
      <c r="J20" s="376">
        <v>66673</v>
      </c>
      <c r="K20" s="376">
        <v>68829</v>
      </c>
      <c r="L20" s="376">
        <v>71401</v>
      </c>
      <c r="M20" s="376">
        <v>75572</v>
      </c>
      <c r="N20" s="376">
        <v>77685</v>
      </c>
      <c r="O20" s="376">
        <v>79308</v>
      </c>
      <c r="P20" s="376">
        <v>82363</v>
      </c>
      <c r="Q20" s="376">
        <v>87177</v>
      </c>
      <c r="R20" s="376">
        <v>89980</v>
      </c>
      <c r="S20" s="376">
        <v>93938</v>
      </c>
      <c r="T20" s="376">
        <v>97099</v>
      </c>
      <c r="U20" s="376">
        <v>103653</v>
      </c>
      <c r="V20" s="376">
        <v>106953</v>
      </c>
      <c r="W20" s="376">
        <v>111789</v>
      </c>
      <c r="X20" s="376">
        <v>117808</v>
      </c>
      <c r="Y20" s="376">
        <v>124217</v>
      </c>
      <c r="Z20" s="376">
        <v>127367</v>
      </c>
      <c r="AA20" s="376">
        <v>131819</v>
      </c>
      <c r="AB20" s="376">
        <v>133554</v>
      </c>
      <c r="AC20" s="376">
        <v>136229</v>
      </c>
      <c r="AD20" s="376">
        <v>137751</v>
      </c>
      <c r="AE20" s="376">
        <v>142732</v>
      </c>
      <c r="AF20" s="376">
        <v>145969</v>
      </c>
      <c r="AG20" s="376">
        <v>153267</v>
      </c>
      <c r="AH20" s="376">
        <v>157295</v>
      </c>
      <c r="AI20" s="376">
        <v>164566</v>
      </c>
      <c r="AJ20" s="376">
        <v>168629</v>
      </c>
      <c r="AK20" s="376">
        <v>177834</v>
      </c>
      <c r="AL20" s="376">
        <v>182973</v>
      </c>
      <c r="AM20" s="376">
        <v>190649</v>
      </c>
      <c r="AN20" s="376">
        <v>213608</v>
      </c>
      <c r="AO20" s="376">
        <v>223342</v>
      </c>
      <c r="AP20" s="376">
        <v>229433</v>
      </c>
      <c r="AQ20" s="376">
        <v>233640</v>
      </c>
      <c r="AR20" s="376">
        <v>239287</v>
      </c>
      <c r="AS20" s="376">
        <v>246653</v>
      </c>
      <c r="AT20" s="376">
        <v>251231</v>
      </c>
      <c r="AU20" s="376">
        <v>252071</v>
      </c>
      <c r="AV20" s="376">
        <v>254653</v>
      </c>
      <c r="AW20" s="376">
        <v>258755</v>
      </c>
      <c r="AX20" s="376">
        <v>261106</v>
      </c>
      <c r="AY20" s="376">
        <v>265241</v>
      </c>
      <c r="AZ20" s="376">
        <v>269675</v>
      </c>
      <c r="BA20" s="376">
        <v>274765</v>
      </c>
      <c r="BB20" s="376">
        <v>272257</v>
      </c>
      <c r="BC20" s="376">
        <v>274861</v>
      </c>
      <c r="BD20" s="376">
        <v>279186</v>
      </c>
      <c r="BE20" s="376">
        <v>284606</v>
      </c>
      <c r="BF20" s="376">
        <v>285163</v>
      </c>
      <c r="BG20" s="376">
        <v>288364</v>
      </c>
      <c r="BH20" s="376">
        <v>289111</v>
      </c>
      <c r="BI20" s="376">
        <v>292860</v>
      </c>
      <c r="BJ20" s="376">
        <v>301001</v>
      </c>
      <c r="BK20" s="376">
        <f>SUM(BK10:BK18)</f>
        <v>307819</v>
      </c>
      <c r="BL20" s="376">
        <v>316560</v>
      </c>
      <c r="BM20" s="376">
        <v>324024</v>
      </c>
      <c r="BN20" s="376">
        <v>332905</v>
      </c>
      <c r="BO20" s="376">
        <v>340542</v>
      </c>
      <c r="BP20" s="340"/>
    </row>
    <row r="21" spans="1:68" s="394" customFormat="1" ht="15" customHeight="1" thickTop="1">
      <c r="A21" s="393"/>
      <c r="B21" s="393"/>
      <c r="C21" s="393"/>
      <c r="D21" s="393"/>
      <c r="E21" s="393"/>
      <c r="F21" s="393"/>
      <c r="G21" s="393"/>
      <c r="H21" s="393"/>
      <c r="I21" s="393"/>
      <c r="J21" s="393"/>
      <c r="K21" s="393"/>
      <c r="L21" s="393"/>
      <c r="M21" s="393"/>
      <c r="N21" s="396"/>
      <c r="O21" s="396"/>
      <c r="P21" s="396"/>
      <c r="Q21" s="396"/>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3"/>
      <c r="AU21" s="393"/>
      <c r="AV21" s="393"/>
      <c r="AW21" s="393"/>
      <c r="AX21" s="393"/>
      <c r="AY21" s="393"/>
      <c r="AZ21" s="393"/>
      <c r="BA21" s="393"/>
      <c r="BB21" s="393"/>
      <c r="BC21" s="393"/>
      <c r="BD21" s="393"/>
      <c r="BE21" s="393"/>
      <c r="BF21" s="393"/>
      <c r="BG21" s="393"/>
      <c r="BH21" s="393"/>
      <c r="BI21" s="393"/>
      <c r="BJ21" s="393"/>
      <c r="BK21" s="393"/>
      <c r="BL21" s="393"/>
      <c r="BM21" s="393"/>
      <c r="BN21" s="393"/>
      <c r="BO21" s="393"/>
    </row>
    <row r="22" spans="1:68" s="394" customFormat="1" ht="15" customHeight="1">
      <c r="A22" s="393"/>
      <c r="B22" s="397"/>
      <c r="C22" s="397"/>
      <c r="D22" s="397"/>
      <c r="E22" s="397"/>
      <c r="F22" s="397"/>
      <c r="G22" s="397"/>
      <c r="H22" s="397"/>
      <c r="I22" s="397"/>
      <c r="J22" s="397"/>
      <c r="K22" s="397"/>
      <c r="L22" s="397"/>
      <c r="M22" s="397"/>
      <c r="N22" s="397"/>
      <c r="O22" s="397"/>
      <c r="P22" s="397"/>
      <c r="Q22" s="397"/>
      <c r="R22" s="397"/>
      <c r="S22" s="397"/>
      <c r="T22" s="397"/>
      <c r="U22" s="397"/>
      <c r="V22" s="397"/>
      <c r="W22" s="397"/>
      <c r="X22" s="397"/>
      <c r="Y22" s="397"/>
      <c r="Z22" s="397"/>
      <c r="AA22" s="397"/>
      <c r="AB22" s="397"/>
      <c r="AC22" s="397"/>
      <c r="AD22" s="397"/>
      <c r="AE22" s="397"/>
      <c r="AF22" s="397"/>
      <c r="AG22" s="397"/>
      <c r="AH22" s="397"/>
      <c r="AI22" s="397"/>
      <c r="AJ22" s="397"/>
      <c r="AK22" s="397"/>
      <c r="AL22" s="397"/>
      <c r="AM22" s="397"/>
      <c r="AN22" s="397"/>
      <c r="AO22" s="397"/>
      <c r="AP22" s="397"/>
      <c r="AQ22" s="397"/>
      <c r="AR22" s="397"/>
      <c r="AS22" s="397"/>
      <c r="AT22" s="397"/>
      <c r="AU22" s="397"/>
      <c r="AV22" s="397"/>
      <c r="AW22" s="397"/>
      <c r="AX22" s="397"/>
      <c r="AY22" s="397"/>
      <c r="AZ22" s="397"/>
      <c r="BA22" s="397"/>
      <c r="BB22" s="397"/>
      <c r="BC22" s="397"/>
      <c r="BD22" s="397"/>
      <c r="BE22" s="397"/>
      <c r="BF22" s="397"/>
      <c r="BG22" s="397"/>
      <c r="BH22" s="397"/>
      <c r="BI22" s="397"/>
      <c r="BJ22" s="397"/>
      <c r="BK22" s="397"/>
      <c r="BL22" s="397"/>
      <c r="BM22" s="397"/>
      <c r="BN22" s="397"/>
      <c r="BO22" s="397"/>
    </row>
    <row r="23" spans="1:68" s="394" customFormat="1" ht="15" customHeight="1">
      <c r="A23" s="393"/>
      <c r="B23" s="339"/>
      <c r="C23" s="339"/>
      <c r="D23" s="339"/>
      <c r="E23" s="339"/>
      <c r="F23" s="339"/>
      <c r="G23" s="339"/>
      <c r="H23" s="339"/>
      <c r="I23" s="339"/>
      <c r="J23" s="339"/>
      <c r="K23" s="339"/>
      <c r="L23" s="339"/>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339"/>
      <c r="AJ23" s="339"/>
      <c r="AK23" s="339"/>
      <c r="AL23" s="339"/>
      <c r="AM23" s="339"/>
      <c r="AN23" s="339"/>
      <c r="AO23" s="339"/>
      <c r="AP23" s="393"/>
      <c r="AQ23" s="393"/>
      <c r="AR23" s="393"/>
      <c r="AS23" s="393"/>
      <c r="AT23" s="393"/>
      <c r="AU23" s="393"/>
      <c r="AV23" s="393"/>
      <c r="AW23" s="393"/>
      <c r="AX23" s="393"/>
      <c r="AY23" s="393"/>
      <c r="AZ23" s="393"/>
      <c r="BA23" s="393"/>
      <c r="BB23" s="393"/>
      <c r="BC23" s="393"/>
      <c r="BD23" s="393"/>
      <c r="BE23" s="393"/>
      <c r="BF23" s="393"/>
      <c r="BG23" s="393"/>
      <c r="BH23" s="393"/>
      <c r="BI23" s="393"/>
      <c r="BJ23" s="393"/>
      <c r="BK23" s="393"/>
      <c r="BL23" s="393"/>
      <c r="BM23" s="393"/>
      <c r="BN23" s="393"/>
      <c r="BO23" s="393"/>
    </row>
    <row r="24" spans="1:68" s="394" customFormat="1" ht="15" customHeight="1">
      <c r="A24" s="393"/>
      <c r="B24" s="398"/>
      <c r="C24" s="398"/>
      <c r="D24" s="398"/>
      <c r="E24" s="398"/>
      <c r="F24" s="398"/>
      <c r="G24" s="398"/>
      <c r="H24" s="398"/>
      <c r="I24" s="398"/>
      <c r="J24" s="398"/>
      <c r="K24" s="398"/>
      <c r="L24" s="398"/>
      <c r="M24" s="398"/>
      <c r="N24" s="398"/>
      <c r="O24" s="398"/>
      <c r="P24" s="398"/>
      <c r="Q24" s="398"/>
      <c r="R24" s="398"/>
      <c r="S24" s="398"/>
      <c r="T24" s="398"/>
      <c r="U24" s="398"/>
      <c r="V24" s="398"/>
      <c r="W24" s="398"/>
      <c r="X24" s="398"/>
      <c r="Y24" s="398"/>
      <c r="Z24" s="398"/>
      <c r="AA24" s="398"/>
      <c r="AB24" s="398"/>
      <c r="AC24" s="398"/>
      <c r="AD24" s="398"/>
      <c r="AE24" s="398"/>
      <c r="AF24" s="398"/>
      <c r="AG24" s="398"/>
      <c r="AH24" s="398"/>
      <c r="AI24" s="398"/>
      <c r="AJ24" s="398"/>
      <c r="AK24" s="398"/>
      <c r="AL24" s="398"/>
      <c r="AM24" s="398"/>
      <c r="AN24" s="398"/>
      <c r="AO24" s="398"/>
      <c r="AP24" s="398"/>
      <c r="AQ24" s="398"/>
      <c r="AR24" s="398"/>
      <c r="AS24" s="398"/>
      <c r="AT24" s="398"/>
      <c r="AU24" s="398"/>
      <c r="AV24" s="398"/>
      <c r="AW24" s="398"/>
      <c r="AX24" s="398"/>
      <c r="AY24" s="398"/>
      <c r="AZ24" s="398"/>
      <c r="BA24" s="398"/>
      <c r="BB24" s="398"/>
      <c r="BC24" s="398"/>
      <c r="BD24" s="398"/>
      <c r="BE24" s="398"/>
      <c r="BF24" s="398"/>
      <c r="BG24" s="398"/>
      <c r="BH24" s="398"/>
      <c r="BI24" s="398"/>
      <c r="BJ24" s="398"/>
      <c r="BK24" s="398"/>
      <c r="BL24" s="398"/>
      <c r="BM24" s="398"/>
      <c r="BN24" s="398"/>
      <c r="BO24" s="398"/>
    </row>
    <row r="25" spans="1:68" s="394" customFormat="1" ht="15" customHeight="1">
      <c r="A25" s="393"/>
      <c r="B25" s="398"/>
      <c r="C25" s="398"/>
      <c r="D25" s="398"/>
      <c r="E25" s="398"/>
      <c r="F25" s="398"/>
      <c r="G25" s="398"/>
      <c r="H25" s="398"/>
      <c r="I25" s="398"/>
      <c r="J25" s="398"/>
      <c r="K25" s="398"/>
      <c r="L25" s="398"/>
      <c r="M25" s="398"/>
      <c r="N25" s="398"/>
      <c r="O25" s="398"/>
      <c r="P25" s="398"/>
      <c r="Q25" s="398"/>
      <c r="R25" s="398"/>
      <c r="S25" s="398"/>
      <c r="T25" s="398"/>
      <c r="U25" s="398"/>
      <c r="V25" s="398"/>
      <c r="W25" s="398"/>
      <c r="X25" s="398"/>
      <c r="Y25" s="398"/>
      <c r="Z25" s="398"/>
      <c r="AA25" s="398"/>
      <c r="AB25" s="398"/>
      <c r="AC25" s="398"/>
      <c r="AD25" s="398"/>
      <c r="AE25" s="398"/>
      <c r="AF25" s="398"/>
      <c r="AG25" s="398"/>
      <c r="AH25" s="398"/>
      <c r="AI25" s="398"/>
      <c r="AJ25" s="398"/>
      <c r="AK25" s="398"/>
      <c r="AL25" s="398"/>
      <c r="AM25" s="398"/>
      <c r="AN25" s="398"/>
      <c r="AO25" s="398"/>
      <c r="AP25" s="393"/>
      <c r="AQ25" s="393"/>
      <c r="AR25" s="393"/>
      <c r="AS25" s="393"/>
      <c r="AT25" s="393"/>
      <c r="AU25" s="393"/>
      <c r="AV25" s="393"/>
      <c r="AW25" s="393"/>
      <c r="AX25" s="393"/>
      <c r="AY25" s="393"/>
      <c r="AZ25" s="393"/>
      <c r="BA25" s="393"/>
      <c r="BB25" s="393"/>
      <c r="BC25" s="393"/>
      <c r="BD25" s="393"/>
      <c r="BE25" s="393"/>
      <c r="BF25" s="393"/>
      <c r="BG25" s="393"/>
      <c r="BH25" s="393"/>
      <c r="BI25" s="393"/>
      <c r="BJ25" s="393"/>
      <c r="BK25" s="393"/>
      <c r="BL25" s="393"/>
      <c r="BM25" s="393"/>
      <c r="BN25" s="393"/>
      <c r="BO25" s="393"/>
    </row>
    <row r="26" spans="1:68" s="394" customFormat="1" ht="15" customHeight="1">
      <c r="A26" s="393"/>
      <c r="B26" s="393"/>
      <c r="C26" s="393"/>
      <c r="D26" s="393"/>
      <c r="E26" s="393"/>
      <c r="F26" s="393"/>
      <c r="G26" s="393"/>
      <c r="H26" s="393"/>
      <c r="I26" s="393"/>
      <c r="J26" s="393"/>
      <c r="K26" s="393"/>
      <c r="L26" s="393"/>
      <c r="M26" s="393"/>
      <c r="N26" s="396"/>
      <c r="O26" s="396"/>
      <c r="P26" s="396"/>
      <c r="Q26" s="396"/>
      <c r="R26" s="393"/>
      <c r="S26" s="393"/>
      <c r="T26" s="393"/>
      <c r="U26" s="393"/>
      <c r="V26" s="393"/>
      <c r="W26" s="393"/>
      <c r="X26" s="393"/>
      <c r="Y26" s="393"/>
      <c r="Z26" s="393"/>
      <c r="AA26" s="393"/>
      <c r="AB26" s="393"/>
      <c r="AC26" s="393"/>
      <c r="AD26" s="393"/>
      <c r="AE26" s="393"/>
      <c r="AF26" s="393"/>
      <c r="AG26" s="393"/>
      <c r="AH26" s="393"/>
      <c r="AI26" s="393"/>
      <c r="AJ26" s="393"/>
      <c r="AK26" s="393"/>
      <c r="AL26" s="393"/>
      <c r="AM26" s="393"/>
      <c r="AN26" s="393"/>
      <c r="AO26" s="393"/>
      <c r="AP26" s="393"/>
      <c r="AQ26" s="393"/>
      <c r="AR26" s="393"/>
      <c r="AS26" s="393"/>
      <c r="AT26" s="393"/>
      <c r="AU26" s="393"/>
      <c r="AV26" s="393"/>
      <c r="AW26" s="393"/>
      <c r="AX26" s="393"/>
      <c r="AY26" s="393"/>
      <c r="AZ26" s="393"/>
      <c r="BA26" s="393"/>
      <c r="BB26" s="393"/>
      <c r="BC26" s="393"/>
      <c r="BD26" s="393"/>
      <c r="BE26" s="393"/>
      <c r="BF26" s="393"/>
      <c r="BG26" s="393"/>
      <c r="BH26" s="393"/>
      <c r="BI26" s="393"/>
      <c r="BJ26" s="393"/>
      <c r="BK26" s="393"/>
      <c r="BL26" s="393"/>
      <c r="BM26" s="393"/>
      <c r="BN26" s="393"/>
      <c r="BO26" s="393"/>
    </row>
    <row r="27" spans="1:68" s="394" customFormat="1" ht="15" customHeight="1">
      <c r="A27" s="393"/>
      <c r="B27" s="393"/>
      <c r="C27" s="393"/>
      <c r="D27" s="393"/>
      <c r="E27" s="393"/>
      <c r="F27" s="393"/>
      <c r="G27" s="393"/>
      <c r="H27" s="393"/>
      <c r="I27" s="393"/>
      <c r="J27" s="393"/>
      <c r="K27" s="393"/>
      <c r="L27" s="393"/>
      <c r="M27" s="393"/>
      <c r="N27" s="396"/>
      <c r="O27" s="396"/>
      <c r="P27" s="396"/>
      <c r="Q27" s="396"/>
      <c r="R27" s="393"/>
      <c r="S27" s="393"/>
      <c r="T27" s="393"/>
      <c r="U27" s="393"/>
      <c r="V27" s="393"/>
      <c r="W27" s="393"/>
      <c r="X27" s="393"/>
      <c r="Y27" s="393"/>
      <c r="Z27" s="393"/>
      <c r="AA27" s="393"/>
      <c r="AB27" s="393"/>
      <c r="AC27" s="393"/>
      <c r="AD27" s="393"/>
      <c r="AE27" s="393"/>
      <c r="AF27" s="393"/>
      <c r="AG27" s="393"/>
      <c r="AH27" s="393"/>
      <c r="AI27" s="393"/>
      <c r="AJ27" s="393"/>
      <c r="AK27" s="393"/>
      <c r="AL27" s="393"/>
      <c r="AM27" s="393"/>
      <c r="AN27" s="393"/>
      <c r="AO27" s="393"/>
      <c r="AP27" s="393"/>
      <c r="AQ27" s="393"/>
      <c r="AR27" s="393"/>
      <c r="AS27" s="393"/>
      <c r="AT27" s="393"/>
      <c r="AU27" s="393"/>
      <c r="AV27" s="393"/>
      <c r="AW27" s="393"/>
      <c r="AX27" s="393"/>
      <c r="AY27" s="393"/>
      <c r="AZ27" s="393"/>
      <c r="BA27" s="393"/>
      <c r="BB27" s="393"/>
      <c r="BC27" s="393"/>
      <c r="BD27" s="393"/>
      <c r="BE27" s="393"/>
      <c r="BF27" s="393"/>
      <c r="BG27" s="393"/>
      <c r="BH27" s="393"/>
      <c r="BI27" s="393"/>
      <c r="BJ27" s="393"/>
      <c r="BK27" s="393"/>
      <c r="BL27" s="393"/>
      <c r="BM27" s="393"/>
      <c r="BN27" s="393"/>
      <c r="BO27" s="393"/>
    </row>
    <row r="28" spans="1:68" s="394" customFormat="1" ht="15" customHeight="1">
      <c r="A28" s="393"/>
      <c r="B28" s="393"/>
      <c r="C28" s="393"/>
      <c r="D28" s="393"/>
      <c r="E28" s="393"/>
      <c r="F28" s="393"/>
      <c r="G28" s="393"/>
      <c r="H28" s="393"/>
      <c r="I28" s="393"/>
      <c r="J28" s="393"/>
      <c r="K28" s="393"/>
      <c r="L28" s="393"/>
      <c r="M28" s="393"/>
      <c r="N28" s="396"/>
      <c r="O28" s="396"/>
      <c r="P28" s="396"/>
      <c r="Q28" s="396"/>
      <c r="R28" s="393"/>
      <c r="S28" s="393"/>
      <c r="T28" s="393"/>
      <c r="U28" s="393"/>
      <c r="V28" s="393"/>
      <c r="W28" s="393"/>
      <c r="X28" s="393"/>
      <c r="Y28" s="393"/>
      <c r="Z28" s="393"/>
      <c r="AA28" s="393"/>
      <c r="AB28" s="393"/>
      <c r="AC28" s="393"/>
      <c r="AD28" s="393"/>
      <c r="AE28" s="393"/>
      <c r="AF28" s="393"/>
      <c r="AG28" s="393"/>
      <c r="AH28" s="393"/>
      <c r="AI28" s="393"/>
      <c r="AJ28" s="393"/>
      <c r="AK28" s="393"/>
      <c r="AL28" s="393"/>
      <c r="AM28" s="393"/>
      <c r="AN28" s="393"/>
      <c r="AO28" s="393"/>
      <c r="AP28" s="393"/>
      <c r="AQ28" s="393"/>
      <c r="AR28" s="393"/>
      <c r="AS28" s="393"/>
      <c r="AT28" s="393"/>
      <c r="AU28" s="393"/>
      <c r="AV28" s="393"/>
      <c r="AW28" s="393"/>
      <c r="AX28" s="393"/>
      <c r="AY28" s="393"/>
      <c r="AZ28" s="393"/>
      <c r="BA28" s="393"/>
      <c r="BB28" s="393"/>
      <c r="BC28" s="393"/>
      <c r="BD28" s="393"/>
      <c r="BE28" s="393"/>
      <c r="BF28" s="393"/>
      <c r="BG28" s="393"/>
      <c r="BH28" s="393"/>
      <c r="BI28" s="393"/>
      <c r="BJ28" s="393"/>
      <c r="BK28" s="393"/>
      <c r="BL28" s="393"/>
      <c r="BM28" s="393"/>
      <c r="BN28" s="393"/>
      <c r="BO28" s="393"/>
    </row>
    <row r="29" spans="1:68" s="394" customFormat="1" ht="15" customHeight="1">
      <c r="A29" s="393"/>
      <c r="B29" s="393"/>
      <c r="C29" s="393"/>
      <c r="D29" s="393"/>
      <c r="E29" s="393"/>
      <c r="F29" s="393"/>
      <c r="G29" s="393"/>
      <c r="H29" s="393"/>
      <c r="I29" s="393"/>
      <c r="J29" s="393"/>
      <c r="K29" s="393"/>
      <c r="L29" s="393"/>
      <c r="M29" s="393"/>
      <c r="N29" s="396"/>
      <c r="O29" s="396"/>
      <c r="P29" s="396"/>
      <c r="Q29" s="396"/>
      <c r="R29" s="393"/>
      <c r="S29" s="393"/>
      <c r="T29" s="393"/>
      <c r="U29" s="393"/>
      <c r="V29" s="393"/>
      <c r="W29" s="393"/>
      <c r="X29" s="393"/>
      <c r="Y29" s="393"/>
      <c r="Z29" s="393"/>
      <c r="AA29" s="393"/>
      <c r="AB29" s="393"/>
      <c r="AC29" s="393"/>
      <c r="AD29" s="393"/>
      <c r="AE29" s="393"/>
      <c r="AF29" s="393"/>
      <c r="AG29" s="393"/>
      <c r="AH29" s="393"/>
      <c r="AI29" s="393"/>
      <c r="AJ29" s="393"/>
      <c r="AK29" s="393"/>
      <c r="AL29" s="393"/>
      <c r="AM29" s="393"/>
      <c r="AN29" s="393"/>
      <c r="AO29" s="393"/>
      <c r="AP29" s="393"/>
      <c r="AQ29" s="393"/>
      <c r="AR29" s="393"/>
      <c r="AS29" s="393"/>
      <c r="AT29" s="393"/>
      <c r="AU29" s="393"/>
      <c r="AV29" s="393"/>
      <c r="AW29" s="393"/>
      <c r="AX29" s="393"/>
      <c r="AY29" s="393"/>
      <c r="AZ29" s="393"/>
      <c r="BA29" s="393"/>
      <c r="BB29" s="393"/>
      <c r="BC29" s="393"/>
      <c r="BD29" s="393"/>
      <c r="BE29" s="393"/>
      <c r="BF29" s="393"/>
      <c r="BG29" s="393"/>
      <c r="BH29" s="393"/>
      <c r="BI29" s="393"/>
      <c r="BJ29" s="393"/>
      <c r="BK29" s="393"/>
      <c r="BL29" s="393"/>
      <c r="BM29" s="393"/>
      <c r="BN29" s="393"/>
      <c r="BO29" s="393"/>
    </row>
    <row r="30" spans="1:68" s="394" customFormat="1" ht="15" customHeight="1">
      <c r="A30" s="393"/>
      <c r="B30" s="393"/>
      <c r="C30" s="393"/>
      <c r="D30" s="393"/>
      <c r="E30" s="393"/>
      <c r="F30" s="393"/>
      <c r="G30" s="393"/>
      <c r="H30" s="393"/>
      <c r="I30" s="393"/>
      <c r="J30" s="393"/>
      <c r="K30" s="393"/>
      <c r="L30" s="393"/>
      <c r="M30" s="393"/>
      <c r="N30" s="396"/>
      <c r="O30" s="396"/>
      <c r="P30" s="396"/>
      <c r="Q30" s="396"/>
      <c r="R30" s="393"/>
      <c r="S30" s="393"/>
      <c r="T30" s="393"/>
      <c r="U30" s="393"/>
      <c r="V30" s="393"/>
      <c r="W30" s="393"/>
      <c r="X30" s="393"/>
      <c r="Y30" s="393"/>
      <c r="Z30" s="393"/>
      <c r="AA30" s="393"/>
      <c r="AB30" s="393"/>
      <c r="AC30" s="393"/>
      <c r="AD30" s="393"/>
      <c r="AE30" s="393"/>
      <c r="AF30" s="393"/>
      <c r="AG30" s="393"/>
      <c r="AH30" s="393"/>
      <c r="AI30" s="393"/>
      <c r="AJ30" s="393"/>
      <c r="AK30" s="393"/>
      <c r="AL30" s="393"/>
      <c r="AM30" s="393"/>
      <c r="AN30" s="393"/>
      <c r="AO30" s="393"/>
      <c r="AP30" s="393"/>
      <c r="AQ30" s="393"/>
      <c r="AR30" s="393"/>
      <c r="AS30" s="393"/>
      <c r="AT30" s="393"/>
      <c r="AU30" s="393"/>
      <c r="AV30" s="393"/>
      <c r="AW30" s="393"/>
      <c r="AX30" s="393"/>
      <c r="AY30" s="393"/>
      <c r="AZ30" s="393"/>
      <c r="BA30" s="393"/>
      <c r="BB30" s="393"/>
      <c r="BC30" s="393"/>
      <c r="BD30" s="393"/>
      <c r="BE30" s="393"/>
      <c r="BF30" s="393"/>
      <c r="BG30" s="393"/>
      <c r="BH30" s="393"/>
      <c r="BI30" s="393"/>
      <c r="BJ30" s="393"/>
      <c r="BK30" s="393"/>
      <c r="BL30" s="393"/>
      <c r="BM30" s="393"/>
      <c r="BN30" s="393"/>
      <c r="BO30" s="393"/>
    </row>
    <row r="31" spans="1:68" s="394" customFormat="1" ht="15" customHeight="1">
      <c r="A31" s="393"/>
      <c r="B31" s="393"/>
      <c r="C31" s="393"/>
      <c r="D31" s="393"/>
      <c r="E31" s="393"/>
      <c r="F31" s="393"/>
      <c r="G31" s="393"/>
      <c r="H31" s="393"/>
      <c r="I31" s="393"/>
      <c r="J31" s="393"/>
      <c r="K31" s="393"/>
      <c r="L31" s="393"/>
      <c r="M31" s="393"/>
      <c r="N31" s="396"/>
      <c r="O31" s="396"/>
      <c r="P31" s="396"/>
      <c r="Q31" s="396"/>
      <c r="R31" s="393"/>
      <c r="S31" s="393"/>
      <c r="T31" s="393"/>
      <c r="U31" s="393"/>
      <c r="V31" s="393"/>
      <c r="W31" s="393"/>
      <c r="X31" s="393"/>
      <c r="Y31" s="393"/>
      <c r="Z31" s="393"/>
      <c r="AA31" s="393"/>
      <c r="AB31" s="393"/>
      <c r="AC31" s="393"/>
      <c r="AD31" s="393"/>
      <c r="AE31" s="393"/>
      <c r="AF31" s="393"/>
      <c r="AG31" s="393"/>
      <c r="AH31" s="393"/>
      <c r="AI31" s="393"/>
      <c r="AJ31" s="393"/>
      <c r="AK31" s="393"/>
      <c r="AL31" s="393"/>
      <c r="AM31" s="393"/>
      <c r="AN31" s="393"/>
      <c r="AO31" s="393"/>
      <c r="AP31" s="393"/>
      <c r="AQ31" s="393"/>
      <c r="AR31" s="393"/>
      <c r="AS31" s="393"/>
      <c r="AT31" s="393"/>
      <c r="AU31" s="393"/>
      <c r="AV31" s="393"/>
      <c r="AW31" s="393"/>
      <c r="AX31" s="393"/>
      <c r="AY31" s="393"/>
      <c r="AZ31" s="393"/>
      <c r="BA31" s="393"/>
      <c r="BB31" s="393"/>
      <c r="BC31" s="393"/>
      <c r="BD31" s="393"/>
      <c r="BE31" s="393"/>
      <c r="BF31" s="393"/>
      <c r="BG31" s="393"/>
      <c r="BH31" s="393"/>
      <c r="BI31" s="393"/>
      <c r="BJ31" s="393"/>
      <c r="BK31" s="393"/>
      <c r="BL31" s="393"/>
      <c r="BM31" s="393"/>
      <c r="BN31" s="393"/>
      <c r="BO31" s="393"/>
    </row>
    <row r="32" spans="1:68" s="394" customFormat="1" ht="15" customHeight="1">
      <c r="A32" s="393"/>
      <c r="B32" s="393"/>
      <c r="C32" s="393"/>
      <c r="D32" s="393"/>
      <c r="E32" s="393"/>
      <c r="F32" s="393"/>
      <c r="G32" s="393"/>
      <c r="H32" s="393"/>
      <c r="I32" s="393"/>
      <c r="J32" s="393"/>
      <c r="K32" s="393"/>
      <c r="L32" s="393"/>
      <c r="M32" s="393"/>
      <c r="N32" s="396"/>
      <c r="O32" s="396"/>
      <c r="P32" s="396"/>
      <c r="Q32" s="396"/>
      <c r="R32" s="393"/>
      <c r="S32" s="393"/>
      <c r="T32" s="393"/>
      <c r="U32" s="393"/>
      <c r="V32" s="393"/>
      <c r="W32" s="393"/>
      <c r="X32" s="393"/>
      <c r="Y32" s="393"/>
      <c r="Z32" s="393"/>
      <c r="AA32" s="393"/>
      <c r="AB32" s="393"/>
      <c r="AC32" s="393"/>
      <c r="AD32" s="393"/>
      <c r="AE32" s="393"/>
      <c r="AF32" s="393"/>
      <c r="AG32" s="393"/>
      <c r="AH32" s="393"/>
      <c r="AI32" s="393"/>
      <c r="AJ32" s="393"/>
      <c r="AK32" s="393"/>
      <c r="AL32" s="393"/>
      <c r="AM32" s="393"/>
      <c r="AN32" s="393"/>
      <c r="AO32" s="393"/>
      <c r="AP32" s="393"/>
      <c r="AQ32" s="393"/>
      <c r="AR32" s="393"/>
      <c r="AS32" s="393"/>
      <c r="AT32" s="393"/>
      <c r="AU32" s="393"/>
      <c r="AV32" s="393"/>
      <c r="AW32" s="393"/>
      <c r="AX32" s="393"/>
      <c r="AY32" s="393"/>
      <c r="AZ32" s="393"/>
      <c r="BA32" s="393"/>
      <c r="BB32" s="393"/>
      <c r="BC32" s="393"/>
      <c r="BD32" s="393"/>
      <c r="BE32" s="393"/>
      <c r="BF32" s="393"/>
      <c r="BG32" s="393"/>
      <c r="BH32" s="393"/>
      <c r="BI32" s="393"/>
      <c r="BJ32" s="393"/>
      <c r="BK32" s="393"/>
      <c r="BL32" s="393"/>
      <c r="BM32" s="393"/>
      <c r="BN32" s="393"/>
      <c r="BO32" s="393"/>
    </row>
    <row r="33" spans="1:67" s="394" customFormat="1" ht="15" customHeight="1">
      <c r="A33" s="393"/>
      <c r="B33" s="393"/>
      <c r="C33" s="393"/>
      <c r="D33" s="393"/>
      <c r="E33" s="393"/>
      <c r="F33" s="393"/>
      <c r="G33" s="393"/>
      <c r="H33" s="393"/>
      <c r="I33" s="393"/>
      <c r="J33" s="393"/>
      <c r="K33" s="393"/>
      <c r="L33" s="393"/>
      <c r="M33" s="393"/>
      <c r="N33" s="396"/>
      <c r="O33" s="396"/>
      <c r="P33" s="396"/>
      <c r="Q33" s="396"/>
      <c r="R33" s="393"/>
      <c r="S33" s="393"/>
      <c r="T33" s="393"/>
      <c r="U33" s="393"/>
      <c r="V33" s="393"/>
      <c r="W33" s="393"/>
      <c r="X33" s="393"/>
      <c r="Y33" s="393"/>
      <c r="Z33" s="393"/>
      <c r="AA33" s="393"/>
      <c r="AB33" s="393"/>
      <c r="AC33" s="393"/>
      <c r="AD33" s="393"/>
      <c r="AE33" s="393"/>
      <c r="AF33" s="393"/>
      <c r="AG33" s="393"/>
      <c r="AH33" s="393"/>
      <c r="AI33" s="393"/>
      <c r="AJ33" s="393"/>
      <c r="AK33" s="393"/>
      <c r="AL33" s="393"/>
      <c r="AM33" s="393"/>
      <c r="AN33" s="393"/>
      <c r="AO33" s="393"/>
      <c r="AP33" s="393"/>
      <c r="AQ33" s="393"/>
      <c r="AR33" s="393"/>
      <c r="AS33" s="393"/>
      <c r="AT33" s="393"/>
      <c r="AU33" s="393"/>
      <c r="AV33" s="393"/>
      <c r="AW33" s="393"/>
      <c r="AX33" s="393"/>
      <c r="AY33" s="393"/>
      <c r="AZ33" s="393"/>
      <c r="BA33" s="393"/>
      <c r="BB33" s="393"/>
      <c r="BC33" s="393"/>
      <c r="BD33" s="393"/>
      <c r="BE33" s="393"/>
      <c r="BF33" s="393"/>
      <c r="BG33" s="393"/>
      <c r="BH33" s="393"/>
      <c r="BI33" s="393"/>
      <c r="BJ33" s="393"/>
      <c r="BK33" s="393"/>
      <c r="BL33" s="393"/>
      <c r="BM33" s="393"/>
      <c r="BN33" s="393"/>
      <c r="BO33" s="393"/>
    </row>
    <row r="34" spans="1:67" s="394" customFormat="1" ht="15" customHeight="1">
      <c r="A34" s="393"/>
      <c r="B34" s="393"/>
      <c r="C34" s="393"/>
      <c r="D34" s="393"/>
      <c r="E34" s="393"/>
      <c r="F34" s="393"/>
      <c r="G34" s="393"/>
      <c r="H34" s="393"/>
      <c r="I34" s="393"/>
      <c r="J34" s="393"/>
      <c r="K34" s="393"/>
      <c r="L34" s="393"/>
      <c r="M34" s="393"/>
      <c r="N34" s="396"/>
      <c r="O34" s="396"/>
      <c r="P34" s="396"/>
      <c r="Q34" s="396"/>
      <c r="R34" s="393"/>
      <c r="S34" s="393"/>
      <c r="T34" s="393"/>
      <c r="U34" s="393"/>
      <c r="V34" s="393"/>
      <c r="W34" s="393"/>
      <c r="X34" s="393"/>
      <c r="Y34" s="393"/>
      <c r="Z34" s="393"/>
      <c r="AA34" s="393"/>
      <c r="AB34" s="393"/>
      <c r="AC34" s="393"/>
      <c r="AD34" s="393"/>
      <c r="AE34" s="393"/>
      <c r="AF34" s="393"/>
      <c r="AG34" s="393"/>
      <c r="AH34" s="393"/>
      <c r="AI34" s="393"/>
      <c r="AJ34" s="393"/>
      <c r="AK34" s="393"/>
      <c r="AL34" s="393"/>
      <c r="AM34" s="393"/>
      <c r="AN34" s="393"/>
      <c r="AO34" s="393"/>
      <c r="AP34" s="393"/>
      <c r="AQ34" s="393"/>
      <c r="AR34" s="393"/>
      <c r="AS34" s="393"/>
      <c r="AT34" s="393"/>
      <c r="AU34" s="393"/>
      <c r="AV34" s="393"/>
      <c r="AW34" s="393"/>
      <c r="AX34" s="393"/>
      <c r="AY34" s="393"/>
      <c r="AZ34" s="393"/>
      <c r="BA34" s="393"/>
      <c r="BB34" s="393"/>
      <c r="BC34" s="393"/>
      <c r="BD34" s="393"/>
      <c r="BE34" s="393"/>
      <c r="BF34" s="393"/>
      <c r="BG34" s="393"/>
      <c r="BH34" s="393"/>
      <c r="BI34" s="393"/>
      <c r="BJ34" s="393"/>
      <c r="BK34" s="393"/>
      <c r="BL34" s="393"/>
      <c r="BM34" s="393"/>
      <c r="BN34" s="393"/>
      <c r="BO34" s="393"/>
    </row>
    <row r="35" spans="1:67" s="394" customFormat="1" ht="15" customHeight="1">
      <c r="A35" s="393"/>
      <c r="B35" s="393"/>
      <c r="C35" s="393"/>
      <c r="D35" s="393"/>
      <c r="E35" s="393"/>
      <c r="F35" s="393"/>
      <c r="G35" s="393"/>
      <c r="H35" s="393"/>
      <c r="I35" s="393"/>
      <c r="J35" s="393"/>
      <c r="K35" s="393"/>
      <c r="L35" s="393"/>
      <c r="M35" s="393"/>
      <c r="N35" s="396"/>
      <c r="O35" s="396"/>
      <c r="P35" s="396"/>
      <c r="Q35" s="396"/>
      <c r="R35" s="393"/>
      <c r="S35" s="393"/>
      <c r="T35" s="393"/>
      <c r="U35" s="393"/>
      <c r="V35" s="393"/>
      <c r="W35" s="393"/>
      <c r="X35" s="393"/>
      <c r="Y35" s="393"/>
      <c r="Z35" s="393"/>
      <c r="AA35" s="393"/>
      <c r="AB35" s="393"/>
      <c r="AC35" s="393"/>
      <c r="AD35" s="393"/>
      <c r="AE35" s="393"/>
      <c r="AF35" s="393"/>
      <c r="AG35" s="393"/>
      <c r="AH35" s="393"/>
      <c r="AI35" s="393"/>
      <c r="AJ35" s="393"/>
      <c r="AK35" s="393"/>
      <c r="AL35" s="393"/>
      <c r="AM35" s="393"/>
      <c r="AN35" s="393"/>
      <c r="AO35" s="393"/>
      <c r="AP35" s="393"/>
      <c r="AQ35" s="393"/>
      <c r="AR35" s="393"/>
      <c r="AS35" s="393"/>
      <c r="AT35" s="393"/>
      <c r="AU35" s="393"/>
      <c r="AV35" s="393"/>
      <c r="AW35" s="393"/>
      <c r="AX35" s="393"/>
      <c r="AY35" s="393"/>
      <c r="AZ35" s="393"/>
      <c r="BA35" s="393"/>
      <c r="BB35" s="393"/>
      <c r="BC35" s="393"/>
      <c r="BD35" s="393"/>
      <c r="BE35" s="393"/>
      <c r="BF35" s="393"/>
      <c r="BG35" s="393"/>
      <c r="BH35" s="393"/>
      <c r="BI35" s="393"/>
      <c r="BJ35" s="393"/>
      <c r="BK35" s="393"/>
      <c r="BL35" s="393"/>
      <c r="BM35" s="393"/>
      <c r="BN35" s="393"/>
      <c r="BO35" s="393"/>
    </row>
    <row r="36" spans="1:67" s="394" customFormat="1" ht="15" customHeight="1">
      <c r="A36" s="393"/>
      <c r="B36" s="393"/>
      <c r="C36" s="393"/>
      <c r="D36" s="393"/>
      <c r="E36" s="393"/>
      <c r="F36" s="393"/>
      <c r="G36" s="393"/>
      <c r="H36" s="393"/>
      <c r="I36" s="393"/>
      <c r="J36" s="393"/>
      <c r="K36" s="393"/>
      <c r="L36" s="393"/>
      <c r="M36" s="393"/>
      <c r="N36" s="396"/>
      <c r="O36" s="396"/>
      <c r="P36" s="396"/>
      <c r="Q36" s="396"/>
      <c r="R36" s="393"/>
      <c r="S36" s="393"/>
      <c r="T36" s="393"/>
      <c r="U36" s="393"/>
      <c r="V36" s="393"/>
      <c r="W36" s="393"/>
      <c r="X36" s="393"/>
      <c r="Y36" s="393"/>
      <c r="Z36" s="393"/>
      <c r="AA36" s="393"/>
      <c r="AB36" s="393"/>
      <c r="AC36" s="393"/>
      <c r="AD36" s="393"/>
      <c r="AE36" s="393"/>
      <c r="AF36" s="393"/>
      <c r="AG36" s="393"/>
      <c r="AH36" s="393"/>
      <c r="AI36" s="393"/>
      <c r="AJ36" s="393"/>
      <c r="AK36" s="393"/>
      <c r="AL36" s="393"/>
      <c r="AM36" s="393"/>
      <c r="AN36" s="393"/>
      <c r="AO36" s="393"/>
      <c r="AP36" s="393"/>
      <c r="AQ36" s="393"/>
      <c r="AR36" s="393"/>
      <c r="AS36" s="393"/>
      <c r="AT36" s="393"/>
      <c r="AU36" s="393"/>
      <c r="AV36" s="393"/>
      <c r="AW36" s="393"/>
      <c r="AX36" s="393"/>
      <c r="AY36" s="393"/>
      <c r="AZ36" s="393"/>
      <c r="BA36" s="393"/>
      <c r="BB36" s="393"/>
      <c r="BC36" s="393"/>
      <c r="BD36" s="393"/>
      <c r="BE36" s="393"/>
      <c r="BF36" s="393"/>
      <c r="BG36" s="393"/>
      <c r="BH36" s="393"/>
      <c r="BI36" s="393"/>
      <c r="BJ36" s="393"/>
      <c r="BK36" s="393"/>
      <c r="BL36" s="393"/>
      <c r="BM36" s="393"/>
      <c r="BN36" s="393"/>
      <c r="BO36" s="393"/>
    </row>
    <row r="37" spans="1:67" s="394" customFormat="1" ht="15" customHeight="1">
      <c r="A37" s="393"/>
      <c r="B37" s="393"/>
      <c r="C37" s="393"/>
      <c r="D37" s="393"/>
      <c r="E37" s="393"/>
      <c r="F37" s="393"/>
      <c r="G37" s="393"/>
      <c r="H37" s="393"/>
      <c r="I37" s="393"/>
      <c r="J37" s="393"/>
      <c r="K37" s="393"/>
      <c r="L37" s="393"/>
      <c r="M37" s="393"/>
      <c r="N37" s="396"/>
      <c r="O37" s="396"/>
      <c r="P37" s="396"/>
      <c r="Q37" s="396"/>
      <c r="R37" s="393"/>
      <c r="S37" s="393"/>
      <c r="T37" s="393"/>
      <c r="U37" s="393"/>
      <c r="V37" s="393"/>
      <c r="W37" s="393"/>
      <c r="X37" s="393"/>
      <c r="Y37" s="393"/>
      <c r="Z37" s="393"/>
      <c r="AA37" s="393"/>
      <c r="AB37" s="393"/>
      <c r="AC37" s="393"/>
      <c r="AD37" s="393"/>
      <c r="AE37" s="393"/>
      <c r="AF37" s="393"/>
      <c r="AG37" s="393"/>
      <c r="AH37" s="393"/>
      <c r="AI37" s="393"/>
      <c r="AJ37" s="393"/>
      <c r="AK37" s="393"/>
      <c r="AL37" s="393"/>
      <c r="AM37" s="393"/>
      <c r="AN37" s="393"/>
      <c r="AO37" s="393"/>
      <c r="AP37" s="393"/>
      <c r="AQ37" s="393"/>
      <c r="AR37" s="393"/>
      <c r="AS37" s="393"/>
      <c r="AT37" s="393"/>
      <c r="AU37" s="393"/>
      <c r="AV37" s="393"/>
      <c r="AW37" s="393"/>
      <c r="AX37" s="393"/>
      <c r="AY37" s="393"/>
      <c r="AZ37" s="393"/>
      <c r="BA37" s="393"/>
      <c r="BB37" s="393"/>
      <c r="BC37" s="393"/>
      <c r="BD37" s="393"/>
      <c r="BE37" s="393"/>
      <c r="BF37" s="393"/>
      <c r="BG37" s="393"/>
      <c r="BH37" s="393"/>
      <c r="BI37" s="393"/>
      <c r="BJ37" s="393"/>
      <c r="BK37" s="393"/>
      <c r="BL37" s="393"/>
      <c r="BM37" s="393"/>
      <c r="BN37" s="393"/>
      <c r="BO37" s="393"/>
    </row>
    <row r="38" spans="1:67" s="394" customFormat="1" ht="15" customHeight="1">
      <c r="A38" s="393"/>
      <c r="B38" s="393"/>
      <c r="C38" s="393"/>
      <c r="D38" s="393"/>
      <c r="E38" s="393"/>
      <c r="F38" s="393"/>
      <c r="G38" s="393"/>
      <c r="H38" s="393"/>
      <c r="I38" s="393"/>
      <c r="J38" s="393"/>
      <c r="K38" s="393"/>
      <c r="L38" s="393"/>
      <c r="M38" s="393"/>
      <c r="N38" s="396"/>
      <c r="O38" s="396"/>
      <c r="P38" s="396"/>
      <c r="Q38" s="396"/>
      <c r="R38" s="393"/>
      <c r="S38" s="393"/>
      <c r="T38" s="393"/>
      <c r="U38" s="393"/>
      <c r="V38" s="393"/>
      <c r="W38" s="393"/>
      <c r="X38" s="393"/>
      <c r="Y38" s="393"/>
      <c r="Z38" s="393"/>
      <c r="AA38" s="393"/>
      <c r="AB38" s="393"/>
      <c r="AC38" s="393"/>
      <c r="AD38" s="393"/>
      <c r="AE38" s="393"/>
      <c r="AF38" s="393"/>
      <c r="AG38" s="393"/>
      <c r="AH38" s="393"/>
      <c r="AI38" s="393"/>
      <c r="AJ38" s="393"/>
      <c r="AK38" s="393"/>
      <c r="AL38" s="393"/>
      <c r="AM38" s="393"/>
      <c r="AN38" s="393"/>
      <c r="AO38" s="393"/>
      <c r="AP38" s="393"/>
      <c r="AQ38" s="393"/>
      <c r="AR38" s="393"/>
      <c r="AS38" s="393"/>
      <c r="AT38" s="393"/>
      <c r="AU38" s="393"/>
      <c r="AV38" s="393"/>
      <c r="AW38" s="393"/>
      <c r="AX38" s="393"/>
      <c r="AY38" s="393"/>
      <c r="AZ38" s="393"/>
      <c r="BA38" s="393"/>
      <c r="BB38" s="393"/>
      <c r="BC38" s="393"/>
      <c r="BD38" s="393"/>
      <c r="BE38" s="393"/>
      <c r="BF38" s="393"/>
      <c r="BG38" s="393"/>
      <c r="BH38" s="393"/>
      <c r="BI38" s="393"/>
      <c r="BJ38" s="393"/>
      <c r="BK38" s="393"/>
      <c r="BL38" s="393"/>
      <c r="BM38" s="393"/>
      <c r="BN38" s="393"/>
      <c r="BO38" s="393"/>
    </row>
    <row r="39" spans="1:67" s="394" customFormat="1" ht="15" customHeight="1">
      <c r="A39" s="393"/>
      <c r="B39" s="393"/>
      <c r="C39" s="393"/>
      <c r="D39" s="393"/>
      <c r="E39" s="393"/>
      <c r="F39" s="393"/>
      <c r="G39" s="393"/>
      <c r="H39" s="393"/>
      <c r="I39" s="393"/>
      <c r="J39" s="393"/>
      <c r="K39" s="393"/>
      <c r="L39" s="393"/>
      <c r="M39" s="393"/>
      <c r="N39" s="396"/>
      <c r="O39" s="396"/>
      <c r="P39" s="396"/>
      <c r="Q39" s="396"/>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row>
    <row r="40" spans="1:67" s="394" customFormat="1" ht="15" customHeight="1">
      <c r="A40" s="393"/>
      <c r="B40" s="393"/>
      <c r="C40" s="393"/>
      <c r="D40" s="393"/>
      <c r="E40" s="393"/>
      <c r="F40" s="393"/>
      <c r="G40" s="393"/>
      <c r="H40" s="393"/>
      <c r="I40" s="393"/>
      <c r="J40" s="393"/>
      <c r="K40" s="393"/>
      <c r="L40" s="393"/>
      <c r="M40" s="393"/>
      <c r="N40" s="396"/>
      <c r="O40" s="396"/>
      <c r="P40" s="396"/>
      <c r="Q40" s="396"/>
      <c r="R40" s="393"/>
      <c r="S40" s="393"/>
      <c r="T40" s="393"/>
      <c r="U40" s="393"/>
      <c r="V40" s="393"/>
      <c r="W40" s="393"/>
      <c r="X40" s="393"/>
      <c r="Y40" s="393"/>
      <c r="Z40" s="393"/>
      <c r="AA40" s="393"/>
      <c r="AB40" s="393"/>
      <c r="AC40" s="393"/>
      <c r="AD40" s="393"/>
      <c r="AE40" s="393"/>
      <c r="AF40" s="393"/>
      <c r="AG40" s="393"/>
      <c r="AH40" s="393"/>
      <c r="AI40" s="393"/>
      <c r="AJ40" s="393"/>
      <c r="AK40" s="393"/>
      <c r="AL40" s="393"/>
      <c r="AM40" s="393"/>
      <c r="AN40" s="393"/>
      <c r="AO40" s="393"/>
      <c r="AP40" s="393"/>
      <c r="AQ40" s="393"/>
      <c r="AR40" s="393"/>
      <c r="AS40" s="393"/>
      <c r="AT40" s="393"/>
      <c r="AU40" s="393"/>
      <c r="AV40" s="393"/>
      <c r="AW40" s="393"/>
      <c r="AX40" s="393"/>
      <c r="AY40" s="393"/>
      <c r="AZ40" s="393"/>
      <c r="BA40" s="393"/>
      <c r="BB40" s="393"/>
      <c r="BC40" s="393"/>
      <c r="BD40" s="393"/>
      <c r="BE40" s="393"/>
      <c r="BF40" s="393"/>
      <c r="BG40" s="393"/>
      <c r="BH40" s="393"/>
      <c r="BI40" s="393"/>
      <c r="BJ40" s="393"/>
      <c r="BK40" s="393"/>
      <c r="BL40" s="393"/>
      <c r="BM40" s="393"/>
      <c r="BN40" s="393"/>
      <c r="BO40" s="393"/>
    </row>
    <row r="41" spans="1:67" s="394" customFormat="1" ht="15" customHeight="1">
      <c r="A41" s="393"/>
      <c r="B41" s="393"/>
      <c r="C41" s="393"/>
      <c r="D41" s="393"/>
      <c r="E41" s="393"/>
      <c r="F41" s="393"/>
      <c r="G41" s="393"/>
      <c r="H41" s="393"/>
      <c r="I41" s="393"/>
      <c r="J41" s="393"/>
      <c r="K41" s="393"/>
      <c r="L41" s="393"/>
      <c r="M41" s="393"/>
      <c r="N41" s="396"/>
      <c r="O41" s="396"/>
      <c r="P41" s="396"/>
      <c r="Q41" s="396"/>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row>
    <row r="42" spans="1:67" s="394" customFormat="1" ht="15" customHeight="1">
      <c r="A42" s="393"/>
      <c r="B42" s="393"/>
      <c r="C42" s="393"/>
      <c r="D42" s="393"/>
      <c r="E42" s="393"/>
      <c r="F42" s="393"/>
      <c r="G42" s="393"/>
      <c r="H42" s="393"/>
      <c r="I42" s="393"/>
      <c r="J42" s="393"/>
      <c r="K42" s="393"/>
      <c r="L42" s="393"/>
      <c r="M42" s="393"/>
      <c r="N42" s="396"/>
      <c r="O42" s="396"/>
      <c r="P42" s="396"/>
      <c r="Q42" s="396"/>
      <c r="R42" s="393"/>
      <c r="S42" s="393"/>
      <c r="T42" s="393"/>
      <c r="U42" s="393"/>
      <c r="V42" s="393"/>
      <c r="W42" s="393"/>
      <c r="X42" s="393"/>
      <c r="Y42" s="393"/>
      <c r="Z42" s="393"/>
      <c r="AA42" s="393"/>
      <c r="AB42" s="393"/>
      <c r="AC42" s="393"/>
      <c r="AD42" s="393"/>
      <c r="AE42" s="393"/>
      <c r="AF42" s="393"/>
      <c r="AG42" s="393"/>
      <c r="AH42" s="393"/>
      <c r="AI42" s="393"/>
      <c r="AJ42" s="393"/>
      <c r="AK42" s="393"/>
      <c r="AL42" s="393"/>
      <c r="AM42" s="393"/>
      <c r="AN42" s="393"/>
      <c r="AO42" s="393"/>
      <c r="AP42" s="393"/>
      <c r="AQ42" s="393"/>
      <c r="AR42" s="393"/>
      <c r="AS42" s="393"/>
      <c r="AT42" s="393"/>
      <c r="AU42" s="393"/>
      <c r="AV42" s="393"/>
      <c r="AW42" s="393"/>
      <c r="AX42" s="393"/>
      <c r="AY42" s="393"/>
      <c r="AZ42" s="393"/>
      <c r="BA42" s="393"/>
      <c r="BB42" s="393"/>
      <c r="BC42" s="393"/>
      <c r="BD42" s="393"/>
      <c r="BE42" s="393"/>
      <c r="BF42" s="393"/>
      <c r="BG42" s="393"/>
      <c r="BH42" s="393"/>
      <c r="BI42" s="393"/>
      <c r="BJ42" s="393"/>
      <c r="BK42" s="393"/>
      <c r="BL42" s="393"/>
      <c r="BM42" s="393"/>
      <c r="BN42" s="393"/>
      <c r="BO42" s="393"/>
    </row>
    <row r="43" spans="1:67" s="394" customFormat="1" ht="15" customHeight="1">
      <c r="A43" s="393"/>
      <c r="B43" s="393"/>
      <c r="C43" s="393"/>
      <c r="D43" s="393"/>
      <c r="E43" s="393"/>
      <c r="F43" s="393"/>
      <c r="G43" s="393"/>
      <c r="H43" s="393"/>
      <c r="I43" s="393"/>
      <c r="J43" s="393"/>
      <c r="K43" s="393"/>
      <c r="L43" s="393"/>
      <c r="M43" s="393"/>
      <c r="N43" s="393"/>
      <c r="O43" s="393"/>
      <c r="P43" s="393"/>
      <c r="Q43" s="393"/>
      <c r="R43" s="393"/>
      <c r="S43" s="393"/>
      <c r="T43" s="393"/>
      <c r="U43" s="393"/>
      <c r="V43" s="393"/>
      <c r="W43" s="393"/>
      <c r="X43" s="393"/>
      <c r="Y43" s="393"/>
      <c r="Z43" s="396"/>
      <c r="AA43" s="396"/>
      <c r="AB43" s="396"/>
      <c r="AC43" s="396"/>
      <c r="AD43" s="393"/>
      <c r="AE43" s="393"/>
      <c r="AF43" s="393"/>
      <c r="AG43" s="393"/>
      <c r="AH43" s="393"/>
      <c r="AI43" s="393"/>
      <c r="AJ43" s="393"/>
      <c r="AK43" s="393"/>
      <c r="AL43" s="393"/>
      <c r="AM43" s="393"/>
      <c r="AN43" s="393"/>
      <c r="AO43" s="393"/>
      <c r="AP43" s="393"/>
      <c r="AQ43" s="393"/>
      <c r="AR43" s="393"/>
      <c r="AS43" s="393"/>
      <c r="AT43" s="393"/>
      <c r="AU43" s="393"/>
      <c r="AV43" s="393"/>
      <c r="AW43" s="393"/>
      <c r="AX43" s="393"/>
      <c r="AY43" s="393"/>
      <c r="AZ43" s="393"/>
      <c r="BA43" s="393"/>
      <c r="BB43" s="393"/>
      <c r="BC43" s="393"/>
      <c r="BD43" s="393"/>
      <c r="BE43" s="393"/>
      <c r="BF43" s="393"/>
      <c r="BG43" s="393"/>
      <c r="BH43" s="393"/>
      <c r="BI43" s="393"/>
      <c r="BJ43" s="393"/>
      <c r="BK43" s="393"/>
      <c r="BL43" s="393"/>
      <c r="BM43" s="393"/>
      <c r="BN43" s="393"/>
      <c r="BO43" s="393"/>
    </row>
    <row r="44" spans="1:67" s="394" customFormat="1" ht="15" customHeight="1">
      <c r="A44" s="393"/>
      <c r="B44" s="393"/>
      <c r="C44" s="393"/>
      <c r="D44" s="393"/>
      <c r="E44" s="393"/>
      <c r="F44" s="393"/>
      <c r="G44" s="393"/>
      <c r="H44" s="393"/>
      <c r="I44" s="393"/>
      <c r="J44" s="393"/>
      <c r="K44" s="393"/>
      <c r="L44" s="393"/>
      <c r="M44" s="393"/>
      <c r="N44" s="393"/>
      <c r="O44" s="393"/>
      <c r="P44" s="393"/>
      <c r="Q44" s="393"/>
      <c r="R44" s="393"/>
      <c r="S44" s="393"/>
      <c r="T44" s="393"/>
      <c r="U44" s="393"/>
      <c r="V44" s="393"/>
      <c r="W44" s="393"/>
      <c r="X44" s="393"/>
      <c r="Y44" s="393"/>
      <c r="Z44" s="396"/>
      <c r="AA44" s="396"/>
      <c r="AB44" s="396"/>
      <c r="AC44" s="396"/>
      <c r="AD44" s="393"/>
      <c r="AE44" s="393"/>
      <c r="AF44" s="393"/>
      <c r="AG44" s="393"/>
      <c r="AH44" s="393"/>
      <c r="AI44" s="393"/>
      <c r="AJ44" s="393"/>
      <c r="AK44" s="393"/>
      <c r="AL44" s="393"/>
      <c r="AM44" s="393"/>
      <c r="AN44" s="393"/>
      <c r="AO44" s="393"/>
      <c r="AP44" s="393"/>
      <c r="AQ44" s="393"/>
      <c r="AR44" s="393"/>
      <c r="AS44" s="393"/>
      <c r="AT44" s="393"/>
      <c r="AU44" s="393"/>
      <c r="AV44" s="393"/>
      <c r="AW44" s="393"/>
      <c r="AX44" s="393"/>
      <c r="AY44" s="393"/>
      <c r="AZ44" s="393"/>
      <c r="BA44" s="393"/>
      <c r="BB44" s="393"/>
      <c r="BC44" s="393"/>
      <c r="BD44" s="393"/>
      <c r="BE44" s="393"/>
      <c r="BF44" s="393"/>
      <c r="BG44" s="393"/>
      <c r="BH44" s="393"/>
      <c r="BI44" s="393"/>
      <c r="BJ44" s="393"/>
      <c r="BK44" s="393"/>
      <c r="BL44" s="393"/>
      <c r="BM44" s="393"/>
      <c r="BN44" s="393"/>
      <c r="BO44" s="393"/>
    </row>
    <row r="45" spans="1:67" s="394" customFormat="1" ht="15" customHeight="1">
      <c r="A45" s="393"/>
      <c r="B45" s="393"/>
      <c r="C45" s="393"/>
      <c r="D45" s="393"/>
      <c r="E45" s="393"/>
      <c r="F45" s="393"/>
      <c r="G45" s="393"/>
      <c r="H45" s="393"/>
      <c r="I45" s="393"/>
      <c r="J45" s="393"/>
      <c r="K45" s="393"/>
      <c r="L45" s="393"/>
      <c r="M45" s="393"/>
      <c r="N45" s="393"/>
      <c r="O45" s="393"/>
      <c r="P45" s="393"/>
      <c r="Q45" s="393"/>
      <c r="R45" s="393"/>
      <c r="S45" s="393"/>
      <c r="T45" s="393"/>
      <c r="U45" s="393"/>
      <c r="V45" s="393"/>
      <c r="W45" s="393"/>
      <c r="X45" s="393"/>
      <c r="Y45" s="393"/>
      <c r="Z45" s="396"/>
      <c r="AA45" s="396"/>
      <c r="AB45" s="396"/>
      <c r="AC45" s="396"/>
      <c r="AD45" s="393"/>
      <c r="AE45" s="393"/>
      <c r="AF45" s="393"/>
      <c r="AG45" s="393"/>
      <c r="AH45" s="393"/>
      <c r="AI45" s="393"/>
      <c r="AJ45" s="393"/>
      <c r="AK45" s="393"/>
      <c r="AL45" s="393"/>
      <c r="AM45" s="393"/>
      <c r="AN45" s="393"/>
      <c r="AO45" s="393"/>
      <c r="AP45" s="393"/>
      <c r="AQ45" s="393"/>
      <c r="AR45" s="393"/>
      <c r="AS45" s="393"/>
      <c r="AT45" s="393"/>
      <c r="AU45" s="393"/>
      <c r="AV45" s="393"/>
      <c r="AW45" s="393"/>
      <c r="AX45" s="393"/>
      <c r="AY45" s="393"/>
      <c r="AZ45" s="393"/>
      <c r="BA45" s="393"/>
      <c r="BB45" s="393"/>
      <c r="BC45" s="393"/>
      <c r="BD45" s="393"/>
      <c r="BE45" s="393"/>
      <c r="BF45" s="393"/>
      <c r="BG45" s="393"/>
      <c r="BH45" s="393"/>
      <c r="BI45" s="393"/>
      <c r="BJ45" s="393"/>
      <c r="BK45" s="393"/>
      <c r="BL45" s="393"/>
      <c r="BM45" s="393"/>
      <c r="BN45" s="393"/>
      <c r="BO45" s="393"/>
    </row>
    <row r="46" spans="1:67" s="394" customFormat="1" ht="15" customHeight="1">
      <c r="A46" s="393"/>
      <c r="B46" s="393"/>
      <c r="C46" s="393"/>
      <c r="D46" s="393"/>
      <c r="E46" s="393"/>
      <c r="F46" s="393"/>
      <c r="G46" s="393"/>
      <c r="H46" s="393"/>
      <c r="I46" s="393"/>
      <c r="J46" s="393"/>
      <c r="K46" s="393"/>
      <c r="L46" s="393"/>
      <c r="M46" s="393"/>
      <c r="N46" s="393"/>
      <c r="O46" s="393"/>
      <c r="P46" s="393"/>
      <c r="Q46" s="393"/>
      <c r="R46" s="393"/>
      <c r="S46" s="393"/>
      <c r="T46" s="393"/>
      <c r="U46" s="393"/>
      <c r="V46" s="393"/>
      <c r="W46" s="393"/>
      <c r="X46" s="393"/>
      <c r="Y46" s="393"/>
      <c r="Z46" s="396"/>
      <c r="AA46" s="396"/>
      <c r="AB46" s="396"/>
      <c r="AC46" s="396"/>
      <c r="AD46" s="393"/>
      <c r="AE46" s="393"/>
      <c r="AF46" s="393"/>
      <c r="AG46" s="393"/>
      <c r="AH46" s="393"/>
      <c r="AI46" s="393"/>
      <c r="AJ46" s="393"/>
      <c r="AK46" s="393"/>
      <c r="AL46" s="393"/>
      <c r="AM46" s="393"/>
      <c r="AN46" s="393"/>
      <c r="AO46" s="393"/>
      <c r="AP46" s="393"/>
      <c r="AQ46" s="393"/>
      <c r="AR46" s="393"/>
      <c r="AS46" s="393"/>
      <c r="AT46" s="393"/>
      <c r="AU46" s="393"/>
      <c r="AV46" s="393"/>
      <c r="AW46" s="393"/>
      <c r="AX46" s="393"/>
      <c r="AY46" s="393"/>
      <c r="AZ46" s="393"/>
      <c r="BA46" s="393"/>
      <c r="BB46" s="393"/>
      <c r="BC46" s="393"/>
      <c r="BD46" s="393"/>
      <c r="BE46" s="393"/>
      <c r="BF46" s="393"/>
      <c r="BG46" s="393"/>
      <c r="BH46" s="393"/>
      <c r="BI46" s="393"/>
      <c r="BJ46" s="393"/>
      <c r="BK46" s="393"/>
      <c r="BL46" s="393"/>
      <c r="BM46" s="393"/>
      <c r="BN46" s="393"/>
      <c r="BO46" s="393"/>
    </row>
    <row r="47" spans="1:67" s="394" customFormat="1" ht="15" customHeight="1">
      <c r="A47" s="393"/>
      <c r="B47" s="393"/>
      <c r="C47" s="393"/>
      <c r="D47" s="393"/>
      <c r="E47" s="393"/>
      <c r="F47" s="393"/>
      <c r="G47" s="393"/>
      <c r="H47" s="393"/>
      <c r="I47" s="393"/>
      <c r="J47" s="393"/>
      <c r="K47" s="393"/>
      <c r="L47" s="393"/>
      <c r="M47" s="393"/>
      <c r="N47" s="393"/>
      <c r="O47" s="393"/>
      <c r="P47" s="393"/>
      <c r="Q47" s="393"/>
      <c r="R47" s="393"/>
      <c r="S47" s="393"/>
      <c r="T47" s="393"/>
      <c r="U47" s="393"/>
      <c r="V47" s="393"/>
      <c r="W47" s="393"/>
      <c r="X47" s="393"/>
      <c r="Y47" s="393"/>
      <c r="Z47" s="396"/>
      <c r="AA47" s="396"/>
      <c r="AB47" s="396"/>
      <c r="AC47" s="396"/>
      <c r="AD47" s="393"/>
      <c r="AE47" s="393"/>
      <c r="AF47" s="393"/>
      <c r="AG47" s="393"/>
      <c r="AH47" s="393"/>
      <c r="AI47" s="393"/>
      <c r="AJ47" s="393"/>
      <c r="AK47" s="393"/>
      <c r="AL47" s="393"/>
      <c r="AM47" s="393"/>
      <c r="AN47" s="393"/>
      <c r="AO47" s="393"/>
      <c r="AP47" s="393"/>
      <c r="AQ47" s="393"/>
      <c r="AR47" s="393"/>
      <c r="AS47" s="393"/>
      <c r="AT47" s="393"/>
      <c r="AU47" s="393"/>
      <c r="AV47" s="393"/>
      <c r="AW47" s="393"/>
      <c r="AX47" s="393"/>
      <c r="AY47" s="393"/>
      <c r="AZ47" s="393"/>
      <c r="BA47" s="393"/>
      <c r="BB47" s="393"/>
      <c r="BC47" s="393"/>
      <c r="BD47" s="393"/>
      <c r="BE47" s="393"/>
      <c r="BF47" s="393"/>
      <c r="BG47" s="393"/>
      <c r="BH47" s="393"/>
      <c r="BI47" s="393"/>
      <c r="BJ47" s="393"/>
      <c r="BK47" s="393"/>
      <c r="BL47" s="393"/>
      <c r="BM47" s="393"/>
      <c r="BN47" s="393"/>
      <c r="BO47" s="393"/>
    </row>
    <row r="48" spans="1:67" s="394" customFormat="1" ht="15" customHeight="1">
      <c r="A48" s="393"/>
      <c r="B48" s="393"/>
      <c r="C48" s="393"/>
      <c r="D48" s="393"/>
      <c r="E48" s="393"/>
      <c r="F48" s="393"/>
      <c r="G48" s="393"/>
      <c r="H48" s="393"/>
      <c r="I48" s="393"/>
      <c r="J48" s="393"/>
      <c r="K48" s="393"/>
      <c r="L48" s="393"/>
      <c r="M48" s="393"/>
      <c r="N48" s="393"/>
      <c r="O48" s="393"/>
      <c r="P48" s="393"/>
      <c r="Q48" s="393"/>
      <c r="R48" s="393"/>
      <c r="S48" s="393"/>
      <c r="T48" s="393"/>
      <c r="U48" s="393"/>
      <c r="V48" s="393"/>
      <c r="W48" s="393"/>
      <c r="X48" s="393"/>
      <c r="Y48" s="393"/>
      <c r="Z48" s="396"/>
      <c r="AA48" s="396"/>
      <c r="AB48" s="396"/>
      <c r="AC48" s="396"/>
      <c r="AD48" s="393"/>
      <c r="AE48" s="393"/>
      <c r="AF48" s="393"/>
      <c r="AG48" s="393"/>
      <c r="AH48" s="393"/>
      <c r="AI48" s="393"/>
      <c r="AJ48" s="393"/>
      <c r="AK48" s="393"/>
      <c r="AL48" s="393"/>
      <c r="AM48" s="393"/>
      <c r="AN48" s="393"/>
      <c r="AO48" s="393"/>
      <c r="AP48" s="393"/>
      <c r="AQ48" s="393"/>
      <c r="AR48" s="393"/>
      <c r="AS48" s="393"/>
      <c r="AT48" s="393"/>
      <c r="AU48" s="393"/>
      <c r="AV48" s="393"/>
      <c r="AW48" s="393"/>
      <c r="AX48" s="393"/>
      <c r="AY48" s="393"/>
      <c r="AZ48" s="393"/>
      <c r="BA48" s="393"/>
      <c r="BB48" s="393"/>
      <c r="BC48" s="393"/>
      <c r="BD48" s="393"/>
      <c r="BE48" s="393"/>
      <c r="BF48" s="393"/>
      <c r="BG48" s="393"/>
      <c r="BH48" s="393"/>
      <c r="BI48" s="393"/>
      <c r="BJ48" s="393"/>
      <c r="BK48" s="393"/>
      <c r="BL48" s="393"/>
      <c r="BM48" s="393"/>
      <c r="BN48" s="393"/>
      <c r="BO48" s="393"/>
    </row>
    <row r="49" spans="1:67" s="394" customFormat="1" ht="15" customHeight="1">
      <c r="A49" s="393"/>
      <c r="B49" s="393"/>
      <c r="C49" s="393"/>
      <c r="D49" s="393"/>
      <c r="E49" s="393"/>
      <c r="F49" s="393"/>
      <c r="G49" s="393"/>
      <c r="H49" s="393"/>
      <c r="I49" s="393"/>
      <c r="J49" s="393"/>
      <c r="K49" s="393"/>
      <c r="L49" s="393"/>
      <c r="M49" s="393"/>
      <c r="N49" s="393"/>
      <c r="O49" s="393"/>
      <c r="P49" s="393"/>
      <c r="Q49" s="393"/>
      <c r="R49" s="393"/>
      <c r="S49" s="393"/>
      <c r="T49" s="393"/>
      <c r="U49" s="393"/>
      <c r="V49" s="393"/>
      <c r="W49" s="393"/>
      <c r="X49" s="393"/>
      <c r="Y49" s="393"/>
      <c r="Z49" s="396"/>
      <c r="AA49" s="396"/>
      <c r="AB49" s="396"/>
      <c r="AC49" s="396"/>
      <c r="AD49" s="393"/>
      <c r="AE49" s="393"/>
      <c r="AF49" s="393"/>
      <c r="AG49" s="393"/>
      <c r="AH49" s="393"/>
      <c r="AI49" s="393"/>
      <c r="AJ49" s="393"/>
      <c r="AK49" s="393"/>
      <c r="AL49" s="393"/>
      <c r="AM49" s="393"/>
      <c r="AN49" s="393"/>
      <c r="AO49" s="393"/>
      <c r="AP49" s="393"/>
      <c r="AQ49" s="393"/>
      <c r="AR49" s="393"/>
      <c r="AS49" s="393"/>
      <c r="AT49" s="393"/>
      <c r="AU49" s="393"/>
      <c r="AV49" s="393"/>
      <c r="AW49" s="393"/>
      <c r="AX49" s="393"/>
      <c r="AY49" s="393"/>
      <c r="AZ49" s="393"/>
      <c r="BA49" s="393"/>
      <c r="BB49" s="393"/>
      <c r="BC49" s="393"/>
      <c r="BD49" s="393"/>
      <c r="BE49" s="393"/>
      <c r="BF49" s="393"/>
      <c r="BG49" s="393"/>
      <c r="BH49" s="393"/>
      <c r="BI49" s="393"/>
      <c r="BJ49" s="393"/>
      <c r="BK49" s="393"/>
      <c r="BL49" s="393"/>
      <c r="BM49" s="393"/>
      <c r="BN49" s="393"/>
      <c r="BO49" s="393"/>
    </row>
    <row r="50" spans="1:67" s="394" customFormat="1" ht="15" customHeight="1">
      <c r="A50" s="393"/>
      <c r="B50" s="393"/>
      <c r="C50" s="393"/>
      <c r="D50" s="393"/>
      <c r="E50" s="393"/>
      <c r="F50" s="393"/>
      <c r="G50" s="393"/>
      <c r="H50" s="393"/>
      <c r="I50" s="393"/>
      <c r="J50" s="393"/>
      <c r="K50" s="393"/>
      <c r="L50" s="393"/>
      <c r="M50" s="393"/>
      <c r="N50" s="393"/>
      <c r="O50" s="393"/>
      <c r="P50" s="393"/>
      <c r="Q50" s="393"/>
      <c r="R50" s="393"/>
      <c r="S50" s="393"/>
      <c r="T50" s="393"/>
      <c r="U50" s="393"/>
      <c r="V50" s="393"/>
      <c r="W50" s="393"/>
      <c r="X50" s="393"/>
      <c r="Y50" s="393"/>
      <c r="Z50" s="396"/>
      <c r="AA50" s="396"/>
      <c r="AB50" s="396"/>
      <c r="AC50" s="396"/>
      <c r="AD50" s="393"/>
      <c r="AE50" s="393"/>
      <c r="AF50" s="393"/>
      <c r="AG50" s="393"/>
      <c r="AH50" s="393"/>
      <c r="AI50" s="393"/>
      <c r="AJ50" s="393"/>
      <c r="AK50" s="393"/>
      <c r="AL50" s="393"/>
      <c r="AM50" s="393"/>
      <c r="AN50" s="393"/>
      <c r="AO50" s="393"/>
      <c r="AP50" s="393"/>
      <c r="AQ50" s="393"/>
      <c r="AR50" s="393"/>
      <c r="AS50" s="393"/>
      <c r="AT50" s="393"/>
      <c r="AU50" s="393"/>
      <c r="AV50" s="393"/>
      <c r="AW50" s="393"/>
      <c r="AX50" s="393"/>
      <c r="AY50" s="393"/>
      <c r="AZ50" s="393"/>
      <c r="BA50" s="393"/>
      <c r="BB50" s="393"/>
      <c r="BC50" s="393"/>
      <c r="BD50" s="393"/>
      <c r="BE50" s="393"/>
      <c r="BF50" s="393"/>
      <c r="BG50" s="393"/>
      <c r="BH50" s="393"/>
      <c r="BI50" s="393"/>
      <c r="BJ50" s="393"/>
      <c r="BK50" s="393"/>
      <c r="BL50" s="393"/>
      <c r="BM50" s="393"/>
      <c r="BN50" s="393"/>
      <c r="BO50" s="393"/>
    </row>
    <row r="51" spans="1:67" s="394" customFormat="1" ht="15" customHeight="1">
      <c r="A51" s="393"/>
      <c r="B51" s="393"/>
      <c r="C51" s="393"/>
      <c r="D51" s="393"/>
      <c r="E51" s="393"/>
      <c r="F51" s="393"/>
      <c r="G51" s="393"/>
      <c r="H51" s="393"/>
      <c r="I51" s="393"/>
      <c r="J51" s="393"/>
      <c r="K51" s="393"/>
      <c r="L51" s="393"/>
      <c r="M51" s="393"/>
      <c r="N51" s="393"/>
      <c r="O51" s="393"/>
      <c r="P51" s="393"/>
      <c r="Q51" s="393"/>
      <c r="R51" s="393"/>
      <c r="S51" s="393"/>
      <c r="T51" s="393"/>
      <c r="U51" s="393"/>
      <c r="V51" s="393"/>
      <c r="W51" s="393"/>
      <c r="X51" s="393"/>
      <c r="Y51" s="393"/>
      <c r="Z51" s="396"/>
      <c r="AA51" s="396"/>
      <c r="AB51" s="396"/>
      <c r="AC51" s="396"/>
      <c r="AD51" s="393"/>
      <c r="AE51" s="393"/>
      <c r="AF51" s="393"/>
      <c r="AG51" s="393"/>
      <c r="AH51" s="393"/>
      <c r="AI51" s="393"/>
      <c r="AJ51" s="393"/>
      <c r="AK51" s="393"/>
      <c r="AL51" s="393"/>
      <c r="AM51" s="393"/>
      <c r="AN51" s="393"/>
      <c r="AO51" s="393"/>
      <c r="AP51" s="393"/>
      <c r="AQ51" s="393"/>
      <c r="AR51" s="393"/>
      <c r="AS51" s="393"/>
      <c r="AT51" s="393"/>
      <c r="AU51" s="393"/>
      <c r="AV51" s="393"/>
      <c r="AW51" s="393"/>
      <c r="AX51" s="393"/>
      <c r="AY51" s="393"/>
      <c r="AZ51" s="393"/>
      <c r="BA51" s="393"/>
      <c r="BB51" s="393"/>
      <c r="BC51" s="393"/>
      <c r="BD51" s="393"/>
      <c r="BE51" s="393"/>
      <c r="BF51" s="393"/>
      <c r="BG51" s="393"/>
      <c r="BH51" s="393"/>
      <c r="BI51" s="393"/>
      <c r="BJ51" s="393"/>
      <c r="BK51" s="393"/>
      <c r="BL51" s="393"/>
      <c r="BM51" s="393"/>
      <c r="BN51" s="393"/>
      <c r="BO51" s="393"/>
    </row>
    <row r="52" spans="1:67" s="394" customFormat="1" ht="15" customHeight="1">
      <c r="A52" s="393"/>
      <c r="B52" s="393"/>
      <c r="C52" s="393"/>
      <c r="D52" s="393"/>
      <c r="E52" s="393"/>
      <c r="F52" s="393"/>
      <c r="G52" s="393"/>
      <c r="H52" s="393"/>
      <c r="I52" s="393"/>
      <c r="J52" s="393"/>
      <c r="K52" s="393"/>
      <c r="L52" s="393"/>
      <c r="M52" s="393"/>
      <c r="N52" s="393"/>
      <c r="O52" s="393"/>
      <c r="P52" s="393"/>
      <c r="Q52" s="393"/>
      <c r="R52" s="393"/>
      <c r="S52" s="393"/>
      <c r="T52" s="393"/>
      <c r="U52" s="393"/>
      <c r="V52" s="393"/>
      <c r="W52" s="393"/>
      <c r="X52" s="393"/>
      <c r="Y52" s="393"/>
      <c r="Z52" s="396"/>
      <c r="AA52" s="396"/>
      <c r="AB52" s="396"/>
      <c r="AC52" s="396"/>
      <c r="AD52" s="393"/>
      <c r="AE52" s="393"/>
      <c r="AF52" s="393"/>
      <c r="AG52" s="393"/>
      <c r="AH52" s="393"/>
      <c r="AI52" s="393"/>
      <c r="AJ52" s="393"/>
      <c r="AK52" s="393"/>
      <c r="AL52" s="393"/>
      <c r="AM52" s="393"/>
      <c r="AN52" s="393"/>
      <c r="AO52" s="393"/>
      <c r="AP52" s="393"/>
      <c r="AQ52" s="393"/>
      <c r="AR52" s="393"/>
      <c r="AS52" s="393"/>
      <c r="AT52" s="393"/>
      <c r="AU52" s="393"/>
      <c r="AV52" s="393"/>
      <c r="AW52" s="393"/>
      <c r="AX52" s="393"/>
      <c r="AY52" s="393"/>
      <c r="AZ52" s="393"/>
      <c r="BA52" s="393"/>
      <c r="BB52" s="393"/>
      <c r="BC52" s="393"/>
      <c r="BD52" s="393"/>
      <c r="BE52" s="393"/>
      <c r="BF52" s="393"/>
      <c r="BG52" s="393"/>
      <c r="BH52" s="393"/>
      <c r="BI52" s="393"/>
      <c r="BJ52" s="393"/>
      <c r="BK52" s="393"/>
      <c r="BL52" s="393"/>
      <c r="BM52" s="393"/>
      <c r="BN52" s="393"/>
      <c r="BO52" s="393"/>
    </row>
    <row r="53" spans="1:67" s="394" customFormat="1" ht="15" customHeight="1">
      <c r="A53" s="393"/>
      <c r="B53" s="393"/>
      <c r="C53" s="393"/>
      <c r="D53" s="393"/>
      <c r="E53" s="393"/>
      <c r="F53" s="393"/>
      <c r="G53" s="393"/>
      <c r="H53" s="393"/>
      <c r="I53" s="393"/>
      <c r="J53" s="393"/>
      <c r="K53" s="393"/>
      <c r="L53" s="393"/>
      <c r="M53" s="393"/>
      <c r="N53" s="393"/>
      <c r="O53" s="393"/>
      <c r="P53" s="393"/>
      <c r="Q53" s="393"/>
      <c r="R53" s="393"/>
      <c r="S53" s="393"/>
      <c r="T53" s="393"/>
      <c r="U53" s="393"/>
      <c r="V53" s="393"/>
      <c r="W53" s="393"/>
      <c r="X53" s="393"/>
      <c r="Y53" s="393"/>
      <c r="Z53" s="396"/>
      <c r="AA53" s="396"/>
      <c r="AB53" s="396"/>
      <c r="AC53" s="396"/>
      <c r="AD53" s="393"/>
      <c r="AE53" s="393"/>
      <c r="AF53" s="393"/>
      <c r="AG53" s="393"/>
      <c r="AH53" s="393"/>
      <c r="AI53" s="393"/>
      <c r="AJ53" s="393"/>
      <c r="AK53" s="393"/>
      <c r="AL53" s="393"/>
      <c r="AM53" s="393"/>
      <c r="AN53" s="393"/>
      <c r="AO53" s="393"/>
      <c r="AP53" s="393"/>
      <c r="AQ53" s="393"/>
      <c r="AR53" s="393"/>
      <c r="AS53" s="393"/>
      <c r="AT53" s="393"/>
      <c r="AU53" s="393"/>
      <c r="AV53" s="393"/>
      <c r="AW53" s="393"/>
      <c r="AX53" s="393"/>
      <c r="AY53" s="393"/>
      <c r="AZ53" s="393"/>
      <c r="BA53" s="393"/>
      <c r="BB53" s="393"/>
      <c r="BC53" s="393"/>
      <c r="BD53" s="393"/>
      <c r="BE53" s="393"/>
      <c r="BF53" s="393"/>
      <c r="BG53" s="393"/>
      <c r="BH53" s="393"/>
      <c r="BI53" s="393"/>
      <c r="BJ53" s="393"/>
      <c r="BK53" s="393"/>
      <c r="BL53" s="393"/>
      <c r="BM53" s="393"/>
      <c r="BN53" s="393"/>
      <c r="BO53" s="393"/>
    </row>
    <row r="54" spans="1:67" s="394" customFormat="1" ht="15" customHeight="1">
      <c r="A54" s="393"/>
      <c r="B54" s="393"/>
      <c r="C54" s="393"/>
      <c r="D54" s="393"/>
      <c r="E54" s="393"/>
      <c r="F54" s="393"/>
      <c r="G54" s="393"/>
      <c r="H54" s="393"/>
      <c r="I54" s="393"/>
      <c r="J54" s="393"/>
      <c r="K54" s="393"/>
      <c r="L54" s="393"/>
      <c r="M54" s="393"/>
      <c r="N54" s="393"/>
      <c r="O54" s="393"/>
      <c r="P54" s="393"/>
      <c r="Q54" s="393"/>
      <c r="R54" s="393"/>
      <c r="S54" s="393"/>
      <c r="T54" s="393"/>
      <c r="U54" s="393"/>
      <c r="V54" s="393"/>
      <c r="W54" s="393"/>
      <c r="X54" s="393"/>
      <c r="Y54" s="393"/>
      <c r="Z54" s="396"/>
      <c r="AA54" s="396"/>
      <c r="AB54" s="396"/>
      <c r="AC54" s="396"/>
      <c r="AD54" s="393"/>
      <c r="AE54" s="393"/>
      <c r="AF54" s="393"/>
      <c r="AG54" s="393"/>
      <c r="AH54" s="393"/>
      <c r="AI54" s="393"/>
      <c r="AJ54" s="393"/>
      <c r="AK54" s="393"/>
      <c r="AL54" s="393"/>
      <c r="AM54" s="393"/>
      <c r="AN54" s="393"/>
      <c r="AO54" s="393"/>
      <c r="AP54" s="393"/>
      <c r="AQ54" s="393"/>
      <c r="AR54" s="393"/>
      <c r="AS54" s="393"/>
      <c r="AT54" s="393"/>
      <c r="AU54" s="393"/>
      <c r="AV54" s="393"/>
      <c r="AW54" s="393"/>
      <c r="AX54" s="393"/>
      <c r="AY54" s="393"/>
      <c r="AZ54" s="393"/>
      <c r="BA54" s="393"/>
      <c r="BB54" s="393"/>
      <c r="BC54" s="393"/>
      <c r="BD54" s="393"/>
      <c r="BE54" s="393"/>
      <c r="BF54" s="393"/>
      <c r="BG54" s="393"/>
      <c r="BH54" s="393"/>
      <c r="BI54" s="393"/>
      <c r="BJ54" s="393"/>
      <c r="BK54" s="393"/>
      <c r="BL54" s="393"/>
      <c r="BM54" s="393"/>
      <c r="BN54" s="393"/>
      <c r="BO54" s="393"/>
    </row>
    <row r="55" spans="1:67" s="394" customFormat="1" ht="15" customHeight="1">
      <c r="A55" s="393"/>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6"/>
      <c r="AA55" s="396"/>
      <c r="AB55" s="396"/>
      <c r="AC55" s="396"/>
      <c r="AD55" s="393"/>
      <c r="AE55" s="393"/>
      <c r="AF55" s="393"/>
      <c r="AG55" s="393"/>
      <c r="AH55" s="393"/>
      <c r="AI55" s="393"/>
      <c r="AJ55" s="393"/>
      <c r="AK55" s="393"/>
      <c r="AL55" s="393"/>
      <c r="AM55" s="393"/>
      <c r="AN55" s="393"/>
      <c r="AO55" s="393"/>
      <c r="AP55" s="393"/>
      <c r="AQ55" s="393"/>
      <c r="AR55" s="393"/>
      <c r="AS55" s="393"/>
      <c r="AT55" s="393"/>
      <c r="AU55" s="393"/>
      <c r="AV55" s="393"/>
      <c r="AW55" s="393"/>
      <c r="AX55" s="393"/>
      <c r="AY55" s="393"/>
      <c r="AZ55" s="393"/>
      <c r="BA55" s="393"/>
      <c r="BB55" s="393"/>
      <c r="BC55" s="393"/>
      <c r="BD55" s="393"/>
      <c r="BE55" s="393"/>
      <c r="BF55" s="393"/>
      <c r="BG55" s="393"/>
      <c r="BH55" s="393"/>
      <c r="BI55" s="393"/>
      <c r="BJ55" s="393"/>
      <c r="BK55" s="393"/>
      <c r="BL55" s="393"/>
      <c r="BM55" s="393"/>
      <c r="BN55" s="393"/>
      <c r="BO55" s="393"/>
    </row>
    <row r="56" spans="1:67" s="394" customFormat="1" ht="15" customHeight="1">
      <c r="A56" s="393"/>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6"/>
      <c r="AA56" s="396"/>
      <c r="AB56" s="396"/>
      <c r="AC56" s="396"/>
      <c r="AD56" s="393"/>
      <c r="AE56" s="393"/>
      <c r="AF56" s="393"/>
      <c r="AG56" s="393"/>
      <c r="AH56" s="393"/>
      <c r="AI56" s="393"/>
      <c r="AJ56" s="393"/>
      <c r="AK56" s="393"/>
      <c r="AL56" s="393"/>
      <c r="AM56" s="393"/>
      <c r="AN56" s="393"/>
      <c r="AO56" s="393"/>
      <c r="AP56" s="393"/>
      <c r="AQ56" s="393"/>
      <c r="AR56" s="393"/>
      <c r="AS56" s="393"/>
      <c r="AT56" s="393"/>
      <c r="AU56" s="393"/>
      <c r="AV56" s="393"/>
      <c r="AW56" s="393"/>
      <c r="AX56" s="393"/>
      <c r="AY56" s="393"/>
      <c r="AZ56" s="393"/>
      <c r="BA56" s="393"/>
      <c r="BB56" s="393"/>
      <c r="BC56" s="393"/>
      <c r="BD56" s="393"/>
      <c r="BE56" s="393"/>
      <c r="BF56" s="393"/>
      <c r="BG56" s="393"/>
      <c r="BH56" s="393"/>
      <c r="BI56" s="393"/>
      <c r="BJ56" s="393"/>
      <c r="BK56" s="393"/>
      <c r="BL56" s="393"/>
      <c r="BM56" s="393"/>
      <c r="BN56" s="393"/>
      <c r="BO56" s="393"/>
    </row>
    <row r="57" spans="1:67" s="394" customFormat="1" ht="15" customHeight="1">
      <c r="A57" s="393"/>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6"/>
      <c r="AA57" s="396"/>
      <c r="AB57" s="396"/>
      <c r="AC57" s="396"/>
      <c r="AD57" s="393"/>
      <c r="AE57" s="393"/>
      <c r="AF57" s="393"/>
      <c r="AG57" s="393"/>
      <c r="AH57" s="393"/>
      <c r="AI57" s="393"/>
      <c r="AJ57" s="393"/>
      <c r="AK57" s="393"/>
      <c r="AL57" s="393"/>
      <c r="AM57" s="393"/>
      <c r="AN57" s="393"/>
      <c r="AO57" s="393"/>
      <c r="AP57" s="393"/>
      <c r="AQ57" s="393"/>
      <c r="AR57" s="393"/>
      <c r="AS57" s="393"/>
      <c r="AT57" s="393"/>
      <c r="AU57" s="393"/>
      <c r="AV57" s="393"/>
      <c r="AW57" s="393"/>
      <c r="AX57" s="393"/>
      <c r="AY57" s="393"/>
      <c r="AZ57" s="393"/>
      <c r="BA57" s="393"/>
      <c r="BB57" s="393"/>
      <c r="BC57" s="393"/>
      <c r="BD57" s="393"/>
      <c r="BE57" s="393"/>
      <c r="BF57" s="393"/>
      <c r="BG57" s="393"/>
      <c r="BH57" s="393"/>
      <c r="BI57" s="393"/>
      <c r="BJ57" s="393"/>
      <c r="BK57" s="393"/>
      <c r="BL57" s="393"/>
      <c r="BM57" s="393"/>
      <c r="BN57" s="393"/>
      <c r="BO57" s="393"/>
    </row>
    <row r="58" spans="1:67" s="394" customFormat="1" ht="15" customHeight="1">
      <c r="A58" s="393"/>
      <c r="B58" s="393"/>
      <c r="C58" s="393"/>
      <c r="D58" s="393"/>
      <c r="E58" s="393"/>
      <c r="F58" s="393"/>
      <c r="G58" s="393"/>
      <c r="H58" s="393"/>
      <c r="I58" s="393"/>
      <c r="J58" s="393"/>
      <c r="K58" s="393"/>
      <c r="L58" s="393"/>
      <c r="M58" s="393"/>
      <c r="N58" s="393"/>
      <c r="O58" s="393"/>
      <c r="P58" s="393"/>
      <c r="Q58" s="393"/>
      <c r="R58" s="393"/>
      <c r="S58" s="393"/>
      <c r="T58" s="393"/>
      <c r="U58" s="393"/>
      <c r="V58" s="393"/>
      <c r="W58" s="393"/>
      <c r="X58" s="393"/>
      <c r="Y58" s="393"/>
      <c r="Z58" s="396"/>
      <c r="AA58" s="396"/>
      <c r="AB58" s="396"/>
      <c r="AC58" s="396"/>
      <c r="AD58" s="393"/>
      <c r="AE58" s="393"/>
      <c r="AF58" s="393"/>
      <c r="AG58" s="393"/>
      <c r="AH58" s="393"/>
      <c r="AI58" s="393"/>
      <c r="AJ58" s="393"/>
      <c r="AK58" s="393"/>
      <c r="AL58" s="393"/>
      <c r="AM58" s="393"/>
      <c r="AN58" s="393"/>
      <c r="AO58" s="393"/>
      <c r="AP58" s="393"/>
      <c r="AQ58" s="393"/>
      <c r="AR58" s="393"/>
      <c r="AS58" s="393"/>
      <c r="AT58" s="393"/>
      <c r="AU58" s="393"/>
      <c r="AV58" s="393"/>
      <c r="AW58" s="393"/>
      <c r="AX58" s="393"/>
      <c r="AY58" s="393"/>
      <c r="AZ58" s="393"/>
      <c r="BA58" s="393"/>
      <c r="BB58" s="393"/>
      <c r="BC58" s="393"/>
      <c r="BD58" s="393"/>
      <c r="BE58" s="393"/>
      <c r="BF58" s="393"/>
      <c r="BG58" s="393"/>
      <c r="BH58" s="393"/>
      <c r="BI58" s="393"/>
      <c r="BJ58" s="393"/>
      <c r="BK58" s="393"/>
      <c r="BL58" s="393"/>
      <c r="BM58" s="393"/>
      <c r="BN58" s="393"/>
      <c r="BO58" s="393"/>
    </row>
    <row r="59" spans="1:67" s="394" customFormat="1" ht="15" customHeight="1">
      <c r="A59" s="393"/>
      <c r="B59" s="393"/>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6"/>
      <c r="AA59" s="396"/>
      <c r="AB59" s="396"/>
      <c r="AC59" s="396"/>
      <c r="AD59" s="393"/>
      <c r="AE59" s="393"/>
      <c r="AF59" s="393"/>
      <c r="AG59" s="393"/>
      <c r="AH59" s="393"/>
      <c r="AI59" s="393"/>
      <c r="AJ59" s="393"/>
      <c r="AK59" s="393"/>
      <c r="AL59" s="393"/>
      <c r="AM59" s="393"/>
      <c r="AN59" s="393"/>
      <c r="AO59" s="393"/>
      <c r="AP59" s="393"/>
      <c r="AQ59" s="393"/>
      <c r="AR59" s="393"/>
      <c r="AS59" s="393"/>
      <c r="AT59" s="393"/>
      <c r="AU59" s="393"/>
      <c r="AV59" s="393"/>
      <c r="AW59" s="393"/>
      <c r="AX59" s="393"/>
      <c r="AY59" s="393"/>
      <c r="AZ59" s="393"/>
      <c r="BA59" s="393"/>
      <c r="BB59" s="393"/>
      <c r="BC59" s="393"/>
      <c r="BD59" s="393"/>
      <c r="BE59" s="393"/>
      <c r="BF59" s="393"/>
      <c r="BG59" s="393"/>
      <c r="BH59" s="393"/>
      <c r="BI59" s="393"/>
      <c r="BJ59" s="393"/>
      <c r="BK59" s="393"/>
      <c r="BL59" s="393"/>
      <c r="BM59" s="393"/>
      <c r="BN59" s="393"/>
      <c r="BO59" s="393"/>
    </row>
    <row r="60" spans="1:67" s="394" customFormat="1" ht="15" customHeight="1">
      <c r="A60" s="393"/>
      <c r="B60" s="393"/>
      <c r="C60" s="393"/>
      <c r="D60" s="393"/>
      <c r="E60" s="393"/>
      <c r="F60" s="393"/>
      <c r="G60" s="393"/>
      <c r="H60" s="393"/>
      <c r="I60" s="393"/>
      <c r="J60" s="393"/>
      <c r="K60" s="393"/>
      <c r="L60" s="393"/>
      <c r="M60" s="393"/>
      <c r="N60" s="393"/>
      <c r="O60" s="393"/>
      <c r="P60" s="393"/>
      <c r="Q60" s="393"/>
      <c r="R60" s="393"/>
      <c r="S60" s="393"/>
      <c r="T60" s="393"/>
      <c r="U60" s="393"/>
      <c r="V60" s="393"/>
      <c r="W60" s="393"/>
      <c r="X60" s="393"/>
      <c r="Y60" s="393"/>
      <c r="Z60" s="396"/>
      <c r="AA60" s="396"/>
      <c r="AB60" s="396"/>
      <c r="AC60" s="396"/>
      <c r="AD60" s="393"/>
      <c r="AE60" s="393"/>
      <c r="AF60" s="393"/>
      <c r="AG60" s="393"/>
      <c r="AH60" s="393"/>
      <c r="AI60" s="393"/>
      <c r="AJ60" s="393"/>
      <c r="AK60" s="393"/>
      <c r="AL60" s="393"/>
      <c r="AM60" s="393"/>
      <c r="AN60" s="393"/>
      <c r="AO60" s="393"/>
      <c r="AP60" s="393"/>
      <c r="AQ60" s="393"/>
      <c r="AR60" s="393"/>
      <c r="AS60" s="393"/>
      <c r="AT60" s="393"/>
      <c r="AU60" s="393"/>
      <c r="AV60" s="393"/>
      <c r="AW60" s="393"/>
      <c r="AX60" s="393"/>
      <c r="AY60" s="393"/>
      <c r="AZ60" s="393"/>
      <c r="BA60" s="393"/>
      <c r="BB60" s="393"/>
      <c r="BC60" s="393"/>
      <c r="BD60" s="393"/>
      <c r="BE60" s="393"/>
      <c r="BF60" s="393"/>
      <c r="BG60" s="393"/>
      <c r="BH60" s="393"/>
      <c r="BI60" s="393"/>
      <c r="BJ60" s="393"/>
      <c r="BK60" s="393"/>
      <c r="BL60" s="393"/>
      <c r="BM60" s="393"/>
      <c r="BN60" s="393"/>
      <c r="BO60" s="393"/>
    </row>
    <row r="61" spans="1:67" s="394" customFormat="1" ht="15" customHeight="1">
      <c r="A61" s="393"/>
      <c r="B61" s="393"/>
      <c r="C61" s="393"/>
      <c r="D61" s="393"/>
      <c r="E61" s="393"/>
      <c r="F61" s="393"/>
      <c r="G61" s="393"/>
      <c r="H61" s="393"/>
      <c r="I61" s="393"/>
      <c r="J61" s="393"/>
      <c r="K61" s="393"/>
      <c r="L61" s="393"/>
      <c r="M61" s="393"/>
      <c r="N61" s="393"/>
      <c r="O61" s="393"/>
      <c r="P61" s="393"/>
      <c r="Q61" s="393"/>
      <c r="R61" s="393"/>
      <c r="S61" s="393"/>
      <c r="T61" s="393"/>
      <c r="U61" s="393"/>
      <c r="V61" s="393"/>
      <c r="W61" s="393"/>
      <c r="X61" s="393"/>
      <c r="Y61" s="393"/>
      <c r="Z61" s="396"/>
      <c r="AA61" s="396"/>
      <c r="AB61" s="396"/>
      <c r="AC61" s="396"/>
      <c r="AD61" s="393"/>
      <c r="AE61" s="393"/>
      <c r="AF61" s="393"/>
      <c r="AG61" s="393"/>
      <c r="AH61" s="393"/>
      <c r="AI61" s="393"/>
      <c r="AJ61" s="393"/>
      <c r="AK61" s="393"/>
      <c r="AL61" s="393"/>
      <c r="AM61" s="393"/>
      <c r="AN61" s="393"/>
      <c r="AO61" s="393"/>
      <c r="AP61" s="393"/>
      <c r="AQ61" s="393"/>
      <c r="AR61" s="393"/>
      <c r="AS61" s="393"/>
      <c r="AT61" s="393"/>
      <c r="AU61" s="393"/>
      <c r="AV61" s="393"/>
      <c r="AW61" s="393"/>
      <c r="AX61" s="393"/>
      <c r="AY61" s="393"/>
      <c r="AZ61" s="393"/>
      <c r="BA61" s="393"/>
      <c r="BB61" s="393"/>
      <c r="BC61" s="393"/>
      <c r="BD61" s="393"/>
      <c r="BE61" s="393"/>
      <c r="BF61" s="393"/>
      <c r="BG61" s="393"/>
      <c r="BH61" s="393"/>
      <c r="BI61" s="393"/>
      <c r="BJ61" s="393"/>
      <c r="BK61" s="393"/>
      <c r="BL61" s="393"/>
      <c r="BM61" s="393"/>
      <c r="BN61" s="393"/>
      <c r="BO61" s="393"/>
    </row>
    <row r="62" spans="1:67" s="394" customFormat="1" ht="15" customHeight="1">
      <c r="A62" s="393"/>
      <c r="B62" s="393"/>
      <c r="C62" s="393"/>
      <c r="D62" s="393"/>
      <c r="E62" s="393"/>
      <c r="F62" s="393"/>
      <c r="G62" s="393"/>
      <c r="H62" s="393"/>
      <c r="I62" s="393"/>
      <c r="J62" s="393"/>
      <c r="K62" s="393"/>
      <c r="L62" s="393"/>
      <c r="M62" s="393"/>
      <c r="N62" s="393"/>
      <c r="O62" s="393"/>
      <c r="P62" s="393"/>
      <c r="Q62" s="393"/>
      <c r="R62" s="393"/>
      <c r="S62" s="393"/>
      <c r="T62" s="393"/>
      <c r="U62" s="393"/>
      <c r="V62" s="393"/>
      <c r="W62" s="393"/>
      <c r="X62" s="393"/>
      <c r="Y62" s="393"/>
      <c r="Z62" s="396"/>
      <c r="AA62" s="396"/>
      <c r="AB62" s="396"/>
      <c r="AC62" s="396"/>
      <c r="AD62" s="393"/>
      <c r="AE62" s="393"/>
      <c r="AF62" s="393"/>
      <c r="AG62" s="393"/>
      <c r="AH62" s="393"/>
      <c r="AI62" s="393"/>
      <c r="AJ62" s="393"/>
      <c r="AK62" s="393"/>
      <c r="AL62" s="393"/>
      <c r="AM62" s="393"/>
      <c r="AN62" s="393"/>
      <c r="AO62" s="393"/>
      <c r="AP62" s="393"/>
      <c r="AQ62" s="393"/>
      <c r="AR62" s="393"/>
      <c r="AS62" s="393"/>
      <c r="AT62" s="393"/>
      <c r="AU62" s="393"/>
      <c r="AV62" s="393"/>
      <c r="AW62" s="393"/>
      <c r="AX62" s="393"/>
      <c r="AY62" s="393"/>
      <c r="AZ62" s="393"/>
      <c r="BA62" s="393"/>
      <c r="BB62" s="393"/>
      <c r="BC62" s="393"/>
      <c r="BD62" s="393"/>
      <c r="BE62" s="393"/>
      <c r="BF62" s="393"/>
      <c r="BG62" s="393"/>
      <c r="BH62" s="393"/>
      <c r="BI62" s="393"/>
      <c r="BJ62" s="393"/>
      <c r="BK62" s="393"/>
      <c r="BL62" s="393"/>
      <c r="BM62" s="393"/>
      <c r="BN62" s="393"/>
      <c r="BO62" s="393"/>
    </row>
    <row r="63" spans="1:67" s="394" customFormat="1" ht="15" customHeight="1">
      <c r="A63" s="393"/>
      <c r="B63" s="393"/>
      <c r="C63" s="393"/>
      <c r="D63" s="393"/>
      <c r="E63" s="393"/>
      <c r="F63" s="393"/>
      <c r="G63" s="393"/>
      <c r="H63" s="393"/>
      <c r="I63" s="393"/>
      <c r="J63" s="393"/>
      <c r="K63" s="393"/>
      <c r="L63" s="393"/>
      <c r="M63" s="393"/>
      <c r="N63" s="393"/>
      <c r="O63" s="393"/>
      <c r="P63" s="393"/>
      <c r="Q63" s="393"/>
      <c r="R63" s="393"/>
      <c r="S63" s="393"/>
      <c r="T63" s="393"/>
      <c r="U63" s="393"/>
      <c r="V63" s="393"/>
      <c r="W63" s="393"/>
      <c r="X63" s="393"/>
      <c r="Y63" s="393"/>
      <c r="Z63" s="396"/>
      <c r="AA63" s="396"/>
      <c r="AB63" s="396"/>
      <c r="AC63" s="396"/>
      <c r="AD63" s="393"/>
      <c r="AE63" s="393"/>
      <c r="AF63" s="393"/>
      <c r="AG63" s="393"/>
      <c r="AH63" s="393"/>
      <c r="AI63" s="393"/>
      <c r="AJ63" s="393"/>
      <c r="AK63" s="393"/>
      <c r="AL63" s="393"/>
      <c r="AM63" s="393"/>
      <c r="AN63" s="393"/>
      <c r="AO63" s="393"/>
      <c r="AP63" s="393"/>
      <c r="AQ63" s="393"/>
      <c r="AR63" s="393"/>
      <c r="AS63" s="393"/>
      <c r="AT63" s="393"/>
      <c r="AU63" s="393"/>
      <c r="AV63" s="393"/>
      <c r="AW63" s="393"/>
      <c r="AX63" s="393"/>
      <c r="AY63" s="393"/>
      <c r="AZ63" s="393"/>
      <c r="BA63" s="393"/>
      <c r="BB63" s="393"/>
      <c r="BC63" s="393"/>
      <c r="BD63" s="393"/>
      <c r="BE63" s="393"/>
      <c r="BF63" s="393"/>
      <c r="BG63" s="393"/>
      <c r="BH63" s="393"/>
      <c r="BI63" s="393"/>
      <c r="BJ63" s="393"/>
      <c r="BK63" s="393"/>
      <c r="BL63" s="393"/>
      <c r="BM63" s="393"/>
      <c r="BN63" s="393"/>
      <c r="BO63" s="393"/>
    </row>
    <row r="64" spans="1:67" s="394" customFormat="1" ht="15" customHeight="1">
      <c r="A64" s="393"/>
      <c r="B64" s="393"/>
      <c r="C64" s="393"/>
      <c r="D64" s="393"/>
      <c r="E64" s="393"/>
      <c r="F64" s="393"/>
      <c r="G64" s="393"/>
      <c r="H64" s="393"/>
      <c r="I64" s="393"/>
      <c r="J64" s="393"/>
      <c r="K64" s="393"/>
      <c r="L64" s="393"/>
      <c r="M64" s="393"/>
      <c r="N64" s="393"/>
      <c r="O64" s="393"/>
      <c r="P64" s="393"/>
      <c r="Q64" s="393"/>
      <c r="R64" s="393"/>
      <c r="S64" s="393"/>
      <c r="T64" s="393"/>
      <c r="U64" s="393"/>
      <c r="V64" s="393"/>
      <c r="W64" s="393"/>
      <c r="X64" s="393"/>
      <c r="Y64" s="393"/>
      <c r="Z64" s="396"/>
      <c r="AA64" s="396"/>
      <c r="AB64" s="396"/>
      <c r="AC64" s="396"/>
      <c r="AD64" s="393"/>
      <c r="AE64" s="393"/>
      <c r="AF64" s="393"/>
      <c r="AG64" s="393"/>
      <c r="AH64" s="393"/>
      <c r="AI64" s="393"/>
      <c r="AJ64" s="393"/>
      <c r="AK64" s="393"/>
      <c r="AL64" s="393"/>
      <c r="AM64" s="393"/>
      <c r="AN64" s="393"/>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row>
    <row r="65" spans="1:67" s="394" customFormat="1" ht="15" customHeight="1">
      <c r="A65" s="393"/>
      <c r="B65" s="393"/>
      <c r="C65" s="393"/>
      <c r="D65" s="393"/>
      <c r="E65" s="393"/>
      <c r="F65" s="393"/>
      <c r="G65" s="393"/>
      <c r="H65" s="393"/>
      <c r="I65" s="393"/>
      <c r="J65" s="393"/>
      <c r="K65" s="393"/>
      <c r="L65" s="393"/>
      <c r="M65" s="393"/>
      <c r="N65" s="393"/>
      <c r="O65" s="393"/>
      <c r="P65" s="393"/>
      <c r="Q65" s="393"/>
      <c r="R65" s="393"/>
      <c r="S65" s="393"/>
      <c r="T65" s="393"/>
      <c r="U65" s="393"/>
      <c r="V65" s="393"/>
      <c r="W65" s="393"/>
      <c r="X65" s="393"/>
      <c r="Y65" s="393"/>
      <c r="Z65" s="396"/>
      <c r="AA65" s="396"/>
      <c r="AB65" s="396"/>
      <c r="AC65" s="396"/>
      <c r="AD65" s="393"/>
      <c r="AE65" s="393"/>
      <c r="AF65" s="393"/>
      <c r="AG65" s="393"/>
      <c r="AH65" s="393"/>
      <c r="AI65" s="393"/>
      <c r="AJ65" s="393"/>
      <c r="AK65" s="393"/>
      <c r="AL65" s="393"/>
      <c r="AM65" s="393"/>
      <c r="AN65" s="393"/>
      <c r="AO65" s="393"/>
      <c r="AP65" s="393"/>
      <c r="AQ65" s="393"/>
      <c r="AR65" s="393"/>
      <c r="AS65" s="393"/>
      <c r="AT65" s="393"/>
      <c r="AU65" s="393"/>
      <c r="AV65" s="393"/>
      <c r="AW65" s="393"/>
      <c r="AX65" s="393"/>
      <c r="AY65" s="393"/>
      <c r="AZ65" s="393"/>
      <c r="BA65" s="393"/>
      <c r="BB65" s="393"/>
      <c r="BC65" s="393"/>
      <c r="BD65" s="393"/>
      <c r="BE65" s="393"/>
      <c r="BF65" s="393"/>
      <c r="BG65" s="393"/>
      <c r="BH65" s="393"/>
      <c r="BI65" s="393"/>
      <c r="BJ65" s="393"/>
      <c r="BK65" s="393"/>
      <c r="BL65" s="393"/>
      <c r="BM65" s="393"/>
      <c r="BN65" s="393"/>
      <c r="BO65" s="393"/>
    </row>
    <row r="66" spans="1:67" s="394" customFormat="1" ht="15" customHeight="1">
      <c r="A66" s="393"/>
      <c r="B66" s="393"/>
      <c r="C66" s="393"/>
      <c r="D66" s="393"/>
      <c r="E66" s="393"/>
      <c r="F66" s="393"/>
      <c r="G66" s="393"/>
      <c r="H66" s="393"/>
      <c r="I66" s="393"/>
      <c r="J66" s="393"/>
      <c r="K66" s="393"/>
      <c r="L66" s="393"/>
      <c r="M66" s="393"/>
      <c r="N66" s="393"/>
      <c r="O66" s="393"/>
      <c r="P66" s="393"/>
      <c r="Q66" s="393"/>
      <c r="R66" s="393"/>
      <c r="S66" s="393"/>
      <c r="T66" s="393"/>
      <c r="U66" s="393"/>
      <c r="V66" s="393"/>
      <c r="W66" s="393"/>
      <c r="X66" s="393"/>
      <c r="Y66" s="393"/>
      <c r="Z66" s="396"/>
      <c r="AA66" s="396"/>
      <c r="AB66" s="396"/>
      <c r="AC66" s="396"/>
      <c r="AD66" s="393"/>
      <c r="AE66" s="393"/>
      <c r="AF66" s="393"/>
      <c r="AG66" s="393"/>
      <c r="AH66" s="393"/>
      <c r="AI66" s="393"/>
      <c r="AJ66" s="393"/>
      <c r="AK66" s="393"/>
      <c r="AL66" s="393"/>
      <c r="AM66" s="393"/>
      <c r="AN66" s="393"/>
      <c r="AO66" s="393"/>
      <c r="AP66" s="393"/>
      <c r="AQ66" s="393"/>
      <c r="AR66" s="393"/>
      <c r="AS66" s="393"/>
      <c r="AT66" s="393"/>
      <c r="AU66" s="393"/>
      <c r="AV66" s="393"/>
      <c r="AW66" s="393"/>
      <c r="AX66" s="393"/>
      <c r="AY66" s="393"/>
      <c r="AZ66" s="393"/>
      <c r="BA66" s="393"/>
      <c r="BB66" s="393"/>
      <c r="BC66" s="393"/>
      <c r="BD66" s="393"/>
      <c r="BE66" s="393"/>
      <c r="BF66" s="393"/>
      <c r="BG66" s="393"/>
      <c r="BH66" s="393"/>
      <c r="BI66" s="393"/>
      <c r="BJ66" s="393"/>
      <c r="BK66" s="393"/>
      <c r="BL66" s="393"/>
      <c r="BM66" s="393"/>
      <c r="BN66" s="393"/>
      <c r="BO66" s="393"/>
    </row>
    <row r="67" spans="1:67" s="394" customFormat="1" ht="15" customHeight="1">
      <c r="A67" s="393"/>
      <c r="B67" s="393"/>
      <c r="C67" s="393"/>
      <c r="D67" s="393"/>
      <c r="E67" s="393"/>
      <c r="F67" s="393"/>
      <c r="G67" s="393"/>
      <c r="H67" s="393"/>
      <c r="I67" s="393"/>
      <c r="J67" s="393"/>
      <c r="K67" s="393"/>
      <c r="L67" s="393"/>
      <c r="M67" s="393"/>
      <c r="N67" s="393"/>
      <c r="O67" s="393"/>
      <c r="P67" s="393"/>
      <c r="Q67" s="393"/>
      <c r="R67" s="393"/>
      <c r="S67" s="393"/>
      <c r="T67" s="393"/>
      <c r="U67" s="393"/>
      <c r="V67" s="393"/>
      <c r="W67" s="393"/>
      <c r="X67" s="393"/>
      <c r="Y67" s="393"/>
      <c r="Z67" s="396"/>
      <c r="AA67" s="396"/>
      <c r="AB67" s="396"/>
      <c r="AC67" s="396"/>
      <c r="AD67" s="393"/>
      <c r="AE67" s="393"/>
      <c r="AF67" s="393"/>
      <c r="AG67" s="393"/>
      <c r="AH67" s="393"/>
      <c r="AI67" s="393"/>
      <c r="AJ67" s="393"/>
      <c r="AK67" s="393"/>
      <c r="AL67" s="393"/>
      <c r="AM67" s="393"/>
      <c r="AN67" s="393"/>
      <c r="AO67" s="393"/>
      <c r="AP67" s="393"/>
      <c r="AQ67" s="393"/>
      <c r="AR67" s="393"/>
      <c r="AS67" s="393"/>
      <c r="AT67" s="393"/>
      <c r="AU67" s="393"/>
      <c r="AV67" s="393"/>
      <c r="AW67" s="393"/>
      <c r="AX67" s="393"/>
      <c r="AY67" s="393"/>
      <c r="AZ67" s="393"/>
      <c r="BA67" s="393"/>
      <c r="BB67" s="393"/>
      <c r="BC67" s="393"/>
      <c r="BD67" s="393"/>
      <c r="BE67" s="393"/>
      <c r="BF67" s="393"/>
      <c r="BG67" s="393"/>
      <c r="BH67" s="393"/>
      <c r="BI67" s="393"/>
      <c r="BJ67" s="393"/>
      <c r="BK67" s="393"/>
      <c r="BL67" s="393"/>
      <c r="BM67" s="393"/>
      <c r="BN67" s="393"/>
      <c r="BO67" s="393"/>
    </row>
    <row r="68" spans="1:67" s="394" customFormat="1" ht="15" customHeight="1">
      <c r="A68" s="393"/>
      <c r="B68" s="393"/>
      <c r="C68" s="393"/>
      <c r="D68" s="393"/>
      <c r="E68" s="393"/>
      <c r="F68" s="393"/>
      <c r="G68" s="393"/>
      <c r="H68" s="393"/>
      <c r="I68" s="393"/>
      <c r="J68" s="393"/>
      <c r="K68" s="393"/>
      <c r="L68" s="393"/>
      <c r="M68" s="393"/>
      <c r="N68" s="393"/>
      <c r="O68" s="393"/>
      <c r="P68" s="393"/>
      <c r="Q68" s="393"/>
      <c r="R68" s="393"/>
      <c r="S68" s="393"/>
      <c r="T68" s="393"/>
      <c r="U68" s="393"/>
      <c r="V68" s="393"/>
      <c r="W68" s="393"/>
      <c r="X68" s="393"/>
      <c r="Y68" s="393"/>
      <c r="Z68" s="396"/>
      <c r="AA68" s="396"/>
      <c r="AB68" s="396"/>
      <c r="AC68" s="396"/>
      <c r="AD68" s="393"/>
      <c r="AE68" s="393"/>
      <c r="AF68" s="393"/>
      <c r="AG68" s="393"/>
      <c r="AH68" s="393"/>
      <c r="AI68" s="393"/>
      <c r="AJ68" s="393"/>
      <c r="AK68" s="393"/>
      <c r="AL68" s="393"/>
      <c r="AM68" s="393"/>
      <c r="AN68" s="393"/>
      <c r="AO68" s="393"/>
      <c r="AP68" s="393"/>
      <c r="AQ68" s="393"/>
      <c r="AR68" s="393"/>
      <c r="AS68" s="393"/>
      <c r="AT68" s="393"/>
      <c r="AU68" s="393"/>
      <c r="AV68" s="393"/>
      <c r="AW68" s="393"/>
      <c r="AX68" s="393"/>
      <c r="AY68" s="393"/>
      <c r="AZ68" s="393"/>
      <c r="BA68" s="393"/>
      <c r="BB68" s="393"/>
      <c r="BC68" s="393"/>
      <c r="BD68" s="393"/>
      <c r="BE68" s="393"/>
      <c r="BF68" s="393"/>
      <c r="BG68" s="393"/>
      <c r="BH68" s="393"/>
      <c r="BI68" s="393"/>
      <c r="BJ68" s="393"/>
      <c r="BK68" s="393"/>
      <c r="BL68" s="393"/>
      <c r="BM68" s="393"/>
      <c r="BN68" s="393"/>
      <c r="BO68" s="393"/>
    </row>
    <row r="69" spans="1:67" s="394" customFormat="1" ht="15" customHeight="1">
      <c r="A69" s="393"/>
      <c r="B69" s="393"/>
      <c r="C69" s="393"/>
      <c r="D69" s="393"/>
      <c r="E69" s="393"/>
      <c r="F69" s="393"/>
      <c r="G69" s="393"/>
      <c r="H69" s="393"/>
      <c r="I69" s="393"/>
      <c r="J69" s="393"/>
      <c r="K69" s="393"/>
      <c r="L69" s="393"/>
      <c r="M69" s="393"/>
      <c r="N69" s="393"/>
      <c r="O69" s="393"/>
      <c r="P69" s="393"/>
      <c r="Q69" s="393"/>
      <c r="R69" s="393"/>
      <c r="S69" s="393"/>
      <c r="T69" s="393"/>
      <c r="U69" s="393"/>
      <c r="V69" s="393"/>
      <c r="W69" s="393"/>
      <c r="X69" s="393"/>
      <c r="Y69" s="393"/>
      <c r="Z69" s="396"/>
      <c r="AA69" s="396"/>
      <c r="AB69" s="396"/>
      <c r="AC69" s="396"/>
      <c r="AD69" s="393"/>
      <c r="AE69" s="393"/>
      <c r="AF69" s="393"/>
      <c r="AG69" s="393"/>
      <c r="AH69" s="393"/>
      <c r="AI69" s="393"/>
      <c r="AJ69" s="393"/>
      <c r="AK69" s="393"/>
      <c r="AL69" s="393"/>
      <c r="AM69" s="393"/>
      <c r="AN69" s="393"/>
      <c r="AO69" s="393"/>
      <c r="AP69" s="393"/>
      <c r="AQ69" s="393"/>
      <c r="AR69" s="393"/>
      <c r="AS69" s="393"/>
      <c r="AT69" s="393"/>
      <c r="AU69" s="393"/>
      <c r="AV69" s="393"/>
      <c r="AW69" s="393"/>
      <c r="AX69" s="393"/>
      <c r="AY69" s="393"/>
      <c r="AZ69" s="393"/>
      <c r="BA69" s="393"/>
      <c r="BB69" s="393"/>
      <c r="BC69" s="393"/>
      <c r="BD69" s="393"/>
      <c r="BE69" s="393"/>
      <c r="BF69" s="393"/>
      <c r="BG69" s="393"/>
      <c r="BH69" s="393"/>
      <c r="BI69" s="393"/>
      <c r="BJ69" s="393"/>
      <c r="BK69" s="393"/>
      <c r="BL69" s="393"/>
      <c r="BM69" s="393"/>
      <c r="BN69" s="393"/>
      <c r="BO69" s="393"/>
    </row>
    <row r="70" spans="1:67" s="394" customFormat="1" ht="15" customHeight="1">
      <c r="A70" s="393"/>
      <c r="B70" s="393"/>
      <c r="C70" s="393"/>
      <c r="D70" s="393"/>
      <c r="E70" s="393"/>
      <c r="F70" s="393"/>
      <c r="G70" s="393"/>
      <c r="H70" s="393"/>
      <c r="I70" s="393"/>
      <c r="J70" s="393"/>
      <c r="K70" s="393"/>
      <c r="L70" s="393"/>
      <c r="M70" s="393"/>
      <c r="N70" s="393"/>
      <c r="O70" s="393"/>
      <c r="P70" s="393"/>
      <c r="Q70" s="393"/>
      <c r="R70" s="393"/>
      <c r="S70" s="393"/>
      <c r="T70" s="393"/>
      <c r="U70" s="393"/>
      <c r="V70" s="393"/>
      <c r="W70" s="393"/>
      <c r="X70" s="393"/>
      <c r="Y70" s="393"/>
      <c r="Z70" s="396"/>
      <c r="AA70" s="396"/>
      <c r="AB70" s="396"/>
      <c r="AC70" s="396"/>
      <c r="AD70" s="393"/>
      <c r="AE70" s="393"/>
      <c r="AF70" s="393"/>
      <c r="AG70" s="393"/>
      <c r="AH70" s="393"/>
      <c r="AI70" s="393"/>
      <c r="AJ70" s="393"/>
      <c r="AK70" s="393"/>
      <c r="AL70" s="393"/>
      <c r="AM70" s="393"/>
      <c r="AN70" s="393"/>
      <c r="AO70" s="393"/>
      <c r="AP70" s="393"/>
      <c r="AQ70" s="393"/>
      <c r="AR70" s="393"/>
      <c r="AS70" s="393"/>
      <c r="AT70" s="393"/>
      <c r="AU70" s="393"/>
      <c r="AV70" s="393"/>
      <c r="AW70" s="393"/>
      <c r="AX70" s="393"/>
      <c r="AY70" s="393"/>
      <c r="AZ70" s="393"/>
      <c r="BA70" s="393"/>
      <c r="BB70" s="393"/>
      <c r="BC70" s="393"/>
      <c r="BD70" s="393"/>
      <c r="BE70" s="393"/>
      <c r="BF70" s="393"/>
      <c r="BG70" s="393"/>
      <c r="BH70" s="393"/>
      <c r="BI70" s="393"/>
      <c r="BJ70" s="393"/>
      <c r="BK70" s="393"/>
      <c r="BL70" s="393"/>
      <c r="BM70" s="393"/>
      <c r="BN70" s="393"/>
      <c r="BO70" s="393"/>
    </row>
    <row r="71" spans="1:67" s="394" customFormat="1" ht="15" customHeight="1">
      <c r="A71" s="393"/>
      <c r="B71" s="393"/>
      <c r="C71" s="393"/>
      <c r="D71" s="393"/>
      <c r="E71" s="393"/>
      <c r="F71" s="393"/>
      <c r="G71" s="393"/>
      <c r="H71" s="393"/>
      <c r="I71" s="393"/>
      <c r="J71" s="393"/>
      <c r="K71" s="393"/>
      <c r="L71" s="393"/>
      <c r="M71" s="393"/>
      <c r="N71" s="393"/>
      <c r="O71" s="393"/>
      <c r="P71" s="393"/>
      <c r="Q71" s="393"/>
      <c r="R71" s="393"/>
      <c r="S71" s="393"/>
      <c r="T71" s="393"/>
      <c r="U71" s="393"/>
      <c r="V71" s="393"/>
      <c r="W71" s="393"/>
      <c r="X71" s="393"/>
      <c r="Y71" s="393"/>
      <c r="Z71" s="396"/>
      <c r="AA71" s="396"/>
      <c r="AB71" s="396"/>
      <c r="AC71" s="396"/>
      <c r="AD71" s="393"/>
      <c r="AE71" s="393"/>
      <c r="AF71" s="393"/>
      <c r="AG71" s="393"/>
      <c r="AH71" s="393"/>
      <c r="AI71" s="393"/>
      <c r="AJ71" s="393"/>
      <c r="AK71" s="393"/>
      <c r="AL71" s="393"/>
      <c r="AM71" s="393"/>
      <c r="AN71" s="393"/>
      <c r="AO71" s="393"/>
      <c r="AP71" s="393"/>
      <c r="AQ71" s="393"/>
      <c r="AR71" s="393"/>
      <c r="AS71" s="393"/>
      <c r="AT71" s="393"/>
      <c r="AU71" s="393"/>
      <c r="AV71" s="393"/>
      <c r="AW71" s="393"/>
      <c r="AX71" s="393"/>
      <c r="AY71" s="393"/>
      <c r="AZ71" s="393"/>
      <c r="BA71" s="393"/>
      <c r="BB71" s="393"/>
      <c r="BC71" s="393"/>
      <c r="BD71" s="393"/>
      <c r="BE71" s="393"/>
      <c r="BF71" s="393"/>
      <c r="BG71" s="393"/>
      <c r="BH71" s="393"/>
      <c r="BI71" s="393"/>
      <c r="BJ71" s="393"/>
      <c r="BK71" s="393"/>
      <c r="BL71" s="393"/>
      <c r="BM71" s="393"/>
      <c r="BN71" s="393"/>
      <c r="BO71" s="393"/>
    </row>
    <row r="72" spans="1:67" s="394" customFormat="1" ht="15" customHeight="1">
      <c r="A72" s="393"/>
      <c r="B72" s="393"/>
      <c r="C72" s="393"/>
      <c r="D72" s="393"/>
      <c r="E72" s="393"/>
      <c r="F72" s="393"/>
      <c r="G72" s="393"/>
      <c r="H72" s="393"/>
      <c r="I72" s="393"/>
      <c r="J72" s="393"/>
      <c r="K72" s="393"/>
      <c r="L72" s="393"/>
      <c r="M72" s="393"/>
      <c r="N72" s="393"/>
      <c r="O72" s="393"/>
      <c r="P72" s="393"/>
      <c r="Q72" s="393"/>
      <c r="R72" s="393"/>
      <c r="S72" s="393"/>
      <c r="T72" s="393"/>
      <c r="U72" s="393"/>
      <c r="V72" s="393"/>
      <c r="W72" s="393"/>
      <c r="X72" s="393"/>
      <c r="Y72" s="393"/>
      <c r="Z72" s="396"/>
      <c r="AA72" s="396"/>
      <c r="AB72" s="396"/>
      <c r="AC72" s="396"/>
      <c r="AD72" s="393"/>
      <c r="AE72" s="393"/>
      <c r="AF72" s="393"/>
      <c r="AG72" s="393"/>
      <c r="AH72" s="393"/>
      <c r="AI72" s="393"/>
      <c r="AJ72" s="393"/>
      <c r="AK72" s="393"/>
      <c r="AL72" s="393"/>
      <c r="AM72" s="393"/>
      <c r="AN72" s="393"/>
      <c r="AO72" s="393"/>
      <c r="AP72" s="393"/>
      <c r="AQ72" s="393"/>
      <c r="AR72" s="393"/>
      <c r="AS72" s="393"/>
      <c r="AT72" s="393"/>
      <c r="AU72" s="393"/>
      <c r="AV72" s="393"/>
      <c r="AW72" s="393"/>
      <c r="AX72" s="393"/>
      <c r="AY72" s="393"/>
      <c r="AZ72" s="393"/>
      <c r="BA72" s="393"/>
      <c r="BB72" s="393"/>
      <c r="BC72" s="393"/>
      <c r="BD72" s="393"/>
      <c r="BE72" s="393"/>
      <c r="BF72" s="393"/>
      <c r="BG72" s="393"/>
      <c r="BH72" s="393"/>
      <c r="BI72" s="393"/>
      <c r="BJ72" s="393"/>
      <c r="BK72" s="393"/>
      <c r="BL72" s="393"/>
      <c r="BM72" s="393"/>
      <c r="BN72" s="393"/>
      <c r="BO72" s="393"/>
    </row>
    <row r="73" spans="1:67" s="394" customFormat="1" ht="15" customHeight="1">
      <c r="A73" s="393"/>
      <c r="B73" s="393"/>
      <c r="C73" s="393"/>
      <c r="D73" s="393"/>
      <c r="E73" s="393"/>
      <c r="F73" s="393"/>
      <c r="G73" s="393"/>
      <c r="H73" s="393"/>
      <c r="I73" s="393"/>
      <c r="J73" s="393"/>
      <c r="K73" s="393"/>
      <c r="L73" s="393"/>
      <c r="M73" s="393"/>
      <c r="N73" s="393"/>
      <c r="O73" s="393"/>
      <c r="P73" s="393"/>
      <c r="Q73" s="393"/>
      <c r="R73" s="393"/>
      <c r="S73" s="393"/>
      <c r="T73" s="393"/>
      <c r="U73" s="393"/>
      <c r="V73" s="393"/>
      <c r="W73" s="393"/>
      <c r="X73" s="393"/>
      <c r="Y73" s="393"/>
      <c r="Z73" s="396"/>
      <c r="AA73" s="396"/>
      <c r="AB73" s="396"/>
      <c r="AC73" s="396"/>
      <c r="AD73" s="393"/>
      <c r="AE73" s="393"/>
      <c r="AF73" s="393"/>
      <c r="AG73" s="393"/>
      <c r="AH73" s="393"/>
      <c r="AI73" s="393"/>
      <c r="AJ73" s="393"/>
      <c r="AK73" s="393"/>
      <c r="AL73" s="393"/>
      <c r="AM73" s="393"/>
      <c r="AN73" s="393"/>
      <c r="AO73" s="393"/>
      <c r="AP73" s="393"/>
      <c r="AQ73" s="393"/>
      <c r="AR73" s="393"/>
      <c r="AS73" s="393"/>
      <c r="AT73" s="393"/>
      <c r="AU73" s="393"/>
      <c r="AV73" s="393"/>
      <c r="AW73" s="393"/>
      <c r="AX73" s="393"/>
      <c r="AY73" s="393"/>
      <c r="AZ73" s="393"/>
      <c r="BA73" s="393"/>
      <c r="BB73" s="393"/>
      <c r="BC73" s="393"/>
      <c r="BD73" s="393"/>
      <c r="BE73" s="393"/>
      <c r="BF73" s="393"/>
      <c r="BG73" s="393"/>
      <c r="BH73" s="393"/>
      <c r="BI73" s="393"/>
      <c r="BJ73" s="393"/>
      <c r="BK73" s="393"/>
      <c r="BL73" s="393"/>
      <c r="BM73" s="393"/>
      <c r="BN73" s="393"/>
      <c r="BO73" s="393"/>
    </row>
    <row r="74" spans="1:67" s="394" customFormat="1" ht="15" customHeight="1">
      <c r="A74" s="393"/>
      <c r="B74" s="393"/>
      <c r="C74" s="393"/>
      <c r="D74" s="393"/>
      <c r="E74" s="393"/>
      <c r="F74" s="393"/>
      <c r="G74" s="393"/>
      <c r="H74" s="393"/>
      <c r="I74" s="393"/>
      <c r="J74" s="393"/>
      <c r="K74" s="393"/>
      <c r="L74" s="393"/>
      <c r="M74" s="393"/>
      <c r="N74" s="393"/>
      <c r="O74" s="393"/>
      <c r="P74" s="393"/>
      <c r="Q74" s="393"/>
      <c r="R74" s="393"/>
      <c r="S74" s="393"/>
      <c r="T74" s="393"/>
      <c r="U74" s="393"/>
      <c r="V74" s="393"/>
      <c r="W74" s="393"/>
      <c r="X74" s="393"/>
      <c r="Y74" s="393"/>
      <c r="Z74" s="396"/>
      <c r="AA74" s="396"/>
      <c r="AB74" s="396"/>
      <c r="AC74" s="396"/>
      <c r="AD74" s="393"/>
      <c r="AE74" s="393"/>
      <c r="AF74" s="393"/>
      <c r="AG74" s="393"/>
      <c r="AH74" s="393"/>
      <c r="AI74" s="393"/>
      <c r="AJ74" s="393"/>
      <c r="AK74" s="393"/>
      <c r="AL74" s="393"/>
      <c r="AM74" s="393"/>
      <c r="AN74" s="393"/>
      <c r="AO74" s="393"/>
      <c r="AP74" s="393"/>
      <c r="AQ74" s="393"/>
      <c r="AR74" s="393"/>
      <c r="AS74" s="393"/>
      <c r="AT74" s="393"/>
      <c r="AU74" s="393"/>
      <c r="AV74" s="393"/>
      <c r="AW74" s="393"/>
      <c r="AX74" s="393"/>
      <c r="AY74" s="393"/>
      <c r="AZ74" s="393"/>
      <c r="BA74" s="393"/>
      <c r="BB74" s="393"/>
      <c r="BC74" s="393"/>
      <c r="BD74" s="393"/>
      <c r="BE74" s="393"/>
      <c r="BF74" s="393"/>
      <c r="BG74" s="393"/>
      <c r="BH74" s="393"/>
      <c r="BI74" s="393"/>
      <c r="BJ74" s="393"/>
      <c r="BK74" s="393"/>
      <c r="BL74" s="393"/>
      <c r="BM74" s="393"/>
      <c r="BN74" s="393"/>
      <c r="BO74" s="393"/>
    </row>
    <row r="75" spans="1:67" s="394" customFormat="1" ht="15" customHeight="1">
      <c r="A75" s="393"/>
      <c r="B75" s="393"/>
      <c r="C75" s="393"/>
      <c r="D75" s="393"/>
      <c r="E75" s="393"/>
      <c r="F75" s="393"/>
      <c r="G75" s="393"/>
      <c r="H75" s="393"/>
      <c r="I75" s="393"/>
      <c r="J75" s="393"/>
      <c r="K75" s="393"/>
      <c r="L75" s="393"/>
      <c r="M75" s="393"/>
      <c r="N75" s="393"/>
      <c r="O75" s="393"/>
      <c r="P75" s="393"/>
      <c r="Q75" s="393"/>
      <c r="R75" s="393"/>
      <c r="S75" s="393"/>
      <c r="T75" s="393"/>
      <c r="U75" s="393"/>
      <c r="V75" s="393"/>
      <c r="W75" s="393"/>
      <c r="X75" s="393"/>
      <c r="Y75" s="393"/>
      <c r="Z75" s="396"/>
      <c r="AA75" s="396"/>
      <c r="AB75" s="396"/>
      <c r="AC75" s="396"/>
      <c r="AD75" s="393"/>
      <c r="AE75" s="393"/>
      <c r="AF75" s="393"/>
      <c r="AG75" s="393"/>
      <c r="AH75" s="393"/>
      <c r="AI75" s="393"/>
      <c r="AJ75" s="393"/>
      <c r="AK75" s="393"/>
      <c r="AL75" s="393"/>
      <c r="AM75" s="393"/>
      <c r="AN75" s="393"/>
      <c r="AO75" s="393"/>
      <c r="AP75" s="393"/>
      <c r="AQ75" s="393"/>
      <c r="AR75" s="393"/>
      <c r="AS75" s="393"/>
      <c r="AT75" s="393"/>
      <c r="AU75" s="393"/>
      <c r="AV75" s="393"/>
      <c r="AW75" s="393"/>
      <c r="AX75" s="393"/>
      <c r="AY75" s="393"/>
      <c r="AZ75" s="393"/>
      <c r="BA75" s="393"/>
      <c r="BB75" s="393"/>
      <c r="BC75" s="393"/>
      <c r="BD75" s="393"/>
      <c r="BE75" s="393"/>
      <c r="BF75" s="393"/>
      <c r="BG75" s="393"/>
      <c r="BH75" s="393"/>
      <c r="BI75" s="393"/>
      <c r="BJ75" s="393"/>
      <c r="BK75" s="393"/>
      <c r="BL75" s="393"/>
      <c r="BM75" s="393"/>
      <c r="BN75" s="393"/>
      <c r="BO75" s="393"/>
    </row>
    <row r="76" spans="1:67" s="394" customFormat="1" ht="15" customHeight="1">
      <c r="A76" s="393"/>
      <c r="B76" s="393"/>
      <c r="C76" s="393"/>
      <c r="D76" s="393"/>
      <c r="E76" s="393"/>
      <c r="F76" s="393"/>
      <c r="G76" s="393"/>
      <c r="H76" s="393"/>
      <c r="I76" s="393"/>
      <c r="J76" s="393"/>
      <c r="K76" s="393"/>
      <c r="L76" s="393"/>
      <c r="M76" s="393"/>
      <c r="N76" s="393"/>
      <c r="O76" s="393"/>
      <c r="P76" s="393"/>
      <c r="Q76" s="393"/>
      <c r="R76" s="393"/>
      <c r="S76" s="393"/>
      <c r="T76" s="393"/>
      <c r="U76" s="393"/>
      <c r="V76" s="393"/>
      <c r="W76" s="393"/>
      <c r="X76" s="393"/>
      <c r="Y76" s="393"/>
      <c r="Z76" s="396"/>
      <c r="AA76" s="396"/>
      <c r="AB76" s="396"/>
      <c r="AC76" s="396"/>
      <c r="AD76" s="393"/>
      <c r="AE76" s="393"/>
      <c r="AF76" s="393"/>
      <c r="AG76" s="393"/>
      <c r="AH76" s="393"/>
      <c r="AI76" s="393"/>
      <c r="AJ76" s="393"/>
      <c r="AK76" s="393"/>
      <c r="AL76" s="393"/>
      <c r="AM76" s="393"/>
      <c r="AN76" s="393"/>
      <c r="AO76" s="393"/>
      <c r="AP76" s="393"/>
      <c r="AQ76" s="393"/>
      <c r="AR76" s="393"/>
      <c r="AS76" s="393"/>
      <c r="AT76" s="393"/>
      <c r="AU76" s="393"/>
      <c r="AV76" s="393"/>
      <c r="AW76" s="393"/>
      <c r="AX76" s="393"/>
      <c r="AY76" s="393"/>
      <c r="AZ76" s="393"/>
      <c r="BA76" s="393"/>
      <c r="BB76" s="393"/>
      <c r="BC76" s="393"/>
      <c r="BD76" s="393"/>
      <c r="BE76" s="393"/>
      <c r="BF76" s="393"/>
      <c r="BG76" s="393"/>
      <c r="BH76" s="393"/>
      <c r="BI76" s="393"/>
      <c r="BJ76" s="393"/>
      <c r="BK76" s="393"/>
      <c r="BL76" s="393"/>
      <c r="BM76" s="393"/>
      <c r="BN76" s="393"/>
      <c r="BO76" s="393"/>
    </row>
    <row r="77" spans="1:67" s="394" customFormat="1" ht="15" customHeight="1">
      <c r="A77" s="393"/>
      <c r="B77" s="393"/>
      <c r="C77" s="393"/>
      <c r="D77" s="393"/>
      <c r="E77" s="393"/>
      <c r="F77" s="393"/>
      <c r="G77" s="393"/>
      <c r="H77" s="393"/>
      <c r="I77" s="393"/>
      <c r="J77" s="393"/>
      <c r="K77" s="393"/>
      <c r="L77" s="393"/>
      <c r="M77" s="393"/>
      <c r="N77" s="393"/>
      <c r="O77" s="393"/>
      <c r="P77" s="393"/>
      <c r="Q77" s="393"/>
      <c r="R77" s="393"/>
      <c r="S77" s="393"/>
      <c r="T77" s="393"/>
      <c r="U77" s="393"/>
      <c r="V77" s="393"/>
      <c r="W77" s="393"/>
      <c r="X77" s="393"/>
      <c r="Y77" s="393"/>
      <c r="Z77" s="396"/>
      <c r="AA77" s="396"/>
      <c r="AB77" s="396"/>
      <c r="AC77" s="396"/>
      <c r="AD77" s="393"/>
      <c r="AE77" s="393"/>
      <c r="AF77" s="393"/>
      <c r="AG77" s="393"/>
      <c r="AH77" s="393"/>
      <c r="AI77" s="393"/>
      <c r="AJ77" s="393"/>
      <c r="AK77" s="393"/>
      <c r="AL77" s="393"/>
      <c r="AM77" s="393"/>
      <c r="AN77" s="393"/>
      <c r="AO77" s="393"/>
      <c r="AP77" s="393"/>
      <c r="AQ77" s="393"/>
      <c r="AR77" s="393"/>
      <c r="AS77" s="393"/>
      <c r="AT77" s="393"/>
      <c r="AU77" s="393"/>
      <c r="AV77" s="393"/>
      <c r="AW77" s="393"/>
      <c r="AX77" s="393"/>
      <c r="AY77" s="393"/>
      <c r="AZ77" s="393"/>
      <c r="BA77" s="393"/>
      <c r="BB77" s="393"/>
      <c r="BC77" s="393"/>
      <c r="BD77" s="393"/>
      <c r="BE77" s="393"/>
      <c r="BF77" s="393"/>
      <c r="BG77" s="393"/>
      <c r="BH77" s="393"/>
      <c r="BI77" s="393"/>
      <c r="BJ77" s="393"/>
      <c r="BK77" s="393"/>
      <c r="BL77" s="393"/>
      <c r="BM77" s="393"/>
      <c r="BN77" s="393"/>
      <c r="BO77" s="393"/>
    </row>
    <row r="78" spans="1:67" s="394" customFormat="1" ht="15" customHeight="1">
      <c r="A78" s="393"/>
      <c r="B78" s="393"/>
      <c r="C78" s="393"/>
      <c r="D78" s="393"/>
      <c r="E78" s="393"/>
      <c r="F78" s="393"/>
      <c r="G78" s="393"/>
      <c r="H78" s="393"/>
      <c r="I78" s="393"/>
      <c r="J78" s="393"/>
      <c r="K78" s="393"/>
      <c r="L78" s="393"/>
      <c r="M78" s="393"/>
      <c r="N78" s="393"/>
      <c r="O78" s="393"/>
      <c r="P78" s="393"/>
      <c r="Q78" s="393"/>
      <c r="R78" s="393"/>
      <c r="S78" s="393"/>
      <c r="T78" s="393"/>
      <c r="U78" s="393"/>
      <c r="V78" s="393"/>
      <c r="W78" s="393"/>
      <c r="X78" s="393"/>
      <c r="Y78" s="393"/>
      <c r="Z78" s="396"/>
      <c r="AA78" s="396"/>
      <c r="AB78" s="396"/>
      <c r="AC78" s="396"/>
      <c r="AD78" s="393"/>
      <c r="AE78" s="393"/>
      <c r="AF78" s="393"/>
      <c r="AG78" s="393"/>
      <c r="AH78" s="393"/>
      <c r="AI78" s="393"/>
      <c r="AJ78" s="393"/>
      <c r="AK78" s="393"/>
      <c r="AL78" s="393"/>
      <c r="AM78" s="393"/>
      <c r="AN78" s="393"/>
      <c r="AO78" s="393"/>
      <c r="AP78" s="393"/>
      <c r="AQ78" s="393"/>
      <c r="AR78" s="393"/>
      <c r="AS78" s="393"/>
      <c r="AT78" s="393"/>
      <c r="AU78" s="393"/>
      <c r="AV78" s="393"/>
      <c r="AW78" s="393"/>
      <c r="AX78" s="393"/>
      <c r="AY78" s="393"/>
      <c r="AZ78" s="393"/>
      <c r="BA78" s="393"/>
      <c r="BB78" s="393"/>
      <c r="BC78" s="393"/>
      <c r="BD78" s="393"/>
      <c r="BE78" s="393"/>
      <c r="BF78" s="393"/>
      <c r="BG78" s="393"/>
      <c r="BH78" s="393"/>
      <c r="BI78" s="393"/>
      <c r="BJ78" s="393"/>
      <c r="BK78" s="393"/>
      <c r="BL78" s="393"/>
      <c r="BM78" s="393"/>
      <c r="BN78" s="393"/>
      <c r="BO78" s="393"/>
    </row>
    <row r="79" spans="1:67" s="394" customFormat="1" ht="15" customHeight="1">
      <c r="A79" s="393"/>
      <c r="B79" s="393"/>
      <c r="C79" s="393"/>
      <c r="D79" s="393"/>
      <c r="E79" s="393"/>
      <c r="F79" s="393"/>
      <c r="G79" s="393"/>
      <c r="H79" s="393"/>
      <c r="I79" s="393"/>
      <c r="J79" s="393"/>
      <c r="K79" s="393"/>
      <c r="L79" s="393"/>
      <c r="M79" s="393"/>
      <c r="N79" s="393"/>
      <c r="O79" s="393"/>
      <c r="P79" s="393"/>
      <c r="Q79" s="393"/>
      <c r="R79" s="393"/>
      <c r="S79" s="393"/>
      <c r="T79" s="393"/>
      <c r="U79" s="393"/>
      <c r="V79" s="393"/>
      <c r="W79" s="393"/>
      <c r="X79" s="393"/>
      <c r="Y79" s="393"/>
      <c r="Z79" s="396"/>
      <c r="AA79" s="396"/>
      <c r="AB79" s="396"/>
      <c r="AC79" s="396"/>
      <c r="AD79" s="393"/>
      <c r="AE79" s="393"/>
      <c r="AF79" s="393"/>
      <c r="AG79" s="393"/>
      <c r="AH79" s="393"/>
      <c r="AI79" s="393"/>
      <c r="AJ79" s="393"/>
      <c r="AK79" s="393"/>
      <c r="AL79" s="393"/>
      <c r="AM79" s="393"/>
      <c r="AN79" s="393"/>
      <c r="AO79" s="393"/>
      <c r="AP79" s="393"/>
      <c r="AQ79" s="393"/>
      <c r="AR79" s="393"/>
      <c r="AS79" s="393"/>
      <c r="AT79" s="393"/>
      <c r="AU79" s="393"/>
      <c r="AV79" s="393"/>
      <c r="AW79" s="393"/>
      <c r="AX79" s="393"/>
      <c r="AY79" s="393"/>
      <c r="AZ79" s="393"/>
      <c r="BA79" s="393"/>
      <c r="BB79" s="393"/>
      <c r="BC79" s="393"/>
      <c r="BD79" s="393"/>
      <c r="BE79" s="393"/>
      <c r="BF79" s="393"/>
      <c r="BG79" s="393"/>
      <c r="BH79" s="393"/>
      <c r="BI79" s="393"/>
      <c r="BJ79" s="393"/>
      <c r="BK79" s="393"/>
      <c r="BL79" s="393"/>
      <c r="BM79" s="393"/>
      <c r="BN79" s="393"/>
      <c r="BO79" s="393"/>
    </row>
    <row r="80" spans="1:67" s="394" customFormat="1" ht="15" customHeight="1">
      <c r="A80" s="393"/>
      <c r="B80" s="393"/>
      <c r="C80" s="393"/>
      <c r="D80" s="393"/>
      <c r="E80" s="393"/>
      <c r="F80" s="393"/>
      <c r="G80" s="393"/>
      <c r="H80" s="393"/>
      <c r="I80" s="393"/>
      <c r="J80" s="393"/>
      <c r="K80" s="393"/>
      <c r="L80" s="393"/>
      <c r="M80" s="393"/>
      <c r="N80" s="393"/>
      <c r="O80" s="393"/>
      <c r="P80" s="393"/>
      <c r="Q80" s="393"/>
      <c r="R80" s="393"/>
      <c r="S80" s="393"/>
      <c r="T80" s="393"/>
      <c r="U80" s="393"/>
      <c r="V80" s="393"/>
      <c r="W80" s="393"/>
      <c r="X80" s="393"/>
      <c r="Y80" s="393"/>
      <c r="Z80" s="396"/>
      <c r="AA80" s="396"/>
      <c r="AB80" s="396"/>
      <c r="AC80" s="396"/>
      <c r="AD80" s="393"/>
      <c r="AE80" s="393"/>
      <c r="AF80" s="393"/>
      <c r="AG80" s="393"/>
      <c r="AH80" s="393"/>
      <c r="AI80" s="393"/>
      <c r="AJ80" s="393"/>
      <c r="AK80" s="393"/>
      <c r="AL80" s="393"/>
      <c r="AM80" s="393"/>
      <c r="AN80" s="393"/>
      <c r="AO80" s="393"/>
      <c r="AP80" s="393"/>
      <c r="AQ80" s="393"/>
      <c r="AR80" s="393"/>
      <c r="AS80" s="393"/>
      <c r="AT80" s="393"/>
      <c r="AU80" s="393"/>
      <c r="AV80" s="393"/>
      <c r="AW80" s="393"/>
      <c r="AX80" s="393"/>
      <c r="AY80" s="393"/>
      <c r="AZ80" s="393"/>
      <c r="BA80" s="393"/>
      <c r="BB80" s="393"/>
      <c r="BC80" s="393"/>
      <c r="BD80" s="393"/>
      <c r="BE80" s="393"/>
      <c r="BF80" s="393"/>
      <c r="BG80" s="393"/>
      <c r="BH80" s="393"/>
      <c r="BI80" s="393"/>
      <c r="BJ80" s="393"/>
      <c r="BK80" s="393"/>
      <c r="BL80" s="393"/>
      <c r="BM80" s="393"/>
      <c r="BN80" s="393"/>
      <c r="BO80" s="393"/>
    </row>
    <row r="81" spans="1:67" s="394" customFormat="1" ht="15" customHeight="1">
      <c r="A81" s="393"/>
      <c r="B81" s="393"/>
      <c r="C81" s="393"/>
      <c r="D81" s="393"/>
      <c r="E81" s="393"/>
      <c r="F81" s="393"/>
      <c r="G81" s="393"/>
      <c r="H81" s="393"/>
      <c r="I81" s="393"/>
      <c r="J81" s="393"/>
      <c r="K81" s="393"/>
      <c r="L81" s="393"/>
      <c r="M81" s="393"/>
      <c r="N81" s="393"/>
      <c r="O81" s="393"/>
      <c r="P81" s="393"/>
      <c r="Q81" s="393"/>
      <c r="R81" s="393"/>
      <c r="S81" s="393"/>
      <c r="T81" s="393"/>
      <c r="U81" s="393"/>
      <c r="V81" s="393"/>
      <c r="W81" s="393"/>
      <c r="X81" s="393"/>
      <c r="Y81" s="393"/>
      <c r="Z81" s="396"/>
      <c r="AA81" s="396"/>
      <c r="AB81" s="396"/>
      <c r="AC81" s="396"/>
      <c r="AD81" s="393"/>
      <c r="AE81" s="393"/>
      <c r="AF81" s="393"/>
      <c r="AG81" s="393"/>
      <c r="AH81" s="393"/>
      <c r="AI81" s="393"/>
      <c r="AJ81" s="393"/>
      <c r="AK81" s="393"/>
      <c r="AL81" s="393"/>
      <c r="AM81" s="393"/>
      <c r="AN81" s="393"/>
      <c r="AO81" s="393"/>
      <c r="AP81" s="393"/>
      <c r="AQ81" s="393"/>
      <c r="AR81" s="393"/>
      <c r="AS81" s="393"/>
      <c r="AT81" s="393"/>
      <c r="AU81" s="393"/>
      <c r="AV81" s="393"/>
      <c r="AW81" s="393"/>
      <c r="AX81" s="393"/>
      <c r="AY81" s="393"/>
      <c r="AZ81" s="393"/>
      <c r="BA81" s="393"/>
      <c r="BB81" s="393"/>
      <c r="BC81" s="393"/>
      <c r="BD81" s="393"/>
      <c r="BE81" s="393"/>
      <c r="BF81" s="393"/>
      <c r="BG81" s="393"/>
      <c r="BH81" s="393"/>
      <c r="BI81" s="393"/>
      <c r="BJ81" s="393"/>
      <c r="BK81" s="393"/>
      <c r="BL81" s="393"/>
      <c r="BM81" s="393"/>
      <c r="BN81" s="393"/>
      <c r="BO81" s="393"/>
    </row>
    <row r="82" spans="1:67" s="394" customFormat="1" ht="15" customHeight="1">
      <c r="A82" s="393"/>
      <c r="B82" s="393"/>
      <c r="C82" s="393"/>
      <c r="D82" s="393"/>
      <c r="E82" s="393"/>
      <c r="F82" s="393"/>
      <c r="G82" s="393"/>
      <c r="H82" s="393"/>
      <c r="I82" s="393"/>
      <c r="J82" s="393"/>
      <c r="K82" s="393"/>
      <c r="L82" s="393"/>
      <c r="M82" s="393"/>
      <c r="N82" s="393"/>
      <c r="O82" s="393"/>
      <c r="P82" s="393"/>
      <c r="Q82" s="393"/>
      <c r="R82" s="393"/>
      <c r="S82" s="393"/>
      <c r="T82" s="393"/>
      <c r="U82" s="393"/>
      <c r="V82" s="393"/>
      <c r="W82" s="393"/>
      <c r="X82" s="393"/>
      <c r="Y82" s="393"/>
      <c r="Z82" s="396"/>
      <c r="AA82" s="396"/>
      <c r="AB82" s="396"/>
      <c r="AC82" s="396"/>
      <c r="AD82" s="393"/>
      <c r="AE82" s="393"/>
      <c r="AF82" s="393"/>
      <c r="AG82" s="393"/>
      <c r="AH82" s="393"/>
      <c r="AI82" s="393"/>
      <c r="AJ82" s="393"/>
      <c r="AK82" s="393"/>
      <c r="AL82" s="393"/>
      <c r="AM82" s="393"/>
      <c r="AN82" s="393"/>
      <c r="AO82" s="393"/>
      <c r="AP82" s="393"/>
      <c r="AQ82" s="393"/>
      <c r="AR82" s="393"/>
      <c r="AS82" s="393"/>
      <c r="AT82" s="393"/>
      <c r="AU82" s="393"/>
      <c r="AV82" s="393"/>
      <c r="AW82" s="393"/>
      <c r="AX82" s="393"/>
      <c r="AY82" s="393"/>
      <c r="AZ82" s="393"/>
      <c r="BA82" s="393"/>
      <c r="BB82" s="393"/>
      <c r="BC82" s="393"/>
      <c r="BD82" s="393"/>
      <c r="BE82" s="393"/>
      <c r="BF82" s="393"/>
      <c r="BG82" s="393"/>
      <c r="BH82" s="393"/>
      <c r="BI82" s="393"/>
      <c r="BJ82" s="393"/>
      <c r="BK82" s="393"/>
      <c r="BL82" s="393"/>
      <c r="BM82" s="393"/>
      <c r="BN82" s="393"/>
      <c r="BO82" s="393"/>
    </row>
    <row r="83" spans="1:67" s="394" customFormat="1" ht="15" customHeight="1">
      <c r="A83" s="393"/>
      <c r="B83" s="393"/>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6"/>
      <c r="AA83" s="396"/>
      <c r="AB83" s="396"/>
      <c r="AC83" s="396"/>
      <c r="AD83" s="393"/>
      <c r="AE83" s="393"/>
      <c r="AF83" s="393"/>
      <c r="AG83" s="393"/>
      <c r="AH83" s="393"/>
      <c r="AI83" s="393"/>
      <c r="AJ83" s="393"/>
      <c r="AK83" s="393"/>
      <c r="AL83" s="393"/>
      <c r="AM83" s="393"/>
      <c r="AN83" s="393"/>
      <c r="AO83" s="393"/>
      <c r="AP83" s="393"/>
      <c r="AQ83" s="393"/>
      <c r="AR83" s="393"/>
      <c r="AS83" s="393"/>
      <c r="AT83" s="393"/>
      <c r="AU83" s="393"/>
      <c r="AV83" s="393"/>
      <c r="AW83" s="393"/>
      <c r="AX83" s="393"/>
      <c r="AY83" s="393"/>
      <c r="AZ83" s="393"/>
      <c r="BA83" s="393"/>
      <c r="BB83" s="393"/>
      <c r="BC83" s="393"/>
      <c r="BD83" s="393"/>
      <c r="BE83" s="393"/>
      <c r="BF83" s="393"/>
      <c r="BG83" s="393"/>
      <c r="BH83" s="393"/>
      <c r="BI83" s="393"/>
      <c r="BJ83" s="393"/>
      <c r="BK83" s="393"/>
      <c r="BL83" s="393"/>
      <c r="BM83" s="393"/>
      <c r="BN83" s="393"/>
      <c r="BO83" s="393"/>
    </row>
    <row r="84" spans="1:67" s="394" customFormat="1" ht="15" customHeight="1">
      <c r="A84" s="393"/>
      <c r="B84" s="393"/>
      <c r="C84" s="393"/>
      <c r="D84" s="393"/>
      <c r="E84" s="393"/>
      <c r="F84" s="393"/>
      <c r="G84" s="393"/>
      <c r="H84" s="393"/>
      <c r="I84" s="393"/>
      <c r="J84" s="393"/>
      <c r="K84" s="393"/>
      <c r="L84" s="393"/>
      <c r="M84" s="393"/>
      <c r="N84" s="393"/>
      <c r="O84" s="393"/>
      <c r="P84" s="393"/>
      <c r="Q84" s="393"/>
      <c r="R84" s="393"/>
      <c r="S84" s="393"/>
      <c r="T84" s="393"/>
      <c r="U84" s="393"/>
      <c r="V84" s="393"/>
      <c r="W84" s="393"/>
      <c r="X84" s="393"/>
      <c r="Y84" s="393"/>
      <c r="Z84" s="396"/>
      <c r="AA84" s="396"/>
      <c r="AB84" s="396"/>
      <c r="AC84" s="396"/>
      <c r="AD84" s="393"/>
      <c r="AE84" s="393"/>
      <c r="AF84" s="393"/>
      <c r="AG84" s="393"/>
      <c r="AH84" s="393"/>
      <c r="AI84" s="393"/>
      <c r="AJ84" s="393"/>
      <c r="AK84" s="393"/>
      <c r="AL84" s="393"/>
      <c r="AM84" s="393"/>
      <c r="AN84" s="393"/>
      <c r="AO84" s="393"/>
      <c r="AP84" s="393"/>
      <c r="AQ84" s="393"/>
      <c r="AR84" s="393"/>
      <c r="AS84" s="393"/>
      <c r="AT84" s="393"/>
      <c r="AU84" s="393"/>
      <c r="AV84" s="393"/>
      <c r="AW84" s="393"/>
      <c r="AX84" s="393"/>
      <c r="AY84" s="393"/>
      <c r="AZ84" s="393"/>
      <c r="BA84" s="393"/>
      <c r="BB84" s="393"/>
      <c r="BC84" s="393"/>
      <c r="BD84" s="393"/>
      <c r="BE84" s="393"/>
      <c r="BF84" s="393"/>
      <c r="BG84" s="393"/>
      <c r="BH84" s="393"/>
      <c r="BI84" s="393"/>
      <c r="BJ84" s="393"/>
      <c r="BK84" s="393"/>
      <c r="BL84" s="393"/>
      <c r="BM84" s="393"/>
      <c r="BN84" s="393"/>
      <c r="BO84" s="393"/>
    </row>
    <row r="85" spans="1:67" s="394" customFormat="1" ht="15" customHeight="1">
      <c r="A85" s="393"/>
      <c r="B85" s="393"/>
      <c r="C85" s="393"/>
      <c r="D85" s="393"/>
      <c r="E85" s="393"/>
      <c r="F85" s="393"/>
      <c r="G85" s="393"/>
      <c r="H85" s="393"/>
      <c r="I85" s="393"/>
      <c r="J85" s="393"/>
      <c r="K85" s="393"/>
      <c r="L85" s="393"/>
      <c r="M85" s="393"/>
      <c r="N85" s="393"/>
      <c r="O85" s="393"/>
      <c r="P85" s="393"/>
      <c r="Q85" s="393"/>
      <c r="R85" s="393"/>
      <c r="S85" s="393"/>
      <c r="T85" s="393"/>
      <c r="U85" s="393"/>
      <c r="V85" s="393"/>
      <c r="W85" s="393"/>
      <c r="X85" s="393"/>
      <c r="Y85" s="393"/>
      <c r="Z85" s="396"/>
      <c r="AA85" s="396"/>
      <c r="AB85" s="396"/>
      <c r="AC85" s="396"/>
      <c r="AD85" s="393"/>
      <c r="AE85" s="393"/>
      <c r="AF85" s="393"/>
      <c r="AG85" s="393"/>
      <c r="AH85" s="393"/>
      <c r="AI85" s="393"/>
      <c r="AJ85" s="393"/>
      <c r="AK85" s="393"/>
      <c r="AL85" s="393"/>
      <c r="AM85" s="393"/>
      <c r="AN85" s="393"/>
      <c r="AO85" s="393"/>
      <c r="AP85" s="393"/>
      <c r="AQ85" s="393"/>
      <c r="AR85" s="393"/>
      <c r="AS85" s="393"/>
      <c r="AT85" s="393"/>
      <c r="AU85" s="393"/>
      <c r="AV85" s="393"/>
      <c r="AW85" s="393"/>
      <c r="AX85" s="393"/>
      <c r="AY85" s="393"/>
      <c r="AZ85" s="393"/>
      <c r="BA85" s="393"/>
      <c r="BB85" s="393"/>
      <c r="BC85" s="393"/>
      <c r="BD85" s="393"/>
      <c r="BE85" s="393"/>
      <c r="BF85" s="393"/>
      <c r="BG85" s="393"/>
      <c r="BH85" s="393"/>
      <c r="BI85" s="393"/>
      <c r="BJ85" s="393"/>
      <c r="BK85" s="393"/>
      <c r="BL85" s="393"/>
      <c r="BM85" s="393"/>
      <c r="BN85" s="393"/>
      <c r="BO85" s="393"/>
    </row>
    <row r="86" spans="1:67" s="394" customFormat="1" ht="15" customHeight="1">
      <c r="A86" s="393"/>
      <c r="B86" s="393"/>
      <c r="C86" s="393"/>
      <c r="D86" s="393"/>
      <c r="E86" s="393"/>
      <c r="F86" s="393"/>
      <c r="G86" s="393"/>
      <c r="H86" s="393"/>
      <c r="I86" s="393"/>
      <c r="J86" s="393"/>
      <c r="K86" s="393"/>
      <c r="L86" s="393"/>
      <c r="M86" s="393"/>
      <c r="N86" s="393"/>
      <c r="O86" s="393"/>
      <c r="P86" s="393"/>
      <c r="Q86" s="393"/>
      <c r="R86" s="393"/>
      <c r="S86" s="393"/>
      <c r="T86" s="393"/>
      <c r="U86" s="393"/>
      <c r="V86" s="393"/>
      <c r="W86" s="393"/>
      <c r="X86" s="393"/>
      <c r="Y86" s="393"/>
      <c r="Z86" s="396"/>
      <c r="AA86" s="396"/>
      <c r="AB86" s="396"/>
      <c r="AC86" s="396"/>
      <c r="AD86" s="393"/>
      <c r="AE86" s="393"/>
      <c r="AF86" s="393"/>
      <c r="AG86" s="393"/>
      <c r="AH86" s="393"/>
      <c r="AI86" s="393"/>
      <c r="AJ86" s="393"/>
      <c r="AK86" s="393"/>
      <c r="AL86" s="393"/>
      <c r="AM86" s="393"/>
      <c r="AN86" s="393"/>
      <c r="AO86" s="393"/>
      <c r="AP86" s="393"/>
      <c r="AQ86" s="393"/>
      <c r="AR86" s="393"/>
      <c r="AS86" s="393"/>
      <c r="AT86" s="393"/>
      <c r="AU86" s="393"/>
      <c r="AV86" s="393"/>
      <c r="AW86" s="393"/>
      <c r="AX86" s="393"/>
      <c r="AY86" s="393"/>
      <c r="AZ86" s="393"/>
      <c r="BA86" s="393"/>
      <c r="BB86" s="393"/>
      <c r="BC86" s="393"/>
      <c r="BD86" s="393"/>
      <c r="BE86" s="393"/>
      <c r="BF86" s="393"/>
      <c r="BG86" s="393"/>
      <c r="BH86" s="393"/>
      <c r="BI86" s="393"/>
      <c r="BJ86" s="393"/>
      <c r="BK86" s="393"/>
      <c r="BL86" s="393"/>
      <c r="BM86" s="393"/>
      <c r="BN86" s="393"/>
      <c r="BO86" s="393"/>
    </row>
    <row r="87" spans="1:67" s="394" customFormat="1" ht="15" customHeight="1">
      <c r="A87" s="393"/>
      <c r="B87" s="393"/>
      <c r="C87" s="393"/>
      <c r="D87" s="393"/>
      <c r="E87" s="393"/>
      <c r="F87" s="393"/>
      <c r="G87" s="393"/>
      <c r="H87" s="393"/>
      <c r="I87" s="393"/>
      <c r="J87" s="393"/>
      <c r="K87" s="393"/>
      <c r="L87" s="393"/>
      <c r="M87" s="393"/>
      <c r="N87" s="393"/>
      <c r="O87" s="393"/>
      <c r="P87" s="393"/>
      <c r="Q87" s="393"/>
      <c r="R87" s="393"/>
      <c r="S87" s="393"/>
      <c r="T87" s="393"/>
      <c r="U87" s="393"/>
      <c r="V87" s="393"/>
      <c r="W87" s="393"/>
      <c r="X87" s="393"/>
      <c r="Y87" s="393"/>
      <c r="Z87" s="396"/>
      <c r="AA87" s="396"/>
      <c r="AB87" s="396"/>
      <c r="AC87" s="396"/>
      <c r="AD87" s="393"/>
      <c r="AE87" s="393"/>
      <c r="AF87" s="393"/>
      <c r="AG87" s="393"/>
      <c r="AH87" s="393"/>
      <c r="AI87" s="393"/>
      <c r="AJ87" s="393"/>
      <c r="AK87" s="393"/>
      <c r="AL87" s="393"/>
      <c r="AM87" s="393"/>
      <c r="AN87" s="393"/>
      <c r="AO87" s="393"/>
      <c r="AP87" s="393"/>
      <c r="AQ87" s="393"/>
      <c r="AR87" s="393"/>
      <c r="AS87" s="393"/>
      <c r="AT87" s="393"/>
      <c r="AU87" s="393"/>
      <c r="AV87" s="393"/>
      <c r="AW87" s="393"/>
      <c r="AX87" s="393"/>
      <c r="AY87" s="393"/>
      <c r="AZ87" s="393"/>
      <c r="BA87" s="393"/>
      <c r="BB87" s="393"/>
      <c r="BC87" s="393"/>
      <c r="BD87" s="393"/>
      <c r="BE87" s="393"/>
      <c r="BF87" s="393"/>
      <c r="BG87" s="393"/>
      <c r="BH87" s="393"/>
      <c r="BI87" s="393"/>
      <c r="BJ87" s="393"/>
      <c r="BK87" s="393"/>
      <c r="BL87" s="393"/>
      <c r="BM87" s="393"/>
      <c r="BN87" s="393"/>
      <c r="BO87" s="393"/>
    </row>
    <row r="88" spans="1:67" s="394" customFormat="1" ht="15" customHeight="1">
      <c r="A88" s="393"/>
      <c r="B88" s="393"/>
      <c r="C88" s="393"/>
      <c r="D88" s="393"/>
      <c r="E88" s="393"/>
      <c r="F88" s="393"/>
      <c r="G88" s="393"/>
      <c r="H88" s="393"/>
      <c r="I88" s="393"/>
      <c r="J88" s="393"/>
      <c r="K88" s="393"/>
      <c r="L88" s="393"/>
      <c r="M88" s="393"/>
      <c r="N88" s="393"/>
      <c r="O88" s="393"/>
      <c r="P88" s="393"/>
      <c r="Q88" s="393"/>
      <c r="R88" s="393"/>
      <c r="S88" s="393"/>
      <c r="T88" s="393"/>
      <c r="U88" s="393"/>
      <c r="V88" s="393"/>
      <c r="W88" s="393"/>
      <c r="X88" s="393"/>
      <c r="Y88" s="393"/>
      <c r="Z88" s="396"/>
      <c r="AA88" s="396"/>
      <c r="AB88" s="396"/>
      <c r="AC88" s="396"/>
      <c r="AD88" s="393"/>
      <c r="AE88" s="393"/>
      <c r="AF88" s="393"/>
      <c r="AG88" s="393"/>
      <c r="AH88" s="393"/>
      <c r="AI88" s="393"/>
      <c r="AJ88" s="393"/>
      <c r="AK88" s="393"/>
      <c r="AL88" s="393"/>
      <c r="AM88" s="393"/>
      <c r="AN88" s="393"/>
      <c r="AO88" s="393"/>
      <c r="AP88" s="393"/>
      <c r="AQ88" s="393"/>
      <c r="AR88" s="393"/>
      <c r="AS88" s="393"/>
      <c r="AT88" s="393"/>
      <c r="AU88" s="393"/>
      <c r="AV88" s="393"/>
      <c r="AW88" s="393"/>
      <c r="AX88" s="393"/>
      <c r="AY88" s="393"/>
      <c r="AZ88" s="393"/>
      <c r="BA88" s="393"/>
      <c r="BB88" s="393"/>
      <c r="BC88" s="393"/>
      <c r="BD88" s="393"/>
      <c r="BE88" s="393"/>
      <c r="BF88" s="393"/>
      <c r="BG88" s="393"/>
      <c r="BH88" s="393"/>
      <c r="BI88" s="393"/>
      <c r="BJ88" s="393"/>
      <c r="BK88" s="393"/>
      <c r="BL88" s="393"/>
      <c r="BM88" s="393"/>
      <c r="BN88" s="393"/>
      <c r="BO88" s="393"/>
    </row>
    <row r="89" spans="1:67" s="394" customFormat="1" ht="15" customHeight="1">
      <c r="A89" s="393"/>
      <c r="B89" s="393"/>
      <c r="C89" s="393"/>
      <c r="D89" s="393"/>
      <c r="E89" s="393"/>
      <c r="F89" s="393"/>
      <c r="G89" s="393"/>
      <c r="H89" s="393"/>
      <c r="I89" s="393"/>
      <c r="J89" s="393"/>
      <c r="K89" s="393"/>
      <c r="L89" s="393"/>
      <c r="M89" s="393"/>
      <c r="N89" s="393"/>
      <c r="O89" s="393"/>
      <c r="P89" s="393"/>
      <c r="Q89" s="393"/>
      <c r="R89" s="393"/>
      <c r="S89" s="393"/>
      <c r="T89" s="393"/>
      <c r="U89" s="393"/>
      <c r="V89" s="393"/>
      <c r="W89" s="393"/>
      <c r="X89" s="393"/>
      <c r="Y89" s="393"/>
      <c r="Z89" s="396"/>
      <c r="AA89" s="396"/>
      <c r="AB89" s="396"/>
      <c r="AC89" s="396"/>
      <c r="AD89" s="393"/>
      <c r="AE89" s="393"/>
      <c r="AF89" s="393"/>
      <c r="AG89" s="393"/>
      <c r="AH89" s="393"/>
      <c r="AI89" s="393"/>
      <c r="AJ89" s="393"/>
      <c r="AK89" s="393"/>
      <c r="AL89" s="393"/>
      <c r="AM89" s="393"/>
      <c r="AN89" s="393"/>
      <c r="AO89" s="393"/>
      <c r="AP89" s="393"/>
      <c r="AQ89" s="393"/>
      <c r="AR89" s="393"/>
      <c r="AS89" s="393"/>
      <c r="AT89" s="393"/>
      <c r="AU89" s="393"/>
      <c r="AV89" s="393"/>
      <c r="AW89" s="393"/>
      <c r="AX89" s="393"/>
      <c r="AY89" s="393"/>
      <c r="AZ89" s="393"/>
      <c r="BA89" s="393"/>
      <c r="BB89" s="393"/>
      <c r="BC89" s="393"/>
      <c r="BD89" s="393"/>
      <c r="BE89" s="393"/>
      <c r="BF89" s="393"/>
      <c r="BG89" s="393"/>
      <c r="BH89" s="393"/>
      <c r="BI89" s="393"/>
      <c r="BJ89" s="393"/>
      <c r="BK89" s="393"/>
      <c r="BL89" s="393"/>
      <c r="BM89" s="393"/>
      <c r="BN89" s="393"/>
      <c r="BO89" s="393"/>
    </row>
    <row r="90" spans="1:67" s="394" customFormat="1" ht="15" customHeight="1">
      <c r="A90" s="393"/>
      <c r="B90" s="393"/>
      <c r="C90" s="393"/>
      <c r="D90" s="393"/>
      <c r="E90" s="393"/>
      <c r="F90" s="393"/>
      <c r="G90" s="393"/>
      <c r="H90" s="393"/>
      <c r="I90" s="393"/>
      <c r="J90" s="393"/>
      <c r="K90" s="393"/>
      <c r="L90" s="393"/>
      <c r="M90" s="393"/>
      <c r="N90" s="393"/>
      <c r="O90" s="393"/>
      <c r="P90" s="393"/>
      <c r="Q90" s="393"/>
      <c r="R90" s="393"/>
      <c r="S90" s="393"/>
      <c r="T90" s="393"/>
      <c r="U90" s="393"/>
      <c r="V90" s="393"/>
      <c r="W90" s="393"/>
      <c r="X90" s="393"/>
      <c r="Y90" s="393"/>
      <c r="Z90" s="396"/>
      <c r="AA90" s="396"/>
      <c r="AB90" s="396"/>
      <c r="AC90" s="396"/>
      <c r="AD90" s="393"/>
      <c r="AE90" s="393"/>
      <c r="AF90" s="393"/>
      <c r="AG90" s="393"/>
      <c r="AH90" s="393"/>
      <c r="AI90" s="393"/>
      <c r="AJ90" s="393"/>
      <c r="AK90" s="393"/>
      <c r="AL90" s="393"/>
      <c r="AM90" s="393"/>
      <c r="AN90" s="393"/>
      <c r="AO90" s="393"/>
      <c r="AP90" s="393"/>
      <c r="AQ90" s="393"/>
      <c r="AR90" s="393"/>
      <c r="AS90" s="393"/>
      <c r="AT90" s="393"/>
      <c r="AU90" s="393"/>
      <c r="AV90" s="393"/>
      <c r="AW90" s="393"/>
      <c r="AX90" s="393"/>
      <c r="AY90" s="393"/>
      <c r="AZ90" s="393"/>
      <c r="BA90" s="393"/>
      <c r="BB90" s="393"/>
      <c r="BC90" s="393"/>
      <c r="BD90" s="393"/>
      <c r="BE90" s="393"/>
      <c r="BF90" s="393"/>
      <c r="BG90" s="393"/>
      <c r="BH90" s="393"/>
      <c r="BI90" s="393"/>
      <c r="BJ90" s="393"/>
      <c r="BK90" s="393"/>
      <c r="BL90" s="393"/>
      <c r="BM90" s="393"/>
      <c r="BN90" s="393"/>
      <c r="BO90" s="393"/>
    </row>
    <row r="91" spans="1:67" s="394" customFormat="1" ht="15" customHeight="1">
      <c r="A91" s="393"/>
      <c r="B91" s="393"/>
      <c r="C91" s="393"/>
      <c r="D91" s="393"/>
      <c r="E91" s="393"/>
      <c r="F91" s="393"/>
      <c r="G91" s="393"/>
      <c r="H91" s="393"/>
      <c r="I91" s="393"/>
      <c r="J91" s="393"/>
      <c r="K91" s="393"/>
      <c r="L91" s="393"/>
      <c r="M91" s="393"/>
      <c r="N91" s="393"/>
      <c r="O91" s="393"/>
      <c r="P91" s="393"/>
      <c r="Q91" s="393"/>
      <c r="R91" s="393"/>
      <c r="S91" s="393"/>
      <c r="T91" s="393"/>
      <c r="U91" s="393"/>
      <c r="V91" s="393"/>
      <c r="W91" s="393"/>
      <c r="X91" s="393"/>
      <c r="Y91" s="393"/>
      <c r="Z91" s="396"/>
      <c r="AA91" s="396"/>
      <c r="AB91" s="396"/>
      <c r="AC91" s="396"/>
      <c r="AD91" s="393"/>
      <c r="AE91" s="393"/>
      <c r="AF91" s="393"/>
      <c r="AG91" s="393"/>
      <c r="AH91" s="393"/>
      <c r="AI91" s="393"/>
      <c r="AJ91" s="393"/>
      <c r="AK91" s="393"/>
      <c r="AL91" s="393"/>
      <c r="AM91" s="393"/>
      <c r="AN91" s="393"/>
      <c r="AO91" s="393"/>
      <c r="AP91" s="393"/>
      <c r="AQ91" s="393"/>
      <c r="AR91" s="393"/>
      <c r="AS91" s="393"/>
      <c r="AT91" s="393"/>
      <c r="AU91" s="393"/>
      <c r="AV91" s="393"/>
      <c r="AW91" s="393"/>
      <c r="AX91" s="393"/>
      <c r="AY91" s="393"/>
      <c r="AZ91" s="393"/>
      <c r="BA91" s="393"/>
      <c r="BB91" s="393"/>
      <c r="BC91" s="393"/>
      <c r="BD91" s="393"/>
      <c r="BE91" s="393"/>
      <c r="BF91" s="393"/>
      <c r="BG91" s="393"/>
      <c r="BH91" s="393"/>
      <c r="BI91" s="393"/>
      <c r="BJ91" s="393"/>
      <c r="BK91" s="393"/>
      <c r="BL91" s="393"/>
      <c r="BM91" s="393"/>
      <c r="BN91" s="393"/>
      <c r="BO91" s="393"/>
    </row>
    <row r="92" spans="1:67" s="394" customFormat="1" ht="15" customHeight="1">
      <c r="A92" s="393"/>
      <c r="B92" s="393"/>
      <c r="C92" s="393"/>
      <c r="D92" s="393"/>
      <c r="E92" s="393"/>
      <c r="F92" s="393"/>
      <c r="G92" s="393"/>
      <c r="H92" s="393"/>
      <c r="I92" s="393"/>
      <c r="J92" s="393"/>
      <c r="K92" s="393"/>
      <c r="L92" s="393"/>
      <c r="M92" s="393"/>
      <c r="N92" s="393"/>
      <c r="O92" s="393"/>
      <c r="P92" s="393"/>
      <c r="Q92" s="393"/>
      <c r="R92" s="393"/>
      <c r="S92" s="393"/>
      <c r="T92" s="393"/>
      <c r="U92" s="393"/>
      <c r="V92" s="393"/>
      <c r="W92" s="393"/>
      <c r="X92" s="393"/>
      <c r="Y92" s="393"/>
      <c r="Z92" s="396"/>
      <c r="AA92" s="396"/>
      <c r="AB92" s="396"/>
      <c r="AC92" s="396"/>
      <c r="AD92" s="393"/>
      <c r="AE92" s="393"/>
      <c r="AF92" s="393"/>
      <c r="AG92" s="393"/>
      <c r="AH92" s="393"/>
      <c r="AI92" s="393"/>
      <c r="AJ92" s="393"/>
      <c r="AK92" s="393"/>
      <c r="AL92" s="393"/>
      <c r="AM92" s="393"/>
      <c r="AN92" s="393"/>
      <c r="AO92" s="393"/>
      <c r="AP92" s="393"/>
      <c r="AQ92" s="393"/>
      <c r="AR92" s="393"/>
      <c r="AS92" s="393"/>
      <c r="AT92" s="393"/>
      <c r="AU92" s="393"/>
      <c r="AV92" s="393"/>
      <c r="AW92" s="393"/>
      <c r="AX92" s="393"/>
      <c r="AY92" s="393"/>
      <c r="AZ92" s="393"/>
      <c r="BA92" s="393"/>
      <c r="BB92" s="393"/>
      <c r="BC92" s="393"/>
      <c r="BD92" s="393"/>
      <c r="BE92" s="393"/>
      <c r="BF92" s="393"/>
      <c r="BG92" s="393"/>
      <c r="BH92" s="393"/>
      <c r="BI92" s="393"/>
      <c r="BJ92" s="393"/>
      <c r="BK92" s="393"/>
      <c r="BL92" s="393"/>
      <c r="BM92" s="393"/>
      <c r="BN92" s="393"/>
      <c r="BO92" s="393"/>
    </row>
    <row r="93" spans="1:67" s="394" customFormat="1" ht="15" customHeight="1">
      <c r="A93" s="393"/>
      <c r="B93" s="393"/>
      <c r="C93" s="393"/>
      <c r="D93" s="393"/>
      <c r="E93" s="393"/>
      <c r="F93" s="393"/>
      <c r="G93" s="393"/>
      <c r="H93" s="393"/>
      <c r="I93" s="393"/>
      <c r="J93" s="393"/>
      <c r="K93" s="393"/>
      <c r="L93" s="393"/>
      <c r="M93" s="393"/>
      <c r="N93" s="393"/>
      <c r="O93" s="393"/>
      <c r="P93" s="393"/>
      <c r="Q93" s="393"/>
      <c r="R93" s="393"/>
      <c r="S93" s="393"/>
      <c r="T93" s="393"/>
      <c r="U93" s="393"/>
      <c r="V93" s="393"/>
      <c r="W93" s="393"/>
      <c r="X93" s="393"/>
      <c r="Y93" s="393"/>
      <c r="Z93" s="396"/>
      <c r="AA93" s="396"/>
      <c r="AB93" s="396"/>
      <c r="AC93" s="396"/>
      <c r="AD93" s="393"/>
      <c r="AE93" s="393"/>
      <c r="AF93" s="393"/>
      <c r="AG93" s="393"/>
      <c r="AH93" s="393"/>
      <c r="AI93" s="393"/>
      <c r="AJ93" s="393"/>
      <c r="AK93" s="393"/>
      <c r="AL93" s="393"/>
      <c r="AM93" s="393"/>
      <c r="AN93" s="393"/>
      <c r="AO93" s="393"/>
      <c r="AP93" s="393"/>
      <c r="AQ93" s="393"/>
      <c r="AR93" s="393"/>
      <c r="AS93" s="393"/>
      <c r="AT93" s="393"/>
      <c r="AU93" s="393"/>
      <c r="AV93" s="393"/>
      <c r="AW93" s="393"/>
      <c r="AX93" s="393"/>
      <c r="AY93" s="393"/>
      <c r="AZ93" s="393"/>
      <c r="BA93" s="393"/>
      <c r="BB93" s="393"/>
      <c r="BC93" s="393"/>
      <c r="BD93" s="393"/>
      <c r="BE93" s="393"/>
      <c r="BF93" s="393"/>
      <c r="BG93" s="393"/>
      <c r="BH93" s="393"/>
      <c r="BI93" s="393"/>
      <c r="BJ93" s="393"/>
      <c r="BK93" s="393"/>
      <c r="BL93" s="393"/>
      <c r="BM93" s="393"/>
      <c r="BN93" s="393"/>
      <c r="BO93" s="393"/>
    </row>
    <row r="94" spans="1:67" s="394" customFormat="1" ht="15" customHeight="1">
      <c r="A94" s="393"/>
      <c r="B94" s="393"/>
      <c r="C94" s="393"/>
      <c r="D94" s="393"/>
      <c r="E94" s="393"/>
      <c r="F94" s="393"/>
      <c r="G94" s="393"/>
      <c r="H94" s="393"/>
      <c r="I94" s="393"/>
      <c r="J94" s="393"/>
      <c r="K94" s="393"/>
      <c r="L94" s="393"/>
      <c r="M94" s="393"/>
      <c r="N94" s="393"/>
      <c r="O94" s="393"/>
      <c r="P94" s="393"/>
      <c r="Q94" s="393"/>
      <c r="R94" s="393"/>
      <c r="S94" s="393"/>
      <c r="T94" s="393"/>
      <c r="U94" s="393"/>
      <c r="V94" s="393"/>
      <c r="W94" s="393"/>
      <c r="X94" s="393"/>
      <c r="Y94" s="393"/>
      <c r="Z94" s="396"/>
      <c r="AA94" s="396"/>
      <c r="AB94" s="396"/>
      <c r="AC94" s="396"/>
      <c r="AD94" s="393"/>
      <c r="AE94" s="393"/>
      <c r="AF94" s="393"/>
      <c r="AG94" s="393"/>
      <c r="AH94" s="393"/>
      <c r="AI94" s="393"/>
      <c r="AJ94" s="393"/>
      <c r="AK94" s="393"/>
      <c r="AL94" s="393"/>
      <c r="AM94" s="393"/>
      <c r="AN94" s="393"/>
      <c r="AO94" s="393"/>
      <c r="AP94" s="393"/>
      <c r="AQ94" s="393"/>
      <c r="AR94" s="393"/>
      <c r="AS94" s="393"/>
      <c r="AT94" s="393"/>
      <c r="AU94" s="393"/>
      <c r="AV94" s="393"/>
      <c r="AW94" s="393"/>
      <c r="AX94" s="393"/>
      <c r="AY94" s="393"/>
      <c r="AZ94" s="393"/>
      <c r="BA94" s="393"/>
      <c r="BB94" s="393"/>
      <c r="BC94" s="393"/>
      <c r="BD94" s="393"/>
      <c r="BE94" s="393"/>
      <c r="BF94" s="393"/>
      <c r="BG94" s="393"/>
      <c r="BH94" s="393"/>
      <c r="BI94" s="393"/>
      <c r="BJ94" s="393"/>
      <c r="BK94" s="393"/>
      <c r="BL94" s="393"/>
      <c r="BM94" s="393"/>
      <c r="BN94" s="393"/>
      <c r="BO94" s="393"/>
    </row>
    <row r="95" spans="1:67" s="394" customFormat="1" ht="15" customHeight="1">
      <c r="A95" s="393"/>
      <c r="B95" s="393"/>
      <c r="C95" s="393"/>
      <c r="D95" s="393"/>
      <c r="E95" s="393"/>
      <c r="F95" s="393"/>
      <c r="G95" s="393"/>
      <c r="H95" s="393"/>
      <c r="I95" s="393"/>
      <c r="J95" s="393"/>
      <c r="K95" s="393"/>
      <c r="L95" s="393"/>
      <c r="M95" s="393"/>
      <c r="N95" s="393"/>
      <c r="O95" s="393"/>
      <c r="P95" s="393"/>
      <c r="Q95" s="393"/>
      <c r="R95" s="393"/>
      <c r="S95" s="393"/>
      <c r="T95" s="393"/>
      <c r="U95" s="393"/>
      <c r="V95" s="393"/>
      <c r="W95" s="393"/>
      <c r="X95" s="393"/>
      <c r="Y95" s="393"/>
      <c r="Z95" s="396"/>
      <c r="AA95" s="396"/>
      <c r="AB95" s="396"/>
      <c r="AC95" s="396"/>
      <c r="AD95" s="393"/>
      <c r="AE95" s="393"/>
      <c r="AF95" s="393"/>
      <c r="AG95" s="393"/>
      <c r="AH95" s="393"/>
      <c r="AI95" s="393"/>
      <c r="AJ95" s="393"/>
      <c r="AK95" s="393"/>
      <c r="AL95" s="393"/>
      <c r="AM95" s="393"/>
      <c r="AN95" s="393"/>
      <c r="AO95" s="393"/>
      <c r="AP95" s="393"/>
      <c r="AQ95" s="393"/>
      <c r="AR95" s="393"/>
      <c r="AS95" s="393"/>
      <c r="AT95" s="393"/>
      <c r="AU95" s="393"/>
      <c r="AV95" s="393"/>
      <c r="AW95" s="393"/>
      <c r="AX95" s="393"/>
      <c r="AY95" s="393"/>
      <c r="AZ95" s="393"/>
      <c r="BA95" s="393"/>
      <c r="BB95" s="393"/>
      <c r="BC95" s="393"/>
      <c r="BD95" s="393"/>
      <c r="BE95" s="393"/>
      <c r="BF95" s="393"/>
      <c r="BG95" s="393"/>
      <c r="BH95" s="393"/>
      <c r="BI95" s="393"/>
      <c r="BJ95" s="393"/>
      <c r="BK95" s="393"/>
      <c r="BL95" s="393"/>
      <c r="BM95" s="393"/>
      <c r="BN95" s="393"/>
      <c r="BO95" s="393"/>
    </row>
    <row r="96" spans="1:67" s="394" customFormat="1" ht="15" customHeight="1">
      <c r="A96" s="393"/>
      <c r="B96" s="393"/>
      <c r="C96" s="393"/>
      <c r="D96" s="393"/>
      <c r="E96" s="393"/>
      <c r="F96" s="393"/>
      <c r="G96" s="393"/>
      <c r="H96" s="393"/>
      <c r="I96" s="393"/>
      <c r="J96" s="393"/>
      <c r="K96" s="393"/>
      <c r="L96" s="393"/>
      <c r="M96" s="393"/>
      <c r="N96" s="393"/>
      <c r="O96" s="393"/>
      <c r="P96" s="393"/>
      <c r="Q96" s="393"/>
      <c r="R96" s="393"/>
      <c r="S96" s="393"/>
      <c r="T96" s="393"/>
      <c r="U96" s="393"/>
      <c r="V96" s="393"/>
      <c r="W96" s="393"/>
      <c r="X96" s="393"/>
      <c r="Y96" s="393"/>
      <c r="Z96" s="396"/>
      <c r="AA96" s="396"/>
      <c r="AB96" s="396"/>
      <c r="AC96" s="396"/>
      <c r="AD96" s="393"/>
      <c r="AE96" s="393"/>
      <c r="AF96" s="393"/>
      <c r="AG96" s="393"/>
      <c r="AH96" s="393"/>
      <c r="AI96" s="393"/>
      <c r="AJ96" s="393"/>
      <c r="AK96" s="393"/>
      <c r="AL96" s="393"/>
      <c r="AM96" s="393"/>
      <c r="AN96" s="393"/>
      <c r="AO96" s="393"/>
      <c r="AP96" s="393"/>
      <c r="AQ96" s="393"/>
      <c r="AR96" s="393"/>
      <c r="AS96" s="393"/>
      <c r="AT96" s="393"/>
      <c r="AU96" s="393"/>
      <c r="AV96" s="393"/>
      <c r="AW96" s="393"/>
      <c r="AX96" s="393"/>
      <c r="AY96" s="393"/>
      <c r="AZ96" s="393"/>
      <c r="BA96" s="393"/>
      <c r="BB96" s="393"/>
      <c r="BC96" s="393"/>
      <c r="BD96" s="393"/>
      <c r="BE96" s="393"/>
      <c r="BF96" s="393"/>
      <c r="BG96" s="393"/>
      <c r="BH96" s="393"/>
      <c r="BI96" s="393"/>
      <c r="BJ96" s="393"/>
      <c r="BK96" s="393"/>
      <c r="BL96" s="393"/>
      <c r="BM96" s="393"/>
      <c r="BN96" s="393"/>
      <c r="BO96" s="393"/>
    </row>
    <row r="97" spans="1:67" s="394" customFormat="1" ht="15" customHeight="1">
      <c r="A97" s="393"/>
      <c r="B97" s="393"/>
      <c r="C97" s="393"/>
      <c r="D97" s="393"/>
      <c r="E97" s="393"/>
      <c r="F97" s="393"/>
      <c r="G97" s="393"/>
      <c r="H97" s="393"/>
      <c r="I97" s="393"/>
      <c r="J97" s="393"/>
      <c r="K97" s="393"/>
      <c r="L97" s="393"/>
      <c r="M97" s="393"/>
      <c r="N97" s="393"/>
      <c r="O97" s="393"/>
      <c r="P97" s="393"/>
      <c r="Q97" s="393"/>
      <c r="R97" s="393"/>
      <c r="S97" s="393"/>
      <c r="T97" s="393"/>
      <c r="U97" s="393"/>
      <c r="V97" s="393"/>
      <c r="W97" s="393"/>
      <c r="X97" s="393"/>
      <c r="Y97" s="393"/>
      <c r="Z97" s="396"/>
      <c r="AA97" s="396"/>
      <c r="AB97" s="396"/>
      <c r="AC97" s="396"/>
      <c r="AD97" s="393"/>
      <c r="AE97" s="393"/>
      <c r="AF97" s="393"/>
      <c r="AG97" s="393"/>
      <c r="AH97" s="393"/>
      <c r="AI97" s="393"/>
      <c r="AJ97" s="393"/>
      <c r="AK97" s="393"/>
      <c r="AL97" s="393"/>
      <c r="AM97" s="393"/>
      <c r="AN97" s="393"/>
      <c r="AO97" s="393"/>
      <c r="AP97" s="393"/>
      <c r="AQ97" s="393"/>
      <c r="AR97" s="393"/>
      <c r="AS97" s="393"/>
      <c r="AT97" s="393"/>
      <c r="AU97" s="393"/>
      <c r="AV97" s="393"/>
      <c r="AW97" s="393"/>
      <c r="AX97" s="393"/>
      <c r="AY97" s="393"/>
      <c r="AZ97" s="393"/>
      <c r="BA97" s="393"/>
      <c r="BB97" s="393"/>
      <c r="BC97" s="393"/>
      <c r="BD97" s="393"/>
      <c r="BE97" s="393"/>
      <c r="BF97" s="393"/>
      <c r="BG97" s="393"/>
      <c r="BH97" s="393"/>
      <c r="BI97" s="393"/>
      <c r="BJ97" s="393"/>
      <c r="BK97" s="393"/>
      <c r="BL97" s="393"/>
      <c r="BM97" s="393"/>
      <c r="BN97" s="393"/>
      <c r="BO97" s="393"/>
    </row>
    <row r="98" spans="1:67" s="394" customFormat="1" ht="15" customHeight="1">
      <c r="A98" s="393"/>
      <c r="B98" s="393"/>
      <c r="C98" s="393"/>
      <c r="D98" s="393"/>
      <c r="E98" s="393"/>
      <c r="F98" s="393"/>
      <c r="G98" s="393"/>
      <c r="H98" s="393"/>
      <c r="I98" s="393"/>
      <c r="J98" s="393"/>
      <c r="K98" s="393"/>
      <c r="L98" s="393"/>
      <c r="M98" s="393"/>
      <c r="N98" s="393"/>
      <c r="O98" s="393"/>
      <c r="P98" s="393"/>
      <c r="Q98" s="393"/>
      <c r="R98" s="393"/>
      <c r="S98" s="393"/>
      <c r="T98" s="393"/>
      <c r="U98" s="393"/>
      <c r="V98" s="393"/>
      <c r="W98" s="393"/>
      <c r="X98" s="393"/>
      <c r="Y98" s="393"/>
      <c r="Z98" s="396"/>
      <c r="AA98" s="396"/>
      <c r="AB98" s="396"/>
      <c r="AC98" s="396"/>
      <c r="AD98" s="393"/>
      <c r="AE98" s="393"/>
      <c r="AF98" s="393"/>
      <c r="AG98" s="393"/>
      <c r="AH98" s="393"/>
      <c r="AI98" s="393"/>
      <c r="AJ98" s="393"/>
      <c r="AK98" s="393"/>
      <c r="AL98" s="393"/>
      <c r="AM98" s="393"/>
      <c r="AN98" s="393"/>
      <c r="AO98" s="393"/>
      <c r="AP98" s="393"/>
      <c r="AQ98" s="393"/>
      <c r="AR98" s="393"/>
      <c r="AS98" s="393"/>
      <c r="AT98" s="393"/>
      <c r="AU98" s="393"/>
      <c r="AV98" s="393"/>
      <c r="AW98" s="393"/>
      <c r="AX98" s="393"/>
      <c r="AY98" s="393"/>
      <c r="AZ98" s="393"/>
      <c r="BA98" s="393"/>
      <c r="BB98" s="393"/>
      <c r="BC98" s="393"/>
      <c r="BD98" s="393"/>
      <c r="BE98" s="393"/>
      <c r="BF98" s="393"/>
      <c r="BG98" s="393"/>
      <c r="BH98" s="393"/>
      <c r="BI98" s="393"/>
      <c r="BJ98" s="393"/>
      <c r="BK98" s="393"/>
      <c r="BL98" s="393"/>
      <c r="BM98" s="393"/>
      <c r="BN98" s="393"/>
      <c r="BO98" s="393"/>
    </row>
    <row r="99" spans="1:67" s="394" customFormat="1" ht="15" customHeight="1">
      <c r="A99" s="393"/>
      <c r="B99" s="393"/>
      <c r="C99" s="393"/>
      <c r="D99" s="393"/>
      <c r="E99" s="393"/>
      <c r="F99" s="393"/>
      <c r="G99" s="393"/>
      <c r="H99" s="393"/>
      <c r="I99" s="393"/>
      <c r="J99" s="393"/>
      <c r="K99" s="393"/>
      <c r="L99" s="393"/>
      <c r="M99" s="393"/>
      <c r="N99" s="393"/>
      <c r="O99" s="393"/>
      <c r="P99" s="393"/>
      <c r="Q99" s="393"/>
      <c r="R99" s="393"/>
      <c r="S99" s="393"/>
      <c r="T99" s="393"/>
      <c r="U99" s="393"/>
      <c r="V99" s="393"/>
      <c r="W99" s="393"/>
      <c r="X99" s="393"/>
      <c r="Y99" s="393"/>
      <c r="Z99" s="396"/>
      <c r="AA99" s="396"/>
      <c r="AB99" s="396"/>
      <c r="AC99" s="396"/>
      <c r="AD99" s="393"/>
      <c r="AE99" s="393"/>
      <c r="AF99" s="393"/>
      <c r="AG99" s="393"/>
      <c r="AH99" s="393"/>
      <c r="AI99" s="393"/>
      <c r="AJ99" s="393"/>
      <c r="AK99" s="393"/>
      <c r="AL99" s="393"/>
      <c r="AM99" s="393"/>
      <c r="AN99" s="393"/>
      <c r="AO99" s="393"/>
      <c r="AP99" s="393"/>
      <c r="AQ99" s="393"/>
      <c r="AR99" s="393"/>
      <c r="AS99" s="393"/>
      <c r="AT99" s="393"/>
      <c r="AU99" s="393"/>
      <c r="AV99" s="393"/>
      <c r="AW99" s="393"/>
      <c r="AX99" s="393"/>
      <c r="AY99" s="393"/>
      <c r="AZ99" s="393"/>
      <c r="BA99" s="393"/>
      <c r="BB99" s="393"/>
      <c r="BC99" s="393"/>
      <c r="BD99" s="393"/>
      <c r="BE99" s="393"/>
      <c r="BF99" s="393"/>
      <c r="BG99" s="393"/>
      <c r="BH99" s="393"/>
      <c r="BI99" s="393"/>
      <c r="BJ99" s="393"/>
      <c r="BK99" s="393"/>
      <c r="BL99" s="393"/>
      <c r="BM99" s="393"/>
      <c r="BN99" s="393"/>
      <c r="BO99" s="393"/>
    </row>
    <row r="100" spans="1:67" s="394" customFormat="1" ht="15" customHeight="1">
      <c r="A100" s="393"/>
      <c r="B100" s="393"/>
      <c r="C100" s="393"/>
      <c r="D100" s="393"/>
      <c r="E100" s="393"/>
      <c r="F100" s="393"/>
      <c r="G100" s="393"/>
      <c r="H100" s="393"/>
      <c r="I100" s="393"/>
      <c r="J100" s="393"/>
      <c r="K100" s="393"/>
      <c r="L100" s="393"/>
      <c r="M100" s="393"/>
      <c r="N100" s="393"/>
      <c r="O100" s="393"/>
      <c r="P100" s="393"/>
      <c r="Q100" s="393"/>
      <c r="R100" s="393"/>
      <c r="S100" s="393"/>
      <c r="T100" s="393"/>
      <c r="U100" s="393"/>
      <c r="V100" s="393"/>
      <c r="W100" s="393"/>
      <c r="X100" s="393"/>
      <c r="Y100" s="393"/>
      <c r="Z100" s="396"/>
      <c r="AA100" s="396"/>
      <c r="AB100" s="396"/>
      <c r="AC100" s="396"/>
      <c r="AD100" s="393"/>
      <c r="AE100" s="393"/>
      <c r="AF100" s="393"/>
      <c r="AG100" s="393"/>
      <c r="AH100" s="393"/>
      <c r="AI100" s="393"/>
      <c r="AJ100" s="393"/>
      <c r="AK100" s="393"/>
      <c r="AL100" s="393"/>
      <c r="AM100" s="393"/>
      <c r="AN100" s="393"/>
      <c r="AO100" s="393"/>
      <c r="AP100" s="393"/>
      <c r="AQ100" s="393"/>
      <c r="AR100" s="393"/>
      <c r="AS100" s="393"/>
      <c r="AT100" s="393"/>
      <c r="AU100" s="393"/>
      <c r="AV100" s="393"/>
      <c r="AW100" s="393"/>
      <c r="AX100" s="393"/>
      <c r="AY100" s="393"/>
      <c r="AZ100" s="393"/>
      <c r="BA100" s="393"/>
      <c r="BB100" s="393"/>
      <c r="BC100" s="393"/>
      <c r="BD100" s="393"/>
      <c r="BE100" s="393"/>
      <c r="BF100" s="393"/>
      <c r="BG100" s="393"/>
      <c r="BH100" s="393"/>
      <c r="BI100" s="393"/>
      <c r="BJ100" s="393"/>
      <c r="BK100" s="393"/>
      <c r="BL100" s="393"/>
      <c r="BM100" s="393"/>
      <c r="BN100" s="393"/>
      <c r="BO100" s="393"/>
    </row>
    <row r="101" spans="1:67" s="394" customFormat="1" ht="15" customHeight="1">
      <c r="A101" s="393"/>
      <c r="B101" s="393"/>
      <c r="C101" s="393"/>
      <c r="D101" s="393"/>
      <c r="E101" s="393"/>
      <c r="F101" s="393"/>
      <c r="G101" s="393"/>
      <c r="H101" s="393"/>
      <c r="I101" s="393"/>
      <c r="J101" s="393"/>
      <c r="K101" s="393"/>
      <c r="L101" s="393"/>
      <c r="M101" s="393"/>
      <c r="N101" s="393"/>
      <c r="O101" s="393"/>
      <c r="P101" s="393"/>
      <c r="Q101" s="393"/>
      <c r="R101" s="393"/>
      <c r="S101" s="393"/>
      <c r="T101" s="393"/>
      <c r="U101" s="393"/>
      <c r="V101" s="393"/>
      <c r="W101" s="393"/>
      <c r="X101" s="393"/>
      <c r="Y101" s="393"/>
      <c r="Z101" s="396"/>
      <c r="AA101" s="396"/>
      <c r="AB101" s="396"/>
      <c r="AC101" s="396"/>
      <c r="AD101" s="393"/>
      <c r="AE101" s="393"/>
      <c r="AF101" s="393"/>
      <c r="AG101" s="393"/>
      <c r="AH101" s="393"/>
      <c r="AI101" s="393"/>
      <c r="AJ101" s="393"/>
      <c r="AK101" s="393"/>
      <c r="AL101" s="393"/>
      <c r="AM101" s="393"/>
      <c r="AN101" s="393"/>
      <c r="AO101" s="393"/>
      <c r="AP101" s="393"/>
      <c r="AQ101" s="393"/>
      <c r="AR101" s="393"/>
      <c r="AS101" s="393"/>
      <c r="AT101" s="393"/>
      <c r="AU101" s="393"/>
      <c r="AV101" s="393"/>
      <c r="AW101" s="393"/>
      <c r="AX101" s="393"/>
      <c r="AY101" s="393"/>
      <c r="AZ101" s="393"/>
      <c r="BA101" s="393"/>
      <c r="BB101" s="393"/>
      <c r="BC101" s="393"/>
      <c r="BD101" s="393"/>
      <c r="BE101" s="393"/>
      <c r="BF101" s="393"/>
      <c r="BG101" s="393"/>
      <c r="BH101" s="393"/>
      <c r="BI101" s="393"/>
      <c r="BJ101" s="393"/>
      <c r="BK101" s="393"/>
      <c r="BL101" s="393"/>
      <c r="BM101" s="393"/>
      <c r="BN101" s="393"/>
      <c r="BO101" s="393"/>
    </row>
    <row r="102" spans="1:67" s="394" customFormat="1" ht="15" customHeight="1">
      <c r="A102" s="393"/>
      <c r="B102" s="393"/>
      <c r="C102" s="393"/>
      <c r="D102" s="393"/>
      <c r="E102" s="393"/>
      <c r="F102" s="393"/>
      <c r="G102" s="393"/>
      <c r="H102" s="393"/>
      <c r="I102" s="393"/>
      <c r="J102" s="393"/>
      <c r="K102" s="393"/>
      <c r="L102" s="393"/>
      <c r="M102" s="393"/>
      <c r="N102" s="393"/>
      <c r="O102" s="393"/>
      <c r="P102" s="393"/>
      <c r="Q102" s="393"/>
      <c r="R102" s="393"/>
      <c r="S102" s="393"/>
      <c r="T102" s="393"/>
      <c r="U102" s="393"/>
      <c r="V102" s="393"/>
      <c r="W102" s="393"/>
      <c r="X102" s="393"/>
      <c r="Y102" s="393"/>
      <c r="Z102" s="396"/>
      <c r="AA102" s="396"/>
      <c r="AB102" s="396"/>
      <c r="AC102" s="396"/>
      <c r="AD102" s="393"/>
      <c r="AE102" s="393"/>
      <c r="AF102" s="393"/>
      <c r="AG102" s="393"/>
      <c r="AH102" s="393"/>
      <c r="AI102" s="393"/>
      <c r="AJ102" s="393"/>
      <c r="AK102" s="393"/>
      <c r="AL102" s="393"/>
      <c r="AM102" s="393"/>
      <c r="AN102" s="393"/>
      <c r="AO102" s="393"/>
      <c r="AP102" s="393"/>
      <c r="AQ102" s="393"/>
      <c r="AR102" s="393"/>
      <c r="AS102" s="393"/>
      <c r="AT102" s="393"/>
      <c r="AU102" s="393"/>
      <c r="AV102" s="393"/>
      <c r="AW102" s="393"/>
      <c r="AX102" s="393"/>
      <c r="AY102" s="393"/>
      <c r="AZ102" s="393"/>
      <c r="BA102" s="393"/>
      <c r="BB102" s="393"/>
      <c r="BC102" s="393"/>
      <c r="BD102" s="393"/>
      <c r="BE102" s="393"/>
      <c r="BF102" s="393"/>
      <c r="BG102" s="393"/>
      <c r="BH102" s="393"/>
      <c r="BI102" s="393"/>
      <c r="BJ102" s="393"/>
      <c r="BK102" s="393"/>
      <c r="BL102" s="393"/>
      <c r="BM102" s="393"/>
      <c r="BN102" s="393"/>
      <c r="BO102" s="393"/>
    </row>
    <row r="103" spans="1:67" s="394" customFormat="1" ht="15" customHeight="1">
      <c r="A103" s="393"/>
      <c r="B103" s="393"/>
      <c r="C103" s="393"/>
      <c r="D103" s="393"/>
      <c r="E103" s="393"/>
      <c r="F103" s="393"/>
      <c r="G103" s="393"/>
      <c r="H103" s="393"/>
      <c r="I103" s="393"/>
      <c r="J103" s="393"/>
      <c r="K103" s="393"/>
      <c r="L103" s="393"/>
      <c r="M103" s="393"/>
      <c r="N103" s="393"/>
      <c r="O103" s="393"/>
      <c r="P103" s="393"/>
      <c r="Q103" s="393"/>
      <c r="R103" s="393"/>
      <c r="S103" s="393"/>
      <c r="T103" s="393"/>
      <c r="U103" s="393"/>
      <c r="V103" s="393"/>
      <c r="W103" s="393"/>
      <c r="X103" s="393"/>
      <c r="Y103" s="393"/>
      <c r="Z103" s="396"/>
      <c r="AA103" s="396"/>
      <c r="AB103" s="396"/>
      <c r="AC103" s="396"/>
      <c r="AD103" s="393"/>
      <c r="AE103" s="393"/>
      <c r="AF103" s="393"/>
      <c r="AG103" s="393"/>
      <c r="AH103" s="393"/>
      <c r="AI103" s="393"/>
      <c r="AJ103" s="393"/>
      <c r="AK103" s="393"/>
      <c r="AL103" s="393"/>
      <c r="AM103" s="393"/>
      <c r="AN103" s="393"/>
      <c r="AO103" s="393"/>
      <c r="AP103" s="393"/>
      <c r="AQ103" s="393"/>
      <c r="AR103" s="393"/>
      <c r="AS103" s="393"/>
      <c r="AT103" s="393"/>
      <c r="AU103" s="393"/>
      <c r="AV103" s="393"/>
      <c r="AW103" s="393"/>
      <c r="AX103" s="393"/>
      <c r="AY103" s="393"/>
      <c r="AZ103" s="393"/>
      <c r="BA103" s="393"/>
      <c r="BB103" s="393"/>
      <c r="BC103" s="393"/>
      <c r="BD103" s="393"/>
      <c r="BE103" s="393"/>
      <c r="BF103" s="393"/>
      <c r="BG103" s="393"/>
      <c r="BH103" s="393"/>
      <c r="BI103" s="393"/>
      <c r="BJ103" s="393"/>
      <c r="BK103" s="393"/>
      <c r="BL103" s="393"/>
      <c r="BM103" s="393"/>
      <c r="BN103" s="393"/>
      <c r="BO103" s="393"/>
    </row>
    <row r="104" spans="1:67" s="394" customFormat="1" ht="15" customHeight="1">
      <c r="A104" s="393"/>
      <c r="B104" s="393"/>
      <c r="C104" s="393"/>
      <c r="D104" s="393"/>
      <c r="E104" s="393"/>
      <c r="F104" s="393"/>
      <c r="G104" s="393"/>
      <c r="H104" s="393"/>
      <c r="I104" s="393"/>
      <c r="J104" s="393"/>
      <c r="K104" s="393"/>
      <c r="L104" s="393"/>
      <c r="M104" s="393"/>
      <c r="N104" s="393"/>
      <c r="O104" s="393"/>
      <c r="P104" s="393"/>
      <c r="Q104" s="393"/>
      <c r="R104" s="393"/>
      <c r="S104" s="393"/>
      <c r="T104" s="393"/>
      <c r="U104" s="393"/>
      <c r="V104" s="393"/>
      <c r="W104" s="393"/>
      <c r="X104" s="393"/>
      <c r="Y104" s="393"/>
      <c r="Z104" s="396"/>
      <c r="AA104" s="396"/>
      <c r="AB104" s="396"/>
      <c r="AC104" s="396"/>
      <c r="AD104" s="393"/>
      <c r="AE104" s="393"/>
      <c r="AF104" s="393"/>
      <c r="AG104" s="393"/>
      <c r="AH104" s="393"/>
      <c r="AI104" s="393"/>
      <c r="AJ104" s="393"/>
      <c r="AK104" s="393"/>
      <c r="AL104" s="393"/>
      <c r="AM104" s="393"/>
      <c r="AN104" s="393"/>
      <c r="AO104" s="393"/>
      <c r="AP104" s="393"/>
      <c r="AQ104" s="393"/>
      <c r="AR104" s="393"/>
      <c r="AS104" s="393"/>
      <c r="AT104" s="393"/>
      <c r="AU104" s="393"/>
      <c r="AV104" s="393"/>
      <c r="AW104" s="393"/>
      <c r="AX104" s="393"/>
      <c r="AY104" s="393"/>
      <c r="AZ104" s="393"/>
      <c r="BA104" s="393"/>
      <c r="BB104" s="393"/>
      <c r="BC104" s="393"/>
      <c r="BD104" s="393"/>
      <c r="BE104" s="393"/>
      <c r="BF104" s="393"/>
      <c r="BG104" s="393"/>
      <c r="BH104" s="393"/>
      <c r="BI104" s="393"/>
      <c r="BJ104" s="393"/>
      <c r="BK104" s="393"/>
      <c r="BL104" s="393"/>
      <c r="BM104" s="393"/>
      <c r="BN104" s="393"/>
      <c r="BO104" s="393"/>
    </row>
    <row r="105" spans="1:67" s="394" customFormat="1" ht="15" customHeight="1">
      <c r="A105" s="393"/>
      <c r="B105" s="393"/>
      <c r="C105" s="393"/>
      <c r="D105" s="393"/>
      <c r="E105" s="393"/>
      <c r="F105" s="393"/>
      <c r="G105" s="393"/>
      <c r="H105" s="393"/>
      <c r="I105" s="393"/>
      <c r="J105" s="393"/>
      <c r="K105" s="393"/>
      <c r="L105" s="393"/>
      <c r="M105" s="393"/>
      <c r="N105" s="393"/>
      <c r="O105" s="393"/>
      <c r="P105" s="393"/>
      <c r="Q105" s="393"/>
      <c r="R105" s="393"/>
      <c r="S105" s="393"/>
      <c r="T105" s="393"/>
      <c r="U105" s="393"/>
      <c r="V105" s="393"/>
      <c r="W105" s="393"/>
      <c r="X105" s="393"/>
      <c r="Y105" s="393"/>
      <c r="Z105" s="396"/>
      <c r="AA105" s="396"/>
      <c r="AB105" s="396"/>
      <c r="AC105" s="396"/>
      <c r="AD105" s="393"/>
      <c r="AE105" s="393"/>
      <c r="AF105" s="393"/>
      <c r="AG105" s="393"/>
      <c r="AH105" s="393"/>
      <c r="AI105" s="393"/>
      <c r="AJ105" s="393"/>
      <c r="AK105" s="393"/>
      <c r="AL105" s="393"/>
      <c r="AM105" s="393"/>
      <c r="AN105" s="393"/>
      <c r="AO105" s="393"/>
      <c r="AP105" s="393"/>
      <c r="AQ105" s="393"/>
      <c r="AR105" s="393"/>
      <c r="AS105" s="393"/>
      <c r="AT105" s="393"/>
      <c r="AU105" s="393"/>
      <c r="AV105" s="393"/>
      <c r="AW105" s="393"/>
      <c r="AX105" s="393"/>
      <c r="AY105" s="393"/>
      <c r="AZ105" s="393"/>
      <c r="BA105" s="393"/>
      <c r="BB105" s="393"/>
      <c r="BC105" s="393"/>
      <c r="BD105" s="393"/>
      <c r="BE105" s="393"/>
      <c r="BF105" s="393"/>
      <c r="BG105" s="393"/>
      <c r="BH105" s="393"/>
      <c r="BI105" s="393"/>
      <c r="BJ105" s="393"/>
      <c r="BK105" s="393"/>
      <c r="BL105" s="393"/>
      <c r="BM105" s="393"/>
      <c r="BN105" s="393"/>
      <c r="BO105" s="393"/>
    </row>
    <row r="106" spans="1:67" s="394" customFormat="1" ht="15" customHeight="1">
      <c r="A106" s="393"/>
      <c r="B106" s="393"/>
      <c r="C106" s="393"/>
      <c r="D106" s="393"/>
      <c r="E106" s="393"/>
      <c r="F106" s="393"/>
      <c r="G106" s="393"/>
      <c r="H106" s="393"/>
      <c r="I106" s="393"/>
      <c r="J106" s="393"/>
      <c r="K106" s="393"/>
      <c r="L106" s="393"/>
      <c r="M106" s="393"/>
      <c r="N106" s="393"/>
      <c r="O106" s="393"/>
      <c r="P106" s="393"/>
      <c r="Q106" s="393"/>
      <c r="R106" s="393"/>
      <c r="S106" s="393"/>
      <c r="T106" s="393"/>
      <c r="U106" s="393"/>
      <c r="V106" s="393"/>
      <c r="W106" s="393"/>
      <c r="X106" s="393"/>
      <c r="Y106" s="393"/>
      <c r="Z106" s="396"/>
      <c r="AA106" s="396"/>
      <c r="AB106" s="396"/>
      <c r="AC106" s="396"/>
      <c r="AD106" s="393"/>
      <c r="AE106" s="393"/>
      <c r="AF106" s="393"/>
      <c r="AG106" s="393"/>
      <c r="AH106" s="393"/>
      <c r="AI106" s="393"/>
      <c r="AJ106" s="393"/>
      <c r="AK106" s="393"/>
      <c r="AL106" s="393"/>
      <c r="AM106" s="393"/>
      <c r="AN106" s="393"/>
      <c r="AO106" s="393"/>
      <c r="AP106" s="393"/>
      <c r="AQ106" s="393"/>
      <c r="AR106" s="393"/>
      <c r="AS106" s="393"/>
      <c r="AT106" s="393"/>
      <c r="AU106" s="393"/>
      <c r="AV106" s="393"/>
      <c r="AW106" s="393"/>
      <c r="AX106" s="393"/>
      <c r="AY106" s="393"/>
      <c r="AZ106" s="393"/>
      <c r="BA106" s="393"/>
      <c r="BB106" s="393"/>
      <c r="BC106" s="393"/>
      <c r="BD106" s="393"/>
      <c r="BE106" s="393"/>
      <c r="BF106" s="393"/>
      <c r="BG106" s="393"/>
      <c r="BH106" s="393"/>
      <c r="BI106" s="393"/>
      <c r="BJ106" s="393"/>
      <c r="BK106" s="393"/>
      <c r="BL106" s="393"/>
      <c r="BM106" s="393"/>
      <c r="BN106" s="393"/>
      <c r="BO106" s="393"/>
    </row>
    <row r="107" spans="1:67" s="394" customFormat="1" ht="15" customHeight="1">
      <c r="A107" s="393"/>
      <c r="B107" s="393"/>
      <c r="C107" s="393"/>
      <c r="D107" s="393"/>
      <c r="E107" s="393"/>
      <c r="F107" s="393"/>
      <c r="G107" s="393"/>
      <c r="H107" s="393"/>
      <c r="I107" s="393"/>
      <c r="J107" s="393"/>
      <c r="K107" s="393"/>
      <c r="L107" s="393"/>
      <c r="M107" s="393"/>
      <c r="N107" s="393"/>
      <c r="O107" s="393"/>
      <c r="P107" s="393"/>
      <c r="Q107" s="393"/>
      <c r="R107" s="393"/>
      <c r="S107" s="393"/>
      <c r="T107" s="393"/>
      <c r="U107" s="393"/>
      <c r="V107" s="393"/>
      <c r="W107" s="393"/>
      <c r="X107" s="393"/>
      <c r="Y107" s="393"/>
      <c r="Z107" s="396"/>
      <c r="AA107" s="396"/>
      <c r="AB107" s="396"/>
      <c r="AC107" s="396"/>
      <c r="AD107" s="393"/>
      <c r="AE107" s="393"/>
      <c r="AF107" s="393"/>
      <c r="AG107" s="393"/>
      <c r="AH107" s="393"/>
      <c r="AI107" s="393"/>
      <c r="AJ107" s="393"/>
      <c r="AK107" s="393"/>
      <c r="AL107" s="393"/>
      <c r="AM107" s="393"/>
      <c r="AN107" s="393"/>
      <c r="AO107" s="393"/>
      <c r="AP107" s="393"/>
      <c r="AQ107" s="393"/>
      <c r="AR107" s="393"/>
      <c r="AS107" s="393"/>
      <c r="AT107" s="393"/>
      <c r="AU107" s="393"/>
      <c r="AV107" s="393"/>
      <c r="AW107" s="393"/>
      <c r="AX107" s="393"/>
      <c r="AY107" s="393"/>
      <c r="AZ107" s="393"/>
      <c r="BA107" s="393"/>
      <c r="BB107" s="393"/>
      <c r="BC107" s="393"/>
      <c r="BD107" s="393"/>
      <c r="BE107" s="393"/>
      <c r="BF107" s="393"/>
      <c r="BG107" s="393"/>
      <c r="BH107" s="393"/>
      <c r="BI107" s="393"/>
      <c r="BJ107" s="393"/>
      <c r="BK107" s="393"/>
      <c r="BL107" s="393"/>
      <c r="BM107" s="393"/>
      <c r="BN107" s="393"/>
      <c r="BO107" s="393"/>
    </row>
    <row r="108" spans="1:67" s="394" customFormat="1" ht="15" customHeight="1">
      <c r="A108" s="393"/>
      <c r="B108" s="393"/>
      <c r="C108" s="393"/>
      <c r="D108" s="393"/>
      <c r="E108" s="393"/>
      <c r="F108" s="393"/>
      <c r="G108" s="393"/>
      <c r="H108" s="393"/>
      <c r="I108" s="393"/>
      <c r="J108" s="393"/>
      <c r="K108" s="393"/>
      <c r="L108" s="393"/>
      <c r="M108" s="393"/>
      <c r="N108" s="393"/>
      <c r="O108" s="393"/>
      <c r="P108" s="393"/>
      <c r="Q108" s="393"/>
      <c r="R108" s="393"/>
      <c r="S108" s="393"/>
      <c r="T108" s="393"/>
      <c r="U108" s="393"/>
      <c r="V108" s="393"/>
      <c r="W108" s="393"/>
      <c r="X108" s="393"/>
      <c r="Y108" s="393"/>
      <c r="Z108" s="396"/>
      <c r="AA108" s="396"/>
      <c r="AB108" s="396"/>
      <c r="AC108" s="396"/>
      <c r="AD108" s="393"/>
      <c r="AE108" s="393"/>
      <c r="AF108" s="393"/>
      <c r="AG108" s="393"/>
      <c r="AH108" s="393"/>
      <c r="AI108" s="393"/>
      <c r="AJ108" s="393"/>
      <c r="AK108" s="393"/>
      <c r="AL108" s="393"/>
      <c r="AM108" s="393"/>
      <c r="AN108" s="393"/>
      <c r="AO108" s="393"/>
      <c r="AP108" s="393"/>
      <c r="AQ108" s="393"/>
      <c r="AR108" s="393"/>
      <c r="AS108" s="393"/>
      <c r="AT108" s="393"/>
      <c r="AU108" s="393"/>
      <c r="AV108" s="393"/>
      <c r="AW108" s="393"/>
      <c r="AX108" s="393"/>
      <c r="AY108" s="393"/>
      <c r="AZ108" s="393"/>
      <c r="BA108" s="393"/>
      <c r="BB108" s="393"/>
      <c r="BC108" s="393"/>
      <c r="BD108" s="393"/>
      <c r="BE108" s="393"/>
      <c r="BF108" s="393"/>
      <c r="BG108" s="393"/>
      <c r="BH108" s="393"/>
      <c r="BI108" s="393"/>
      <c r="BJ108" s="393"/>
      <c r="BK108" s="393"/>
      <c r="BL108" s="393"/>
      <c r="BM108" s="393"/>
      <c r="BN108" s="393"/>
      <c r="BO108" s="393"/>
    </row>
    <row r="109" spans="1:67" s="394" customFormat="1" ht="15" customHeight="1">
      <c r="A109" s="393"/>
      <c r="B109" s="393"/>
      <c r="C109" s="393"/>
      <c r="D109" s="393"/>
      <c r="E109" s="393"/>
      <c r="F109" s="393"/>
      <c r="G109" s="393"/>
      <c r="H109" s="393"/>
      <c r="I109" s="393"/>
      <c r="J109" s="393"/>
      <c r="K109" s="393"/>
      <c r="L109" s="393"/>
      <c r="M109" s="393"/>
      <c r="N109" s="393"/>
      <c r="O109" s="393"/>
      <c r="P109" s="393"/>
      <c r="Q109" s="393"/>
      <c r="R109" s="393"/>
      <c r="S109" s="393"/>
      <c r="T109" s="393"/>
      <c r="U109" s="393"/>
      <c r="V109" s="393"/>
      <c r="W109" s="393"/>
      <c r="X109" s="393"/>
      <c r="Y109" s="393"/>
      <c r="Z109" s="396"/>
      <c r="AA109" s="396"/>
      <c r="AB109" s="396"/>
      <c r="AC109" s="396"/>
      <c r="AD109" s="393"/>
      <c r="AE109" s="393"/>
      <c r="AF109" s="393"/>
      <c r="AG109" s="393"/>
      <c r="AH109" s="393"/>
      <c r="AI109" s="393"/>
      <c r="AJ109" s="393"/>
      <c r="AK109" s="393"/>
      <c r="AL109" s="393"/>
      <c r="AM109" s="393"/>
      <c r="AN109" s="393"/>
      <c r="AO109" s="393"/>
      <c r="AP109" s="393"/>
      <c r="AQ109" s="393"/>
      <c r="AR109" s="393"/>
      <c r="AS109" s="393"/>
      <c r="AT109" s="393"/>
      <c r="AU109" s="393"/>
      <c r="AV109" s="393"/>
      <c r="AW109" s="393"/>
      <c r="AX109" s="393"/>
      <c r="AY109" s="393"/>
      <c r="AZ109" s="393"/>
      <c r="BA109" s="393"/>
      <c r="BB109" s="393"/>
      <c r="BC109" s="393"/>
      <c r="BD109" s="393"/>
      <c r="BE109" s="393"/>
      <c r="BF109" s="393"/>
      <c r="BG109" s="393"/>
      <c r="BH109" s="393"/>
      <c r="BI109" s="393"/>
      <c r="BJ109" s="393"/>
      <c r="BK109" s="393"/>
      <c r="BL109" s="393"/>
      <c r="BM109" s="393"/>
      <c r="BN109" s="393"/>
      <c r="BO109" s="393"/>
    </row>
    <row r="110" spans="1:67" s="394" customFormat="1" ht="15" customHeight="1">
      <c r="A110" s="393"/>
      <c r="B110" s="393"/>
      <c r="C110" s="393"/>
      <c r="D110" s="393"/>
      <c r="E110" s="393"/>
      <c r="F110" s="393"/>
      <c r="G110" s="393"/>
      <c r="H110" s="393"/>
      <c r="I110" s="393"/>
      <c r="J110" s="393"/>
      <c r="K110" s="393"/>
      <c r="L110" s="393"/>
      <c r="M110" s="393"/>
      <c r="N110" s="393"/>
      <c r="O110" s="393"/>
      <c r="P110" s="393"/>
      <c r="Q110" s="393"/>
      <c r="R110" s="393"/>
      <c r="S110" s="393"/>
      <c r="T110" s="393"/>
      <c r="U110" s="393"/>
      <c r="V110" s="393"/>
      <c r="W110" s="393"/>
      <c r="X110" s="393"/>
      <c r="Y110" s="393"/>
      <c r="Z110" s="396"/>
      <c r="AA110" s="396"/>
      <c r="AB110" s="396"/>
      <c r="AC110" s="396"/>
      <c r="AD110" s="393"/>
      <c r="AE110" s="393"/>
      <c r="AF110" s="393"/>
      <c r="AG110" s="393"/>
      <c r="AH110" s="393"/>
      <c r="AI110" s="393"/>
      <c r="AJ110" s="393"/>
      <c r="AK110" s="393"/>
      <c r="AL110" s="393"/>
      <c r="AM110" s="393"/>
      <c r="AN110" s="393"/>
      <c r="AO110" s="393"/>
      <c r="AP110" s="393"/>
      <c r="AQ110" s="393"/>
      <c r="AR110" s="393"/>
      <c r="AS110" s="393"/>
      <c r="AT110" s="393"/>
      <c r="AU110" s="393"/>
      <c r="AV110" s="393"/>
      <c r="AW110" s="393"/>
      <c r="AX110" s="393"/>
      <c r="AY110" s="393"/>
      <c r="AZ110" s="393"/>
      <c r="BA110" s="393"/>
      <c r="BB110" s="393"/>
      <c r="BC110" s="393"/>
      <c r="BD110" s="393"/>
      <c r="BE110" s="393"/>
      <c r="BF110" s="393"/>
      <c r="BG110" s="393"/>
      <c r="BH110" s="393"/>
      <c r="BI110" s="393"/>
      <c r="BJ110" s="393"/>
      <c r="BK110" s="393"/>
      <c r="BL110" s="393"/>
      <c r="BM110" s="393"/>
      <c r="BN110" s="393"/>
      <c r="BO110" s="393"/>
    </row>
    <row r="111" spans="1:67" s="394" customFormat="1" ht="15" customHeight="1">
      <c r="A111" s="393"/>
      <c r="B111" s="393"/>
      <c r="C111" s="393"/>
      <c r="D111" s="393"/>
      <c r="E111" s="393"/>
      <c r="F111" s="393"/>
      <c r="G111" s="393"/>
      <c r="H111" s="393"/>
      <c r="I111" s="393"/>
      <c r="J111" s="393"/>
      <c r="K111" s="393"/>
      <c r="L111" s="393"/>
      <c r="M111" s="393"/>
      <c r="N111" s="393"/>
      <c r="O111" s="393"/>
      <c r="P111" s="393"/>
      <c r="Q111" s="393"/>
      <c r="R111" s="393"/>
      <c r="S111" s="393"/>
      <c r="T111" s="393"/>
      <c r="U111" s="393"/>
      <c r="V111" s="393"/>
      <c r="W111" s="393"/>
      <c r="X111" s="393"/>
      <c r="Y111" s="393"/>
      <c r="Z111" s="396"/>
      <c r="AA111" s="396"/>
      <c r="AB111" s="396"/>
      <c r="AC111" s="396"/>
      <c r="AD111" s="393"/>
      <c r="AE111" s="393"/>
      <c r="AF111" s="393"/>
      <c r="AG111" s="393"/>
      <c r="AH111" s="393"/>
      <c r="AI111" s="393"/>
      <c r="AJ111" s="393"/>
      <c r="AK111" s="393"/>
      <c r="AL111" s="393"/>
      <c r="AM111" s="393"/>
      <c r="AN111" s="393"/>
      <c r="AO111" s="393"/>
      <c r="AP111" s="393"/>
      <c r="AQ111" s="393"/>
      <c r="AR111" s="393"/>
      <c r="AS111" s="393"/>
      <c r="AT111" s="393"/>
      <c r="AU111" s="393"/>
      <c r="AV111" s="393"/>
      <c r="AW111" s="393"/>
      <c r="AX111" s="393"/>
      <c r="AY111" s="393"/>
      <c r="AZ111" s="393"/>
      <c r="BA111" s="393"/>
      <c r="BB111" s="393"/>
      <c r="BC111" s="393"/>
      <c r="BD111" s="393"/>
      <c r="BE111" s="393"/>
      <c r="BF111" s="393"/>
      <c r="BG111" s="393"/>
      <c r="BH111" s="393"/>
      <c r="BI111" s="393"/>
      <c r="BJ111" s="393"/>
      <c r="BK111" s="393"/>
      <c r="BL111" s="393"/>
      <c r="BM111" s="393"/>
      <c r="BN111" s="393"/>
      <c r="BO111" s="393"/>
    </row>
    <row r="112" spans="1:67" s="394" customFormat="1" ht="15" customHeight="1">
      <c r="A112" s="393"/>
      <c r="B112" s="393"/>
      <c r="C112" s="393"/>
      <c r="D112" s="393"/>
      <c r="E112" s="393"/>
      <c r="F112" s="393"/>
      <c r="G112" s="393"/>
      <c r="H112" s="393"/>
      <c r="I112" s="393"/>
      <c r="J112" s="393"/>
      <c r="K112" s="393"/>
      <c r="L112" s="393"/>
      <c r="M112" s="393"/>
      <c r="N112" s="393"/>
      <c r="O112" s="393"/>
      <c r="P112" s="393"/>
      <c r="Q112" s="393"/>
      <c r="R112" s="393"/>
      <c r="S112" s="393"/>
      <c r="T112" s="393"/>
      <c r="U112" s="393"/>
      <c r="V112" s="393"/>
      <c r="W112" s="393"/>
      <c r="X112" s="393"/>
      <c r="Y112" s="393"/>
      <c r="Z112" s="396"/>
      <c r="AA112" s="396"/>
      <c r="AB112" s="396"/>
      <c r="AC112" s="396"/>
      <c r="AD112" s="393"/>
      <c r="AE112" s="393"/>
      <c r="AF112" s="393"/>
      <c r="AG112" s="393"/>
      <c r="AH112" s="393"/>
      <c r="AI112" s="393"/>
      <c r="AJ112" s="393"/>
      <c r="AK112" s="393"/>
      <c r="AL112" s="393"/>
      <c r="AM112" s="393"/>
      <c r="AN112" s="393"/>
      <c r="AO112" s="393"/>
      <c r="AP112" s="393"/>
      <c r="AQ112" s="393"/>
      <c r="AR112" s="393"/>
      <c r="AS112" s="393"/>
      <c r="AT112" s="393"/>
      <c r="AU112" s="393"/>
      <c r="AV112" s="393"/>
      <c r="AW112" s="393"/>
      <c r="AX112" s="393"/>
      <c r="AY112" s="393"/>
      <c r="AZ112" s="393"/>
      <c r="BA112" s="393"/>
      <c r="BB112" s="393"/>
      <c r="BC112" s="393"/>
      <c r="BD112" s="393"/>
      <c r="BE112" s="393"/>
      <c r="BF112" s="393"/>
      <c r="BG112" s="393"/>
      <c r="BH112" s="393"/>
      <c r="BI112" s="393"/>
      <c r="BJ112" s="393"/>
      <c r="BK112" s="393"/>
      <c r="BL112" s="393"/>
      <c r="BM112" s="393"/>
      <c r="BN112" s="393"/>
      <c r="BO112" s="393"/>
    </row>
    <row r="113" spans="1:67" s="394" customFormat="1" ht="15" customHeight="1">
      <c r="A113" s="393"/>
      <c r="B113" s="393"/>
      <c r="C113" s="393"/>
      <c r="D113" s="393"/>
      <c r="E113" s="393"/>
      <c r="F113" s="393"/>
      <c r="G113" s="393"/>
      <c r="H113" s="393"/>
      <c r="I113" s="393"/>
      <c r="J113" s="393"/>
      <c r="K113" s="393"/>
      <c r="L113" s="393"/>
      <c r="M113" s="393"/>
      <c r="N113" s="393"/>
      <c r="O113" s="393"/>
      <c r="P113" s="393"/>
      <c r="Q113" s="393"/>
      <c r="R113" s="393"/>
      <c r="S113" s="393"/>
      <c r="T113" s="393"/>
      <c r="U113" s="393"/>
      <c r="V113" s="393"/>
      <c r="W113" s="393"/>
      <c r="X113" s="393"/>
      <c r="Y113" s="393"/>
      <c r="Z113" s="396"/>
      <c r="AA113" s="396"/>
      <c r="AB113" s="396"/>
      <c r="AC113" s="396"/>
      <c r="AD113" s="393"/>
      <c r="AE113" s="393"/>
      <c r="AF113" s="393"/>
      <c r="AG113" s="393"/>
      <c r="AH113" s="393"/>
      <c r="AI113" s="393"/>
      <c r="AJ113" s="393"/>
      <c r="AK113" s="393"/>
      <c r="AL113" s="393"/>
      <c r="AM113" s="393"/>
      <c r="AN113" s="393"/>
      <c r="AO113" s="393"/>
      <c r="AP113" s="393"/>
      <c r="AQ113" s="393"/>
      <c r="AR113" s="393"/>
      <c r="AS113" s="393"/>
      <c r="AT113" s="393"/>
      <c r="AU113" s="393"/>
      <c r="AV113" s="393"/>
      <c r="AW113" s="393"/>
      <c r="AX113" s="393"/>
      <c r="AY113" s="393"/>
      <c r="AZ113" s="393"/>
      <c r="BA113" s="393"/>
      <c r="BB113" s="393"/>
      <c r="BC113" s="393"/>
      <c r="BD113" s="393"/>
      <c r="BE113" s="393"/>
      <c r="BF113" s="393"/>
      <c r="BG113" s="393"/>
      <c r="BH113" s="393"/>
      <c r="BI113" s="393"/>
      <c r="BJ113" s="393"/>
      <c r="BK113" s="393"/>
      <c r="BL113" s="393"/>
      <c r="BM113" s="393"/>
      <c r="BN113" s="393"/>
      <c r="BO113" s="393"/>
    </row>
    <row r="114" spans="1:67" s="394" customFormat="1" ht="15" customHeight="1">
      <c r="A114" s="393"/>
      <c r="B114" s="393"/>
      <c r="C114" s="393"/>
      <c r="D114" s="393"/>
      <c r="E114" s="393"/>
      <c r="F114" s="393"/>
      <c r="G114" s="393"/>
      <c r="H114" s="393"/>
      <c r="I114" s="393"/>
      <c r="J114" s="393"/>
      <c r="K114" s="393"/>
      <c r="L114" s="393"/>
      <c r="M114" s="393"/>
      <c r="N114" s="393"/>
      <c r="O114" s="393"/>
      <c r="P114" s="393"/>
      <c r="Q114" s="393"/>
      <c r="R114" s="393"/>
      <c r="S114" s="393"/>
      <c r="T114" s="393"/>
      <c r="U114" s="393"/>
      <c r="V114" s="393"/>
      <c r="W114" s="393"/>
      <c r="X114" s="393"/>
      <c r="Y114" s="393"/>
      <c r="Z114" s="396"/>
      <c r="AA114" s="396"/>
      <c r="AB114" s="396"/>
      <c r="AC114" s="396"/>
      <c r="AD114" s="393"/>
      <c r="AE114" s="393"/>
      <c r="AF114" s="393"/>
      <c r="AG114" s="393"/>
      <c r="AH114" s="393"/>
      <c r="AI114" s="393"/>
      <c r="AJ114" s="393"/>
      <c r="AK114" s="393"/>
      <c r="AL114" s="393"/>
      <c r="AM114" s="393"/>
      <c r="AN114" s="393"/>
      <c r="AO114" s="393"/>
      <c r="AP114" s="393"/>
      <c r="AQ114" s="393"/>
      <c r="AR114" s="393"/>
      <c r="AS114" s="393"/>
      <c r="AT114" s="393"/>
      <c r="AU114" s="393"/>
      <c r="AV114" s="393"/>
      <c r="AW114" s="393"/>
      <c r="AX114" s="393"/>
      <c r="AY114" s="393"/>
      <c r="AZ114" s="393"/>
      <c r="BA114" s="393"/>
      <c r="BB114" s="393"/>
      <c r="BC114" s="393"/>
      <c r="BD114" s="393"/>
      <c r="BE114" s="393"/>
      <c r="BF114" s="393"/>
      <c r="BG114" s="393"/>
      <c r="BH114" s="393"/>
      <c r="BI114" s="393"/>
      <c r="BJ114" s="393"/>
      <c r="BK114" s="393"/>
      <c r="BL114" s="393"/>
      <c r="BM114" s="393"/>
      <c r="BN114" s="393"/>
      <c r="BO114" s="393"/>
    </row>
  </sheetData>
  <hyperlinks>
    <hyperlink ref="BO6" location="Índex!D9" display="Index" xr:uid="{C59E0222-5D0D-444A-9499-358382F4C279}"/>
  </hyperlinks>
  <printOptions horizontalCentered="1"/>
  <pageMargins left="0" right="0" top="0.39370078740157483" bottom="0" header="0" footer="0"/>
  <pageSetup paperSize="9" orientation="landscape" r:id="rId1"/>
  <headerFooter alignWithMargins="0">
    <oddHeader>&amp;R&amp;P/&amp;N</oddHeader>
  </headerFooter>
  <colBreaks count="5" manualBreakCount="5">
    <brk id="9" min="1" max="20" man="1"/>
    <brk id="17" min="1" max="20" man="1"/>
    <brk id="25" min="1" max="20" man="1"/>
    <brk id="33" min="1" max="20" man="1"/>
    <brk id="41" min="1" max="20"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8D827-E0DA-4613-AED5-EB3CBF1DD03E}">
  <sheetPr>
    <tabColor rgb="FFFF0000"/>
  </sheetPr>
  <dimension ref="A1:ID89"/>
  <sheetViews>
    <sheetView showGridLines="0" zoomScaleNormal="100" workbookViewId="0">
      <pane xSplit="1" ySplit="8" topLeftCell="AB9" activePane="bottomRight" state="frozen"/>
      <selection activeCell="S10" sqref="S10"/>
      <selection pane="topRight" activeCell="S10" sqref="S10"/>
      <selection pane="bottomLeft" activeCell="S10" sqref="S10"/>
      <selection pane="bottomRight" activeCell="AH10" sqref="AH10"/>
    </sheetView>
  </sheetViews>
  <sheetFormatPr defaultColWidth="9.36328125" defaultRowHeight="15" customHeight="1"/>
  <cols>
    <col min="1" max="1" width="88.08984375" style="385" customWidth="1"/>
    <col min="2" max="4" width="9.36328125" style="385"/>
    <col min="5" max="5" width="9.36328125" style="385" customWidth="1"/>
    <col min="6" max="34" width="9.36328125" style="385"/>
    <col min="35" max="16384" width="9.36328125" style="387"/>
  </cols>
  <sheetData>
    <row r="1" spans="1:238" s="44" customFormat="1" ht="15" customHeight="1">
      <c r="A1" s="37"/>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369"/>
      <c r="AJ1" s="369"/>
      <c r="AK1" s="369"/>
      <c r="AL1" s="369"/>
      <c r="AM1" s="369"/>
      <c r="AN1" s="369"/>
      <c r="AO1" s="369"/>
      <c r="AP1" s="369"/>
      <c r="AQ1" s="369"/>
      <c r="AR1" s="369"/>
      <c r="AS1" s="369"/>
      <c r="AT1" s="369"/>
      <c r="AU1" s="369"/>
      <c r="AV1" s="369"/>
      <c r="AW1" s="369"/>
      <c r="AX1" s="369"/>
      <c r="AY1" s="369"/>
      <c r="AZ1" s="369"/>
      <c r="BA1" s="369"/>
      <c r="BB1" s="369"/>
      <c r="BC1" s="369"/>
      <c r="BD1" s="369"/>
      <c r="BE1" s="369"/>
      <c r="BF1" s="369"/>
      <c r="BG1" s="369"/>
      <c r="BH1" s="369"/>
      <c r="BI1" s="369"/>
      <c r="BJ1" s="369"/>
      <c r="BK1" s="369"/>
      <c r="BL1" s="369"/>
      <c r="BM1" s="40"/>
      <c r="BN1" s="369"/>
      <c r="BO1" s="40"/>
      <c r="BP1" s="369"/>
      <c r="BQ1" s="40"/>
      <c r="BR1" s="369"/>
      <c r="BS1" s="40"/>
      <c r="BT1" s="369"/>
      <c r="BU1" s="40"/>
      <c r="BV1" s="369"/>
      <c r="BW1" s="40"/>
      <c r="BX1" s="369"/>
      <c r="BY1" s="40"/>
      <c r="BZ1" s="369"/>
      <c r="CA1" s="40"/>
      <c r="CB1" s="369"/>
      <c r="CC1" s="40"/>
      <c r="CD1" s="369"/>
      <c r="CE1" s="40"/>
      <c r="CF1" s="369"/>
      <c r="CG1" s="40"/>
      <c r="CH1" s="369"/>
      <c r="CI1" s="40"/>
      <c r="CJ1" s="369"/>
      <c r="CK1" s="40"/>
      <c r="CL1" s="369"/>
      <c r="CM1" s="40"/>
      <c r="CN1" s="369"/>
      <c r="CO1" s="40"/>
      <c r="CP1" s="369"/>
      <c r="CQ1" s="40"/>
      <c r="CR1" s="369"/>
      <c r="CS1" s="40"/>
      <c r="CT1" s="41"/>
      <c r="CU1" s="41"/>
      <c r="CV1" s="369"/>
      <c r="CW1" s="40"/>
      <c r="CX1" s="42"/>
      <c r="CY1" s="42"/>
      <c r="CZ1" s="42"/>
      <c r="DA1" s="42"/>
      <c r="DB1" s="42"/>
      <c r="DC1" s="40"/>
      <c r="DD1" s="42"/>
      <c r="DE1" s="40"/>
      <c r="DF1" s="42"/>
      <c r="DG1" s="42"/>
      <c r="DH1" s="42"/>
      <c r="DI1" s="43"/>
      <c r="DJ1" s="43"/>
      <c r="DK1" s="369"/>
      <c r="DL1" s="40"/>
      <c r="DM1" s="369"/>
      <c r="DN1" s="40"/>
      <c r="DO1" s="369"/>
      <c r="DP1" s="40"/>
      <c r="DQ1" s="369"/>
      <c r="DR1" s="40"/>
      <c r="DS1" s="369"/>
      <c r="DT1" s="40"/>
      <c r="DU1" s="369"/>
      <c r="DV1" s="40"/>
      <c r="DW1" s="369"/>
      <c r="DX1" s="40"/>
      <c r="DY1" s="369"/>
      <c r="DZ1" s="40"/>
      <c r="EA1" s="369"/>
      <c r="EB1" s="40"/>
      <c r="EC1" s="369"/>
      <c r="ED1" s="40"/>
      <c r="EE1" s="369"/>
      <c r="EF1" s="40"/>
      <c r="EG1" s="369"/>
      <c r="EH1" s="40"/>
      <c r="EI1" s="369"/>
      <c r="EJ1" s="40"/>
      <c r="EK1" s="369"/>
      <c r="EL1" s="40"/>
      <c r="EM1" s="369"/>
      <c r="EN1" s="40"/>
      <c r="EO1" s="369"/>
      <c r="EP1" s="40"/>
      <c r="EQ1" s="369"/>
      <c r="ER1" s="40"/>
      <c r="ES1" s="369"/>
      <c r="ET1" s="40"/>
      <c r="EU1" s="369"/>
      <c r="EV1" s="40"/>
      <c r="EW1" s="369"/>
      <c r="EX1" s="40"/>
      <c r="EY1" s="41"/>
      <c r="EZ1" s="41"/>
      <c r="FA1" s="369"/>
      <c r="FB1" s="40"/>
      <c r="FC1" s="42"/>
      <c r="FD1" s="42"/>
      <c r="FE1" s="42"/>
      <c r="FF1" s="42"/>
      <c r="FG1" s="42"/>
      <c r="FH1" s="40"/>
      <c r="FI1" s="42"/>
      <c r="FJ1" s="40"/>
      <c r="FK1" s="42"/>
      <c r="FL1" s="42"/>
      <c r="FM1" s="42"/>
      <c r="FN1" s="43"/>
      <c r="FO1" s="43"/>
      <c r="FP1" s="369"/>
      <c r="FQ1" s="40"/>
      <c r="FR1" s="369"/>
      <c r="FS1" s="40"/>
      <c r="FT1" s="369"/>
      <c r="FU1" s="40"/>
      <c r="FV1" s="369"/>
      <c r="FW1" s="40"/>
      <c r="FX1" s="369"/>
      <c r="FY1" s="40"/>
      <c r="FZ1" s="369"/>
      <c r="GA1" s="40"/>
      <c r="GB1" s="369"/>
      <c r="GC1" s="40"/>
      <c r="GD1" s="369"/>
      <c r="GE1" s="40"/>
      <c r="GF1" s="369"/>
      <c r="GG1" s="40"/>
      <c r="GH1" s="369"/>
      <c r="GI1" s="40"/>
      <c r="GJ1" s="369"/>
      <c r="GK1" s="40"/>
      <c r="GL1" s="369"/>
      <c r="GM1" s="40"/>
      <c r="GN1" s="369"/>
      <c r="GO1" s="40"/>
      <c r="GP1" s="369"/>
      <c r="GQ1" s="40"/>
      <c r="GR1" s="369"/>
      <c r="GS1" s="40"/>
      <c r="GT1" s="369"/>
      <c r="GU1" s="40"/>
      <c r="GV1" s="369"/>
      <c r="GW1" s="40"/>
      <c r="GX1" s="369"/>
      <c r="GY1" s="40"/>
      <c r="GZ1" s="369"/>
      <c r="HA1" s="40"/>
      <c r="HB1" s="369"/>
      <c r="HC1" s="40"/>
      <c r="HD1" s="41"/>
      <c r="HE1" s="41"/>
      <c r="HF1" s="369"/>
      <c r="HG1" s="40"/>
      <c r="HH1" s="42"/>
      <c r="HI1" s="42"/>
      <c r="HJ1" s="42"/>
      <c r="HK1" s="42"/>
      <c r="HL1" s="42"/>
      <c r="HM1" s="40"/>
      <c r="HN1" s="42"/>
      <c r="HO1" s="40"/>
      <c r="HP1" s="42"/>
      <c r="HQ1" s="42"/>
      <c r="HR1" s="42"/>
      <c r="HS1" s="43"/>
      <c r="HT1" s="43"/>
      <c r="HU1" s="369"/>
      <c r="HV1" s="40"/>
      <c r="HW1" s="369"/>
      <c r="HX1" s="40"/>
      <c r="HY1" s="369"/>
      <c r="HZ1" s="40"/>
      <c r="IA1" s="369"/>
      <c r="IB1" s="40"/>
      <c r="IC1" s="369"/>
      <c r="ID1" s="40"/>
    </row>
    <row r="2" spans="1:238" s="44" customFormat="1" ht="15" customHeight="1">
      <c r="A2" s="3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40"/>
      <c r="BN2" s="369"/>
      <c r="BO2" s="40"/>
      <c r="BP2" s="369"/>
      <c r="BQ2" s="40"/>
      <c r="BR2" s="369"/>
      <c r="BS2" s="40"/>
      <c r="BT2" s="369"/>
      <c r="BU2" s="40"/>
      <c r="BV2" s="369"/>
      <c r="BW2" s="40"/>
      <c r="BX2" s="369"/>
      <c r="BY2" s="40"/>
      <c r="BZ2" s="369"/>
      <c r="CA2" s="40"/>
      <c r="CB2" s="369"/>
      <c r="CC2" s="40"/>
      <c r="CD2" s="369"/>
      <c r="CE2" s="40"/>
      <c r="CF2" s="369"/>
      <c r="CG2" s="40"/>
      <c r="CH2" s="369"/>
      <c r="CI2" s="40"/>
      <c r="CJ2" s="369"/>
      <c r="CK2" s="40"/>
      <c r="CL2" s="369"/>
      <c r="CM2" s="40"/>
      <c r="CN2" s="369"/>
      <c r="CO2" s="40"/>
      <c r="CP2" s="369"/>
      <c r="CQ2" s="40"/>
      <c r="CR2" s="369"/>
      <c r="CS2" s="40"/>
      <c r="CT2" s="41"/>
      <c r="CU2" s="41"/>
      <c r="CV2" s="369"/>
      <c r="CW2" s="40"/>
      <c r="CX2" s="42"/>
      <c r="CY2" s="42"/>
      <c r="CZ2" s="42"/>
      <c r="DA2" s="42"/>
      <c r="DB2" s="42"/>
      <c r="DC2" s="40"/>
      <c r="DD2" s="42"/>
      <c r="DE2" s="40"/>
      <c r="DF2" s="42"/>
      <c r="DG2" s="42"/>
      <c r="DH2" s="42"/>
      <c r="DI2" s="43"/>
      <c r="DJ2" s="43"/>
      <c r="DK2" s="369"/>
      <c r="DL2" s="40"/>
      <c r="DM2" s="369"/>
      <c r="DN2" s="40"/>
      <c r="DO2" s="369"/>
      <c r="DP2" s="40"/>
      <c r="DQ2" s="369"/>
      <c r="DR2" s="40"/>
      <c r="DS2" s="369"/>
      <c r="DT2" s="40"/>
      <c r="DU2" s="369"/>
      <c r="DV2" s="40"/>
      <c r="DW2" s="369"/>
      <c r="DX2" s="40"/>
      <c r="DY2" s="369"/>
      <c r="DZ2" s="40"/>
      <c r="EA2" s="369"/>
      <c r="EB2" s="40"/>
      <c r="EC2" s="369"/>
      <c r="ED2" s="40"/>
      <c r="EE2" s="369"/>
      <c r="EF2" s="40"/>
      <c r="EG2" s="369"/>
      <c r="EH2" s="40"/>
      <c r="EI2" s="369"/>
      <c r="EJ2" s="40"/>
      <c r="EK2" s="369"/>
      <c r="EL2" s="40"/>
      <c r="EM2" s="369"/>
      <c r="EN2" s="40"/>
      <c r="EO2" s="369"/>
      <c r="EP2" s="40"/>
      <c r="EQ2" s="369"/>
      <c r="ER2" s="40"/>
      <c r="ES2" s="369"/>
      <c r="ET2" s="40"/>
      <c r="EU2" s="369"/>
      <c r="EV2" s="40"/>
      <c r="EW2" s="369"/>
      <c r="EX2" s="40"/>
      <c r="EY2" s="41"/>
      <c r="EZ2" s="41"/>
      <c r="FA2" s="369"/>
      <c r="FB2" s="40"/>
      <c r="FC2" s="42"/>
      <c r="FD2" s="42"/>
      <c r="FE2" s="42"/>
      <c r="FF2" s="42"/>
      <c r="FG2" s="42"/>
      <c r="FH2" s="40"/>
      <c r="FI2" s="42"/>
      <c r="FJ2" s="40"/>
      <c r="FK2" s="42"/>
      <c r="FL2" s="42"/>
      <c r="FM2" s="42"/>
      <c r="FN2" s="43"/>
      <c r="FO2" s="43"/>
      <c r="FP2" s="369"/>
      <c r="FQ2" s="40"/>
      <c r="FR2" s="369"/>
      <c r="FS2" s="40"/>
      <c r="FT2" s="369"/>
      <c r="FU2" s="40"/>
      <c r="FV2" s="369"/>
      <c r="FW2" s="40"/>
      <c r="FX2" s="369"/>
      <c r="FY2" s="40"/>
      <c r="FZ2" s="369"/>
      <c r="GA2" s="40"/>
      <c r="GB2" s="369"/>
      <c r="GC2" s="40"/>
      <c r="GD2" s="369"/>
      <c r="GE2" s="40"/>
      <c r="GF2" s="369"/>
      <c r="GG2" s="40"/>
      <c r="GH2" s="369"/>
      <c r="GI2" s="40"/>
      <c r="GJ2" s="369"/>
      <c r="GK2" s="40"/>
      <c r="GL2" s="369"/>
      <c r="GM2" s="40"/>
      <c r="GN2" s="369"/>
      <c r="GO2" s="40"/>
      <c r="GP2" s="369"/>
      <c r="GQ2" s="40"/>
      <c r="GR2" s="369"/>
      <c r="GS2" s="40"/>
      <c r="GT2" s="369"/>
      <c r="GU2" s="40"/>
      <c r="GV2" s="369"/>
      <c r="GW2" s="40"/>
      <c r="GX2" s="369"/>
      <c r="GY2" s="40"/>
      <c r="GZ2" s="369"/>
      <c r="HA2" s="40"/>
      <c r="HB2" s="369"/>
      <c r="HC2" s="40"/>
      <c r="HD2" s="41"/>
      <c r="HE2" s="41"/>
      <c r="HF2" s="369"/>
      <c r="HG2" s="40"/>
      <c r="HH2" s="42"/>
      <c r="HI2" s="42"/>
      <c r="HJ2" s="42"/>
      <c r="HK2" s="42"/>
      <c r="HL2" s="42"/>
      <c r="HM2" s="40"/>
      <c r="HN2" s="42"/>
      <c r="HO2" s="40"/>
      <c r="HP2" s="42"/>
      <c r="HQ2" s="42"/>
      <c r="HR2" s="42"/>
      <c r="HS2" s="43"/>
      <c r="HT2" s="43"/>
      <c r="HU2" s="369"/>
      <c r="HV2" s="40"/>
      <c r="HW2" s="369"/>
      <c r="HX2" s="40"/>
      <c r="HY2" s="369"/>
      <c r="HZ2" s="40"/>
      <c r="IA2" s="369"/>
      <c r="IB2" s="40"/>
      <c r="IC2" s="369"/>
      <c r="ID2" s="40"/>
    </row>
    <row r="3" spans="1:238" s="44" customFormat="1" ht="15" customHeight="1">
      <c r="A3" s="3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369"/>
      <c r="AJ3" s="369"/>
      <c r="AK3" s="369"/>
      <c r="AL3" s="369"/>
      <c r="AM3" s="369"/>
      <c r="AN3" s="369"/>
      <c r="AO3" s="369"/>
      <c r="AP3" s="369"/>
      <c r="AQ3" s="369"/>
      <c r="AR3" s="369"/>
      <c r="AS3" s="369"/>
      <c r="AT3" s="369"/>
      <c r="AU3" s="369"/>
      <c r="AV3" s="369"/>
      <c r="AW3" s="369"/>
      <c r="AX3" s="369"/>
      <c r="AY3" s="369"/>
      <c r="AZ3" s="369"/>
      <c r="BA3" s="369"/>
      <c r="BB3" s="369"/>
      <c r="BC3" s="369"/>
      <c r="BD3" s="369"/>
      <c r="BE3" s="369"/>
      <c r="BF3" s="369"/>
      <c r="BG3" s="369"/>
      <c r="BH3" s="369"/>
      <c r="BI3" s="369"/>
      <c r="BJ3" s="369"/>
      <c r="BK3" s="369"/>
      <c r="BL3" s="369"/>
      <c r="BM3" s="40"/>
      <c r="BN3" s="369"/>
      <c r="BO3" s="40"/>
      <c r="BP3" s="369"/>
      <c r="BQ3" s="40"/>
      <c r="BR3" s="369"/>
      <c r="BS3" s="40"/>
      <c r="BT3" s="369"/>
      <c r="BU3" s="40"/>
      <c r="BV3" s="369"/>
      <c r="BW3" s="40"/>
      <c r="BX3" s="369"/>
      <c r="BY3" s="40"/>
      <c r="BZ3" s="369"/>
      <c r="CA3" s="40"/>
      <c r="CB3" s="369"/>
      <c r="CC3" s="40"/>
      <c r="CD3" s="369"/>
      <c r="CE3" s="40"/>
      <c r="CF3" s="369"/>
      <c r="CG3" s="40"/>
      <c r="CH3" s="369"/>
      <c r="CI3" s="40"/>
      <c r="CJ3" s="369"/>
      <c r="CK3" s="40"/>
      <c r="CL3" s="369"/>
      <c r="CM3" s="40"/>
      <c r="CN3" s="369"/>
      <c r="CO3" s="40"/>
      <c r="CP3" s="369"/>
      <c r="CQ3" s="40"/>
      <c r="CR3" s="369"/>
      <c r="CS3" s="40"/>
      <c r="CT3" s="41"/>
      <c r="CU3" s="41"/>
      <c r="CV3" s="369"/>
      <c r="CW3" s="40"/>
      <c r="CX3" s="42"/>
      <c r="CY3" s="42"/>
      <c r="CZ3" s="42"/>
      <c r="DA3" s="42"/>
      <c r="DB3" s="42"/>
      <c r="DC3" s="40"/>
      <c r="DD3" s="42"/>
      <c r="DE3" s="40"/>
      <c r="DF3" s="42"/>
      <c r="DG3" s="42"/>
      <c r="DH3" s="42"/>
      <c r="DI3" s="43"/>
      <c r="DJ3" s="43"/>
      <c r="DK3" s="369"/>
      <c r="DL3" s="40"/>
      <c r="DM3" s="369"/>
      <c r="DN3" s="40"/>
      <c r="DO3" s="369"/>
      <c r="DP3" s="40"/>
      <c r="DQ3" s="369"/>
      <c r="DR3" s="40"/>
      <c r="DS3" s="369"/>
      <c r="DT3" s="40"/>
      <c r="DU3" s="369"/>
      <c r="DV3" s="40"/>
      <c r="DW3" s="369"/>
      <c r="DX3" s="40"/>
      <c r="DY3" s="369"/>
      <c r="DZ3" s="40"/>
      <c r="EA3" s="369"/>
      <c r="EB3" s="40"/>
      <c r="EC3" s="369"/>
      <c r="ED3" s="40"/>
      <c r="EE3" s="369"/>
      <c r="EF3" s="40"/>
      <c r="EG3" s="369"/>
      <c r="EH3" s="40"/>
      <c r="EI3" s="369"/>
      <c r="EJ3" s="40"/>
      <c r="EK3" s="369"/>
      <c r="EL3" s="40"/>
      <c r="EM3" s="369"/>
      <c r="EN3" s="40"/>
      <c r="EO3" s="369"/>
      <c r="EP3" s="40"/>
      <c r="EQ3" s="369"/>
      <c r="ER3" s="40"/>
      <c r="ES3" s="369"/>
      <c r="ET3" s="40"/>
      <c r="EU3" s="369"/>
      <c r="EV3" s="40"/>
      <c r="EW3" s="369"/>
      <c r="EX3" s="40"/>
      <c r="EY3" s="41"/>
      <c r="EZ3" s="41"/>
      <c r="FA3" s="369"/>
      <c r="FB3" s="40"/>
      <c r="FC3" s="42"/>
      <c r="FD3" s="42"/>
      <c r="FE3" s="42"/>
      <c r="FF3" s="42"/>
      <c r="FG3" s="42"/>
      <c r="FH3" s="40"/>
      <c r="FI3" s="42"/>
      <c r="FJ3" s="40"/>
      <c r="FK3" s="42"/>
      <c r="FL3" s="42"/>
      <c r="FM3" s="42"/>
      <c r="FN3" s="43"/>
      <c r="FO3" s="43"/>
      <c r="FP3" s="369"/>
      <c r="FQ3" s="40"/>
      <c r="FR3" s="369"/>
      <c r="FS3" s="40"/>
      <c r="FT3" s="369"/>
      <c r="FU3" s="40"/>
      <c r="FV3" s="369"/>
      <c r="FW3" s="40"/>
      <c r="FX3" s="369"/>
      <c r="FY3" s="40"/>
      <c r="FZ3" s="369"/>
      <c r="GA3" s="40"/>
      <c r="GB3" s="369"/>
      <c r="GC3" s="40"/>
      <c r="GD3" s="369"/>
      <c r="GE3" s="40"/>
      <c r="GF3" s="369"/>
      <c r="GG3" s="40"/>
      <c r="GH3" s="369"/>
      <c r="GI3" s="40"/>
      <c r="GJ3" s="369"/>
      <c r="GK3" s="40"/>
      <c r="GL3" s="369"/>
      <c r="GM3" s="40"/>
      <c r="GN3" s="369"/>
      <c r="GO3" s="40"/>
      <c r="GP3" s="369"/>
      <c r="GQ3" s="40"/>
      <c r="GR3" s="369"/>
      <c r="GS3" s="40"/>
      <c r="GT3" s="369"/>
      <c r="GU3" s="40"/>
      <c r="GV3" s="369"/>
      <c r="GW3" s="40"/>
      <c r="GX3" s="369"/>
      <c r="GY3" s="40"/>
      <c r="GZ3" s="369"/>
      <c r="HA3" s="40"/>
      <c r="HB3" s="369"/>
      <c r="HC3" s="40"/>
      <c r="HD3" s="41"/>
      <c r="HE3" s="41"/>
      <c r="HF3" s="369"/>
      <c r="HG3" s="40"/>
      <c r="HH3" s="42"/>
      <c r="HI3" s="42"/>
      <c r="HJ3" s="42"/>
      <c r="HK3" s="42"/>
      <c r="HL3" s="42"/>
      <c r="HM3" s="40"/>
      <c r="HN3" s="42"/>
      <c r="HO3" s="40"/>
      <c r="HP3" s="42"/>
      <c r="HQ3" s="42"/>
      <c r="HR3" s="42"/>
      <c r="HS3" s="43"/>
      <c r="HT3" s="43"/>
      <c r="HU3" s="369"/>
      <c r="HV3" s="40"/>
      <c r="HW3" s="369"/>
      <c r="HX3" s="40"/>
      <c r="HY3" s="369"/>
      <c r="HZ3" s="40"/>
      <c r="IA3" s="369"/>
      <c r="IB3" s="40"/>
      <c r="IC3" s="369"/>
      <c r="ID3" s="40"/>
    </row>
    <row r="4" spans="1:238" s="44" customFormat="1" ht="15" customHeight="1">
      <c r="A4" s="45"/>
      <c r="B4" s="87"/>
      <c r="C4" s="87"/>
      <c r="D4" s="87"/>
      <c r="E4" s="87"/>
      <c r="F4" s="87"/>
      <c r="G4" s="87"/>
      <c r="H4" s="87"/>
      <c r="I4" s="87"/>
      <c r="J4" s="87"/>
      <c r="K4" s="87"/>
      <c r="L4" s="87"/>
      <c r="M4" s="87"/>
      <c r="N4" s="87"/>
      <c r="O4" s="87"/>
      <c r="P4" s="87"/>
      <c r="Q4" s="87"/>
      <c r="R4" s="87"/>
      <c r="S4" s="87"/>
      <c r="T4" s="87"/>
      <c r="U4" s="49"/>
      <c r="V4" s="49"/>
      <c r="W4" s="49"/>
      <c r="X4" s="49"/>
      <c r="Y4" s="49"/>
      <c r="Z4" s="49"/>
      <c r="AA4" s="49"/>
      <c r="AB4" s="49"/>
      <c r="AC4" s="49"/>
      <c r="AD4" s="49"/>
      <c r="AE4" s="49"/>
      <c r="AF4" s="49"/>
      <c r="AG4" s="49"/>
      <c r="AH4" s="87"/>
      <c r="AI4" s="405"/>
      <c r="AJ4" s="405"/>
      <c r="AK4" s="405"/>
      <c r="AL4" s="405"/>
      <c r="AM4" s="405"/>
      <c r="AN4" s="405"/>
      <c r="AO4" s="405"/>
      <c r="AP4" s="405"/>
      <c r="AQ4" s="405"/>
      <c r="AR4" s="405"/>
      <c r="AS4" s="405"/>
      <c r="AT4" s="405"/>
      <c r="AU4" s="405"/>
      <c r="AV4" s="405"/>
      <c r="AW4" s="405"/>
      <c r="AX4" s="405"/>
      <c r="AY4" s="405"/>
      <c r="AZ4" s="405"/>
      <c r="BA4" s="405"/>
      <c r="BE4" s="157"/>
      <c r="BF4" s="157"/>
      <c r="BG4" s="157"/>
      <c r="BH4" s="157"/>
      <c r="BI4" s="157"/>
      <c r="BJ4" s="157"/>
      <c r="BK4" s="157"/>
      <c r="BL4" s="157"/>
    </row>
    <row r="5" spans="1:238" s="99" customFormat="1" ht="18" thickBot="1">
      <c r="A5" s="371" t="s">
        <v>417</v>
      </c>
      <c r="B5" s="121"/>
      <c r="C5" s="121"/>
      <c r="D5" s="121"/>
      <c r="E5" s="121"/>
      <c r="F5" s="121"/>
      <c r="G5" s="121"/>
      <c r="H5" s="121"/>
      <c r="I5" s="121"/>
      <c r="J5" s="121"/>
      <c r="K5" s="121"/>
      <c r="L5" s="121"/>
      <c r="M5" s="121"/>
      <c r="N5" s="121"/>
      <c r="O5" s="121"/>
      <c r="P5" s="121"/>
      <c r="Q5" s="121"/>
      <c r="R5" s="121"/>
      <c r="S5" s="121"/>
      <c r="T5" s="121"/>
      <c r="U5" s="127"/>
      <c r="V5" s="127"/>
      <c r="W5" s="127"/>
      <c r="X5" s="127"/>
      <c r="Y5" s="127"/>
      <c r="Z5" s="127"/>
      <c r="AA5" s="127"/>
      <c r="AB5" s="127"/>
      <c r="AC5" s="127"/>
      <c r="AD5" s="127"/>
      <c r="AE5" s="127"/>
      <c r="AF5" s="127"/>
      <c r="AG5" s="127"/>
      <c r="AH5" s="121"/>
      <c r="AI5" s="158"/>
      <c r="AJ5" s="158"/>
      <c r="AK5" s="158"/>
      <c r="AL5" s="158"/>
      <c r="AM5" s="158"/>
      <c r="AN5" s="158"/>
      <c r="AO5" s="158"/>
      <c r="AP5" s="158"/>
      <c r="AQ5" s="158"/>
      <c r="AR5" s="158"/>
      <c r="AS5" s="158"/>
      <c r="AT5" s="158"/>
      <c r="AU5" s="159"/>
      <c r="AV5" s="159"/>
      <c r="AW5" s="159"/>
      <c r="AX5" s="159"/>
      <c r="AY5" s="159"/>
      <c r="BA5" s="160"/>
      <c r="BE5" s="160"/>
      <c r="BG5" s="161"/>
      <c r="BJ5" s="162"/>
      <c r="BK5" s="158"/>
      <c r="BL5" s="158"/>
      <c r="BM5" s="158"/>
      <c r="BN5" s="163"/>
      <c r="BO5" s="158"/>
      <c r="BP5" s="158"/>
      <c r="BQ5" s="158"/>
      <c r="BR5" s="158"/>
    </row>
    <row r="6" spans="1:238" s="362" customFormat="1" ht="15" customHeight="1" thickTop="1">
      <c r="A6" s="358"/>
      <c r="B6" s="51"/>
      <c r="C6" s="51"/>
      <c r="D6" s="51"/>
      <c r="E6" s="51"/>
      <c r="F6" s="51"/>
      <c r="G6" s="360"/>
      <c r="H6" s="51"/>
      <c r="I6" s="51"/>
      <c r="J6" s="51"/>
      <c r="K6" s="360"/>
      <c r="L6" s="51"/>
      <c r="M6" s="360"/>
      <c r="N6" s="360"/>
      <c r="O6" s="360"/>
      <c r="P6" s="360"/>
      <c r="Q6" s="360"/>
      <c r="R6" s="360"/>
      <c r="S6" s="360"/>
      <c r="T6" s="360"/>
      <c r="U6" s="360"/>
      <c r="V6" s="360"/>
      <c r="W6" s="360"/>
      <c r="X6" s="360"/>
      <c r="Y6" s="360"/>
      <c r="Z6" s="360"/>
      <c r="AA6" s="360"/>
      <c r="AB6" s="360"/>
      <c r="AC6" s="360"/>
      <c r="AD6" s="360"/>
      <c r="AE6" s="360"/>
      <c r="AF6" s="360"/>
      <c r="AG6" s="360"/>
      <c r="AH6" s="51" t="s">
        <v>61</v>
      </c>
    </row>
    <row r="7" spans="1:238" s="362" customFormat="1" ht="15" customHeight="1">
      <c r="A7" s="54"/>
      <c r="B7" s="55" t="s">
        <v>418</v>
      </c>
      <c r="C7" s="55" t="s">
        <v>279</v>
      </c>
      <c r="D7" s="55" t="s">
        <v>280</v>
      </c>
      <c r="E7" s="55" t="s">
        <v>281</v>
      </c>
      <c r="F7" s="55" t="s">
        <v>282</v>
      </c>
      <c r="G7" s="55" t="s">
        <v>283</v>
      </c>
      <c r="H7" s="55" t="s">
        <v>284</v>
      </c>
      <c r="I7" s="55" t="s">
        <v>285</v>
      </c>
      <c r="J7" s="55" t="s">
        <v>286</v>
      </c>
      <c r="K7" s="55" t="s">
        <v>287</v>
      </c>
      <c r="L7" s="55" t="s">
        <v>288</v>
      </c>
      <c r="M7" s="55" t="s">
        <v>289</v>
      </c>
      <c r="N7" s="55" t="s">
        <v>290</v>
      </c>
      <c r="O7" s="55" t="s">
        <v>291</v>
      </c>
      <c r="P7" s="55" t="s">
        <v>292</v>
      </c>
      <c r="Q7" s="55" t="s">
        <v>293</v>
      </c>
      <c r="R7" s="55" t="s">
        <v>294</v>
      </c>
      <c r="S7" s="55" t="s">
        <v>295</v>
      </c>
      <c r="T7" s="55" t="s">
        <v>296</v>
      </c>
      <c r="U7" s="55" t="s">
        <v>297</v>
      </c>
      <c r="V7" s="55" t="s">
        <v>298</v>
      </c>
      <c r="W7" s="55" t="s">
        <v>299</v>
      </c>
      <c r="X7" s="55" t="s">
        <v>300</v>
      </c>
      <c r="Y7" s="55" t="s">
        <v>301</v>
      </c>
      <c r="Z7" s="55" t="s">
        <v>302</v>
      </c>
      <c r="AA7" s="55" t="s">
        <v>303</v>
      </c>
      <c r="AB7" s="55" t="s">
        <v>304</v>
      </c>
      <c r="AC7" s="55" t="s">
        <v>305</v>
      </c>
      <c r="AD7" s="55" t="s">
        <v>306</v>
      </c>
      <c r="AE7" s="55" t="s">
        <v>307</v>
      </c>
      <c r="AF7" s="55" t="s">
        <v>308</v>
      </c>
      <c r="AG7" s="55" t="s">
        <v>309</v>
      </c>
      <c r="AH7" s="55" t="s">
        <v>310</v>
      </c>
    </row>
    <row r="8" spans="1:238" s="362" customFormat="1" ht="10.199999999999999"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row>
    <row r="9" spans="1:238" s="185" customFormat="1" ht="5.0999999999999996" customHeight="1">
      <c r="A9" s="406"/>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407"/>
      <c r="AJ9" s="407"/>
      <c r="AK9" s="407"/>
      <c r="AL9" s="407"/>
      <c r="AM9" s="407"/>
      <c r="AN9" s="407"/>
      <c r="AO9" s="407"/>
      <c r="AP9" s="407"/>
      <c r="AQ9" s="407"/>
      <c r="AR9" s="407"/>
      <c r="AS9" s="407"/>
      <c r="AT9" s="407"/>
      <c r="AU9" s="407"/>
      <c r="AV9" s="407"/>
      <c r="AW9" s="407"/>
      <c r="AX9" s="407"/>
      <c r="AY9" s="407"/>
      <c r="AZ9" s="407"/>
      <c r="BA9" s="407"/>
      <c r="BB9" s="407"/>
      <c r="BC9" s="407"/>
      <c r="BD9" s="407"/>
    </row>
    <row r="10" spans="1:238" s="341" customFormat="1" ht="15" customHeight="1">
      <c r="A10" s="338" t="s">
        <v>419</v>
      </c>
      <c r="B10" s="408">
        <v>39025</v>
      </c>
      <c r="C10" s="408">
        <v>10157</v>
      </c>
      <c r="D10" s="408">
        <v>10580</v>
      </c>
      <c r="E10" s="408">
        <v>10373</v>
      </c>
      <c r="F10" s="408">
        <v>10177</v>
      </c>
      <c r="G10" s="408">
        <v>41287</v>
      </c>
      <c r="H10" s="408">
        <v>9860</v>
      </c>
      <c r="I10" s="408">
        <v>11075</v>
      </c>
      <c r="J10" s="408">
        <v>10718</v>
      </c>
      <c r="K10" s="408">
        <v>10899</v>
      </c>
      <c r="L10" s="408">
        <v>42552</v>
      </c>
      <c r="M10" s="408">
        <v>10952</v>
      </c>
      <c r="N10" s="408">
        <v>11219</v>
      </c>
      <c r="O10" s="408">
        <v>11459</v>
      </c>
      <c r="P10" s="408">
        <v>12020.49</v>
      </c>
      <c r="Q10" s="408">
        <v>45650.49</v>
      </c>
      <c r="R10" s="408">
        <v>11400</v>
      </c>
      <c r="S10" s="408">
        <v>10327</v>
      </c>
      <c r="T10" s="408">
        <v>11416</v>
      </c>
      <c r="U10" s="408">
        <v>10544</v>
      </c>
      <c r="V10" s="408">
        <v>43687</v>
      </c>
      <c r="W10" s="408">
        <v>11594</v>
      </c>
      <c r="X10" s="408">
        <v>11642</v>
      </c>
      <c r="Y10" s="408">
        <v>12265</v>
      </c>
      <c r="Z10" s="408">
        <v>12116</v>
      </c>
      <c r="AA10" s="408">
        <v>47616</v>
      </c>
      <c r="AB10" s="408">
        <v>12661</v>
      </c>
      <c r="AC10" s="408">
        <v>14200</v>
      </c>
      <c r="AD10" s="408">
        <v>14410</v>
      </c>
      <c r="AE10" s="408">
        <v>14683</v>
      </c>
      <c r="AF10" s="408">
        <v>55954</v>
      </c>
      <c r="AG10" s="408">
        <v>15046</v>
      </c>
      <c r="AH10" s="409">
        <v>16082</v>
      </c>
      <c r="AI10" s="410"/>
      <c r="AJ10" s="410"/>
    </row>
    <row r="11" spans="1:238" s="341" customFormat="1" ht="15" customHeight="1">
      <c r="A11" s="338" t="s">
        <v>420</v>
      </c>
      <c r="B11" s="408">
        <v>-24379</v>
      </c>
      <c r="C11" s="408">
        <v>-6313</v>
      </c>
      <c r="D11" s="408">
        <v>-6538</v>
      </c>
      <c r="E11" s="408">
        <v>-6559</v>
      </c>
      <c r="F11" s="408">
        <v>-6178</v>
      </c>
      <c r="G11" s="408">
        <v>-25588</v>
      </c>
      <c r="H11" s="408">
        <v>-6253</v>
      </c>
      <c r="I11" s="408">
        <v>-6628</v>
      </c>
      <c r="J11" s="408">
        <v>-6564</v>
      </c>
      <c r="K11" s="408">
        <v>-6574</v>
      </c>
      <c r="L11" s="408">
        <v>-26019</v>
      </c>
      <c r="M11" s="408">
        <v>-6378</v>
      </c>
      <c r="N11" s="408">
        <v>-6880</v>
      </c>
      <c r="O11" s="408">
        <v>-7165</v>
      </c>
      <c r="P11" s="408">
        <v>-7308</v>
      </c>
      <c r="Q11" s="408">
        <v>-27731</v>
      </c>
      <c r="R11" s="408">
        <v>-7139</v>
      </c>
      <c r="S11" s="408">
        <v>-5517</v>
      </c>
      <c r="T11" s="408">
        <v>-7237</v>
      </c>
      <c r="U11" s="408">
        <v>-7824</v>
      </c>
      <c r="V11" s="408">
        <v>-27717</v>
      </c>
      <c r="W11" s="408">
        <v>-7908</v>
      </c>
      <c r="X11" s="408">
        <v>-8722</v>
      </c>
      <c r="Y11" s="408">
        <v>-8967</v>
      </c>
      <c r="Z11" s="408">
        <v>-8623</v>
      </c>
      <c r="AA11" s="408">
        <v>-34220</v>
      </c>
      <c r="AB11" s="408">
        <v>-8791</v>
      </c>
      <c r="AC11" s="408">
        <v>-10256</v>
      </c>
      <c r="AD11" s="408">
        <v>-10002</v>
      </c>
      <c r="AE11" s="408">
        <v>-10367</v>
      </c>
      <c r="AF11" s="408">
        <v>-39417</v>
      </c>
      <c r="AG11" s="408">
        <v>-11076</v>
      </c>
      <c r="AH11" s="409">
        <v>-11090</v>
      </c>
      <c r="AI11" s="410"/>
      <c r="AJ11" s="410"/>
    </row>
    <row r="12" spans="1:238" s="61" customFormat="1" ht="15" customHeight="1">
      <c r="A12" s="338" t="s">
        <v>421</v>
      </c>
      <c r="B12" s="408">
        <v>-5372</v>
      </c>
      <c r="C12" s="408">
        <v>-1300</v>
      </c>
      <c r="D12" s="408">
        <v>-1409</v>
      </c>
      <c r="E12" s="408">
        <v>-1429</v>
      </c>
      <c r="F12" s="408">
        <v>-1321</v>
      </c>
      <c r="G12" s="408">
        <v>-5459</v>
      </c>
      <c r="H12" s="408">
        <v>-1265</v>
      </c>
      <c r="I12" s="408">
        <v>-1472</v>
      </c>
      <c r="J12" s="408">
        <v>-1357</v>
      </c>
      <c r="K12" s="408">
        <v>-1376</v>
      </c>
      <c r="L12" s="408">
        <v>-5470</v>
      </c>
      <c r="M12" s="408">
        <v>-1305</v>
      </c>
      <c r="N12" s="408">
        <v>-1442</v>
      </c>
      <c r="O12" s="408">
        <v>-1451</v>
      </c>
      <c r="P12" s="408">
        <v>-1479.4</v>
      </c>
      <c r="Q12" s="408">
        <v>-5677.4</v>
      </c>
      <c r="R12" s="408">
        <v>-1302</v>
      </c>
      <c r="S12" s="408">
        <v>-1081</v>
      </c>
      <c r="T12" s="408">
        <v>-1262</v>
      </c>
      <c r="U12" s="408">
        <v>-1064</v>
      </c>
      <c r="V12" s="408">
        <v>-4709</v>
      </c>
      <c r="W12" s="408">
        <v>-1194</v>
      </c>
      <c r="X12" s="408">
        <v>-1225</v>
      </c>
      <c r="Y12" s="408">
        <v>-1335</v>
      </c>
      <c r="Z12" s="408">
        <v>-1112</v>
      </c>
      <c r="AA12" s="408">
        <v>-4866</v>
      </c>
      <c r="AB12" s="408">
        <v>-1382</v>
      </c>
      <c r="AC12" s="408">
        <v>-1359</v>
      </c>
      <c r="AD12" s="408">
        <v>-1482</v>
      </c>
      <c r="AE12" s="408">
        <v>-1277</v>
      </c>
      <c r="AF12" s="408">
        <v>-5500</v>
      </c>
      <c r="AG12" s="408">
        <v>-1361</v>
      </c>
      <c r="AH12" s="409">
        <v>-1253</v>
      </c>
      <c r="AI12" s="410"/>
      <c r="AJ12" s="410"/>
      <c r="AK12" s="392"/>
      <c r="AL12" s="392"/>
      <c r="AM12" s="392"/>
      <c r="AN12" s="392"/>
      <c r="AO12" s="392"/>
      <c r="AP12" s="392"/>
      <c r="AQ12" s="392"/>
      <c r="AR12" s="392"/>
      <c r="AS12" s="392"/>
      <c r="AT12" s="392"/>
      <c r="AU12" s="392"/>
      <c r="AV12" s="392"/>
      <c r="AW12" s="392"/>
      <c r="AX12" s="392"/>
      <c r="AY12" s="392"/>
      <c r="AZ12" s="392"/>
      <c r="BA12" s="392"/>
      <c r="BB12" s="392"/>
      <c r="BC12" s="392"/>
      <c r="BD12" s="392"/>
      <c r="BE12" s="392"/>
      <c r="BF12" s="392"/>
      <c r="BG12" s="392"/>
      <c r="BH12" s="392"/>
    </row>
    <row r="13" spans="1:238" s="411" customFormat="1" ht="15" customHeight="1">
      <c r="A13" s="338" t="s">
        <v>422</v>
      </c>
      <c r="B13" s="408">
        <v>-3630</v>
      </c>
      <c r="C13" s="408">
        <v>-917</v>
      </c>
      <c r="D13" s="408">
        <v>-852</v>
      </c>
      <c r="E13" s="408">
        <v>-874</v>
      </c>
      <c r="F13" s="408">
        <v>-805</v>
      </c>
      <c r="G13" s="408">
        <v>-3448</v>
      </c>
      <c r="H13" s="408">
        <v>-827</v>
      </c>
      <c r="I13" s="408">
        <v>-770</v>
      </c>
      <c r="J13" s="408">
        <v>-798</v>
      </c>
      <c r="K13" s="408">
        <v>-830</v>
      </c>
      <c r="L13" s="408">
        <v>-3225</v>
      </c>
      <c r="M13" s="408">
        <v>-778</v>
      </c>
      <c r="N13" s="408">
        <v>-832</v>
      </c>
      <c r="O13" s="408">
        <v>-809</v>
      </c>
      <c r="P13" s="408">
        <v>-887</v>
      </c>
      <c r="Q13" s="408">
        <v>-3306</v>
      </c>
      <c r="R13" s="408">
        <v>-775</v>
      </c>
      <c r="S13" s="408">
        <v>-782</v>
      </c>
      <c r="T13" s="408">
        <v>-795</v>
      </c>
      <c r="U13" s="408">
        <v>-818</v>
      </c>
      <c r="V13" s="408">
        <v>-3170</v>
      </c>
      <c r="W13" s="408">
        <v>-772</v>
      </c>
      <c r="X13" s="408">
        <v>-808</v>
      </c>
      <c r="Y13" s="408">
        <v>-840</v>
      </c>
      <c r="Z13" s="408">
        <v>-919</v>
      </c>
      <c r="AA13" s="408">
        <v>-3339</v>
      </c>
      <c r="AB13" s="408">
        <v>-841</v>
      </c>
      <c r="AC13" s="408">
        <v>-837</v>
      </c>
      <c r="AD13" s="408">
        <v>-917</v>
      </c>
      <c r="AE13" s="408">
        <v>-980</v>
      </c>
      <c r="AF13" s="408">
        <v>-3575</v>
      </c>
      <c r="AG13" s="408">
        <v>-963</v>
      </c>
      <c r="AH13" s="409">
        <v>-973</v>
      </c>
      <c r="AI13" s="410"/>
      <c r="AJ13" s="410"/>
    </row>
    <row r="14" spans="1:238" s="384" customFormat="1" ht="15" customHeight="1">
      <c r="A14" s="338" t="s">
        <v>423</v>
      </c>
      <c r="B14" s="408">
        <v>6085</v>
      </c>
      <c r="C14" s="408">
        <v>1499</v>
      </c>
      <c r="D14" s="408">
        <v>1011</v>
      </c>
      <c r="E14" s="408">
        <v>1501</v>
      </c>
      <c r="F14" s="408">
        <v>1474</v>
      </c>
      <c r="G14" s="408">
        <v>5485</v>
      </c>
      <c r="H14" s="408">
        <v>1612</v>
      </c>
      <c r="I14" s="408">
        <v>1016</v>
      </c>
      <c r="J14" s="408">
        <v>1232</v>
      </c>
      <c r="K14" s="408">
        <v>1423</v>
      </c>
      <c r="L14" s="408">
        <v>5283</v>
      </c>
      <c r="M14" s="408">
        <v>1335</v>
      </c>
      <c r="N14" s="408">
        <v>1529</v>
      </c>
      <c r="O14" s="408">
        <v>1439</v>
      </c>
      <c r="P14" s="408">
        <v>1553.49</v>
      </c>
      <c r="Q14" s="408">
        <v>5856.49</v>
      </c>
      <c r="R14" s="408">
        <v>747</v>
      </c>
      <c r="S14" s="408">
        <v>831</v>
      </c>
      <c r="T14" s="408">
        <v>1009</v>
      </c>
      <c r="U14" s="408">
        <v>1443</v>
      </c>
      <c r="V14" s="408">
        <v>4030</v>
      </c>
      <c r="W14" s="408">
        <v>1417</v>
      </c>
      <c r="X14" s="408">
        <v>687</v>
      </c>
      <c r="Y14" s="408">
        <v>2090</v>
      </c>
      <c r="Z14" s="408">
        <v>2065</v>
      </c>
      <c r="AA14" s="408">
        <v>6260</v>
      </c>
      <c r="AB14" s="408">
        <v>1639</v>
      </c>
      <c r="AC14" s="408">
        <v>1959</v>
      </c>
      <c r="AD14" s="408">
        <v>1460</v>
      </c>
      <c r="AE14" s="408">
        <v>2241</v>
      </c>
      <c r="AF14" s="408">
        <v>7299</v>
      </c>
      <c r="AG14" s="408">
        <v>2023</v>
      </c>
      <c r="AH14" s="409">
        <v>2074</v>
      </c>
      <c r="AI14" s="410"/>
      <c r="AJ14" s="410"/>
    </row>
    <row r="15" spans="1:238" s="349" customFormat="1" ht="15" customHeight="1">
      <c r="A15" s="344" t="s">
        <v>31</v>
      </c>
      <c r="B15" s="412">
        <v>11729</v>
      </c>
      <c r="C15" s="412">
        <v>3126</v>
      </c>
      <c r="D15" s="412">
        <v>2792</v>
      </c>
      <c r="E15" s="412">
        <v>3012</v>
      </c>
      <c r="F15" s="412">
        <v>3347</v>
      </c>
      <c r="G15" s="412">
        <v>12277</v>
      </c>
      <c r="H15" s="412">
        <v>3127</v>
      </c>
      <c r="I15" s="412">
        <v>3221</v>
      </c>
      <c r="J15" s="412">
        <v>3231</v>
      </c>
      <c r="K15" s="412">
        <v>3542</v>
      </c>
      <c r="L15" s="412">
        <v>13121</v>
      </c>
      <c r="M15" s="412">
        <v>3826</v>
      </c>
      <c r="N15" s="412">
        <v>3594</v>
      </c>
      <c r="O15" s="412">
        <v>3473</v>
      </c>
      <c r="P15" s="412">
        <v>3899.58</v>
      </c>
      <c r="Q15" s="412">
        <v>14792.58</v>
      </c>
      <c r="R15" s="412">
        <v>2931</v>
      </c>
      <c r="S15" s="412">
        <v>3778</v>
      </c>
      <c r="T15" s="412">
        <v>3131</v>
      </c>
      <c r="U15" s="412">
        <v>2281</v>
      </c>
      <c r="V15" s="412">
        <v>12121</v>
      </c>
      <c r="W15" s="412">
        <v>3137</v>
      </c>
      <c r="X15" s="412">
        <v>1574</v>
      </c>
      <c r="Y15" s="412">
        <v>3213</v>
      </c>
      <c r="Z15" s="412">
        <v>3527</v>
      </c>
      <c r="AA15" s="412">
        <v>11452</v>
      </c>
      <c r="AB15" s="412">
        <v>3286</v>
      </c>
      <c r="AC15" s="412">
        <v>3707</v>
      </c>
      <c r="AD15" s="412">
        <v>3469</v>
      </c>
      <c r="AE15" s="412">
        <v>4300</v>
      </c>
      <c r="AF15" s="412">
        <v>14762</v>
      </c>
      <c r="AG15" s="412">
        <v>3669</v>
      </c>
      <c r="AH15" s="413">
        <v>4841</v>
      </c>
      <c r="AI15" s="410"/>
      <c r="AJ15" s="410"/>
    </row>
    <row r="16" spans="1:238" s="384" customFormat="1" ht="15" customHeight="1">
      <c r="A16" s="338" t="s">
        <v>424</v>
      </c>
      <c r="B16" s="408">
        <v>1710</v>
      </c>
      <c r="C16" s="408">
        <v>402</v>
      </c>
      <c r="D16" s="408">
        <v>462</v>
      </c>
      <c r="E16" s="408">
        <v>496</v>
      </c>
      <c r="F16" s="408">
        <v>548</v>
      </c>
      <c r="G16" s="408">
        <v>1908</v>
      </c>
      <c r="H16" s="408">
        <v>538</v>
      </c>
      <c r="I16" s="408">
        <v>548</v>
      </c>
      <c r="J16" s="408">
        <v>556</v>
      </c>
      <c r="K16" s="408">
        <v>528</v>
      </c>
      <c r="L16" s="408">
        <v>2170</v>
      </c>
      <c r="M16" s="408">
        <v>536</v>
      </c>
      <c r="N16" s="408">
        <v>491</v>
      </c>
      <c r="O16" s="408">
        <v>508</v>
      </c>
      <c r="P16" s="408">
        <v>493</v>
      </c>
      <c r="Q16" s="408">
        <v>2028</v>
      </c>
      <c r="R16" s="408">
        <v>475</v>
      </c>
      <c r="S16" s="408">
        <v>450</v>
      </c>
      <c r="T16" s="408">
        <v>490</v>
      </c>
      <c r="U16" s="408">
        <v>461</v>
      </c>
      <c r="V16" s="408">
        <v>1876</v>
      </c>
      <c r="W16" s="408">
        <v>442</v>
      </c>
      <c r="X16" s="408">
        <v>441</v>
      </c>
      <c r="Y16" s="408">
        <v>454</v>
      </c>
      <c r="Z16" s="408">
        <v>430</v>
      </c>
      <c r="AA16" s="408">
        <v>1767</v>
      </c>
      <c r="AB16" s="408">
        <v>421</v>
      </c>
      <c r="AC16" s="408">
        <v>418</v>
      </c>
      <c r="AD16" s="408">
        <v>438</v>
      </c>
      <c r="AE16" s="408">
        <v>423</v>
      </c>
      <c r="AF16" s="408">
        <v>1701</v>
      </c>
      <c r="AG16" s="408">
        <v>436</v>
      </c>
      <c r="AH16" s="409">
        <v>427</v>
      </c>
      <c r="AI16" s="410"/>
      <c r="AJ16" s="410"/>
    </row>
    <row r="17" spans="1:36" s="384" customFormat="1" ht="15" customHeight="1">
      <c r="A17" s="338" t="s">
        <v>43</v>
      </c>
      <c r="B17" s="408">
        <v>-1210</v>
      </c>
      <c r="C17" s="408">
        <v>-222</v>
      </c>
      <c r="D17" s="408">
        <v>-318</v>
      </c>
      <c r="E17" s="408">
        <v>-514</v>
      </c>
      <c r="F17" s="408">
        <v>-387</v>
      </c>
      <c r="G17" s="408">
        <v>-1441</v>
      </c>
      <c r="H17" s="408">
        <v>-345</v>
      </c>
      <c r="I17" s="408">
        <v>-353</v>
      </c>
      <c r="J17" s="408">
        <v>-403</v>
      </c>
      <c r="K17" s="408">
        <v>-438</v>
      </c>
      <c r="L17" s="408">
        <v>-1539</v>
      </c>
      <c r="M17" s="408">
        <v>-414</v>
      </c>
      <c r="N17" s="408">
        <v>-442</v>
      </c>
      <c r="O17" s="408">
        <v>-462</v>
      </c>
      <c r="P17" s="408">
        <v>-503</v>
      </c>
      <c r="Q17" s="408">
        <v>-1821</v>
      </c>
      <c r="R17" s="408">
        <v>-399</v>
      </c>
      <c r="S17" s="408">
        <v>-372</v>
      </c>
      <c r="T17" s="408">
        <v>-381</v>
      </c>
      <c r="U17" s="408">
        <v>-347</v>
      </c>
      <c r="V17" s="408">
        <v>-1499</v>
      </c>
      <c r="W17" s="408">
        <v>-410</v>
      </c>
      <c r="X17" s="408">
        <v>-398</v>
      </c>
      <c r="Y17" s="408">
        <v>-395</v>
      </c>
      <c r="Z17" s="408">
        <v>-447</v>
      </c>
      <c r="AA17" s="408">
        <v>-1649</v>
      </c>
      <c r="AB17" s="408">
        <v>-438</v>
      </c>
      <c r="AC17" s="408">
        <v>-454</v>
      </c>
      <c r="AD17" s="408">
        <v>-466</v>
      </c>
      <c r="AE17" s="408">
        <v>-493</v>
      </c>
      <c r="AF17" s="408">
        <v>-1851</v>
      </c>
      <c r="AG17" s="408">
        <v>-487</v>
      </c>
      <c r="AH17" s="409">
        <v>-519</v>
      </c>
      <c r="AI17" s="410"/>
      <c r="AJ17" s="410"/>
    </row>
    <row r="18" spans="1:36" s="384" customFormat="1" ht="15" customHeight="1">
      <c r="A18" s="338" t="s">
        <v>46</v>
      </c>
      <c r="B18" s="408">
        <v>-1763</v>
      </c>
      <c r="C18" s="408">
        <v>-480</v>
      </c>
      <c r="D18" s="408">
        <v>-406</v>
      </c>
      <c r="E18" s="408">
        <v>-297</v>
      </c>
      <c r="F18" s="408">
        <v>-437</v>
      </c>
      <c r="G18" s="408">
        <v>-1620</v>
      </c>
      <c r="H18" s="408">
        <v>-345</v>
      </c>
      <c r="I18" s="408">
        <v>-399</v>
      </c>
      <c r="J18" s="408">
        <v>-411</v>
      </c>
      <c r="K18" s="408">
        <v>-422</v>
      </c>
      <c r="L18" s="408">
        <v>-1577</v>
      </c>
      <c r="M18" s="408">
        <v>-337</v>
      </c>
      <c r="N18" s="408">
        <v>-390</v>
      </c>
      <c r="O18" s="408">
        <v>-382</v>
      </c>
      <c r="P18" s="408">
        <v>-373</v>
      </c>
      <c r="Q18" s="408">
        <v>-1482</v>
      </c>
      <c r="R18" s="408">
        <v>-364</v>
      </c>
      <c r="S18" s="408">
        <v>-355</v>
      </c>
      <c r="T18" s="408">
        <v>-355</v>
      </c>
      <c r="U18" s="408">
        <v>-352</v>
      </c>
      <c r="V18" s="408">
        <v>-1426</v>
      </c>
      <c r="W18" s="408">
        <v>-328</v>
      </c>
      <c r="X18" s="408">
        <v>-354.4</v>
      </c>
      <c r="Y18" s="408">
        <v>-374</v>
      </c>
      <c r="Z18" s="408">
        <v>-367</v>
      </c>
      <c r="AA18" s="408">
        <v>-1423</v>
      </c>
      <c r="AB18" s="408">
        <v>-338</v>
      </c>
      <c r="AC18" s="408">
        <v>-418</v>
      </c>
      <c r="AD18" s="408">
        <v>-410</v>
      </c>
      <c r="AE18" s="408">
        <v>-453</v>
      </c>
      <c r="AF18" s="408">
        <v>-1620</v>
      </c>
      <c r="AG18" s="408">
        <v>-436</v>
      </c>
      <c r="AH18" s="409">
        <v>-502</v>
      </c>
      <c r="AI18" s="410"/>
      <c r="AJ18" s="410"/>
    </row>
    <row r="19" spans="1:36" s="384" customFormat="1" ht="15" customHeight="1">
      <c r="A19" s="338" t="s">
        <v>425</v>
      </c>
      <c r="B19" s="408">
        <v>-856</v>
      </c>
      <c r="C19" s="408">
        <v>-386</v>
      </c>
      <c r="D19" s="408">
        <v>-370</v>
      </c>
      <c r="E19" s="408">
        <v>-151</v>
      </c>
      <c r="F19" s="408">
        <v>-321</v>
      </c>
      <c r="G19" s="408">
        <v>-1228</v>
      </c>
      <c r="H19" s="408">
        <v>-151</v>
      </c>
      <c r="I19" s="408">
        <v>-175</v>
      </c>
      <c r="J19" s="408">
        <v>-407</v>
      </c>
      <c r="K19" s="408">
        <v>-343</v>
      </c>
      <c r="L19" s="408">
        <v>-1076</v>
      </c>
      <c r="M19" s="408">
        <v>-609</v>
      </c>
      <c r="N19" s="408">
        <v>-269</v>
      </c>
      <c r="O19" s="408">
        <v>-139</v>
      </c>
      <c r="P19" s="408">
        <v>-261</v>
      </c>
      <c r="Q19" s="408">
        <v>-1278</v>
      </c>
      <c r="R19" s="408">
        <v>-676</v>
      </c>
      <c r="S19" s="408">
        <v>-1189</v>
      </c>
      <c r="T19" s="408">
        <v>-583</v>
      </c>
      <c r="U19" s="408">
        <v>145</v>
      </c>
      <c r="V19" s="408">
        <v>-2303</v>
      </c>
      <c r="W19" s="408">
        <v>-167</v>
      </c>
      <c r="X19" s="408">
        <v>-184.4</v>
      </c>
      <c r="Y19" s="408">
        <v>-262</v>
      </c>
      <c r="Z19" s="408">
        <v>-512</v>
      </c>
      <c r="AA19" s="408">
        <v>-1125</v>
      </c>
      <c r="AB19" s="408">
        <v>-350</v>
      </c>
      <c r="AC19" s="408">
        <v>-393</v>
      </c>
      <c r="AD19" s="408">
        <v>-605</v>
      </c>
      <c r="AE19" s="408">
        <v>-806</v>
      </c>
      <c r="AF19" s="408">
        <v>-2155</v>
      </c>
      <c r="AG19" s="408">
        <v>-256</v>
      </c>
      <c r="AH19" s="409">
        <v>-460</v>
      </c>
      <c r="AI19" s="410"/>
      <c r="AJ19" s="410"/>
    </row>
    <row r="20" spans="1:36" s="414" customFormat="1" ht="15" customHeight="1">
      <c r="A20" s="344" t="s">
        <v>426</v>
      </c>
      <c r="B20" s="412">
        <v>9610</v>
      </c>
      <c r="C20" s="412">
        <v>2440</v>
      </c>
      <c r="D20" s="412">
        <v>2160</v>
      </c>
      <c r="E20" s="412">
        <v>2546</v>
      </c>
      <c r="F20" s="412">
        <v>2750</v>
      </c>
      <c r="G20" s="412">
        <v>9896</v>
      </c>
      <c r="H20" s="412">
        <v>2824</v>
      </c>
      <c r="I20" s="412">
        <v>2842</v>
      </c>
      <c r="J20" s="412">
        <v>2566</v>
      </c>
      <c r="K20" s="412">
        <v>2867</v>
      </c>
      <c r="L20" s="412">
        <v>11099</v>
      </c>
      <c r="M20" s="412">
        <v>3002</v>
      </c>
      <c r="N20" s="412">
        <v>2984</v>
      </c>
      <c r="O20" s="412">
        <v>2998</v>
      </c>
      <c r="P20" s="412">
        <v>3255.58</v>
      </c>
      <c r="Q20" s="412">
        <v>12239.58</v>
      </c>
      <c r="R20" s="412">
        <v>1967</v>
      </c>
      <c r="S20" s="412">
        <v>2312</v>
      </c>
      <c r="T20" s="412">
        <v>2302</v>
      </c>
      <c r="U20" s="412">
        <v>2188</v>
      </c>
      <c r="V20" s="412">
        <v>8769</v>
      </c>
      <c r="W20" s="412">
        <v>2674</v>
      </c>
      <c r="X20" s="412">
        <v>1078.1999999999998</v>
      </c>
      <c r="Y20" s="412">
        <v>2636</v>
      </c>
      <c r="Z20" s="412">
        <v>2632</v>
      </c>
      <c r="AA20" s="412">
        <v>9021</v>
      </c>
      <c r="AB20" s="412">
        <v>2580</v>
      </c>
      <c r="AC20" s="412">
        <v>2859</v>
      </c>
      <c r="AD20" s="412">
        <v>2426</v>
      </c>
      <c r="AE20" s="412">
        <v>2972</v>
      </c>
      <c r="AF20" s="412">
        <v>10837</v>
      </c>
      <c r="AG20" s="412">
        <v>2926</v>
      </c>
      <c r="AH20" s="413">
        <v>3787</v>
      </c>
      <c r="AI20" s="410"/>
      <c r="AJ20" s="410"/>
    </row>
    <row r="21" spans="1:36" s="384" customFormat="1" ht="15" customHeight="1">
      <c r="A21" s="338" t="s">
        <v>427</v>
      </c>
      <c r="B21" s="408">
        <v>-4059</v>
      </c>
      <c r="C21" s="408">
        <v>-1066</v>
      </c>
      <c r="D21" s="408">
        <v>-890</v>
      </c>
      <c r="E21" s="408">
        <v>-1063</v>
      </c>
      <c r="F21" s="408">
        <v>-1343</v>
      </c>
      <c r="G21" s="408">
        <v>-4362</v>
      </c>
      <c r="H21" s="408">
        <v>-1261</v>
      </c>
      <c r="I21" s="408">
        <v>-1260</v>
      </c>
      <c r="J21" s="408">
        <v>-1104</v>
      </c>
      <c r="K21" s="408">
        <v>-1085</v>
      </c>
      <c r="L21" s="408">
        <v>-4710</v>
      </c>
      <c r="M21" s="408">
        <v>-1188</v>
      </c>
      <c r="N21" s="408">
        <v>-1151</v>
      </c>
      <c r="O21" s="408">
        <v>-1113</v>
      </c>
      <c r="P21" s="408">
        <v>-1337</v>
      </c>
      <c r="Q21" s="408">
        <v>-4789</v>
      </c>
      <c r="R21" s="408">
        <v>-809</v>
      </c>
      <c r="S21" s="408">
        <v>-951</v>
      </c>
      <c r="T21" s="408">
        <v>-977</v>
      </c>
      <c r="U21" s="408">
        <v>-912</v>
      </c>
      <c r="V21" s="408">
        <v>-3649</v>
      </c>
      <c r="W21" s="408">
        <v>-1045</v>
      </c>
      <c r="X21" s="408">
        <v>-423</v>
      </c>
      <c r="Y21" s="408">
        <v>-1094</v>
      </c>
      <c r="Z21" s="408">
        <v>-1116</v>
      </c>
      <c r="AA21" s="408">
        <v>-3677</v>
      </c>
      <c r="AB21" s="408">
        <v>-979</v>
      </c>
      <c r="AC21" s="408">
        <v>-1053</v>
      </c>
      <c r="AD21" s="408">
        <v>-931</v>
      </c>
      <c r="AE21" s="408">
        <v>-1080</v>
      </c>
      <c r="AF21" s="408">
        <v>-4042</v>
      </c>
      <c r="AG21" s="408">
        <v>-1155</v>
      </c>
      <c r="AH21" s="409">
        <v>-1415</v>
      </c>
      <c r="AI21" s="410"/>
      <c r="AJ21" s="410"/>
    </row>
    <row r="22" spans="1:36" s="382" customFormat="1" ht="3.75" customHeight="1">
      <c r="A22" s="415"/>
      <c r="B22" s="408"/>
      <c r="C22" s="416"/>
      <c r="D22" s="417"/>
      <c r="E22" s="408"/>
      <c r="F22" s="408"/>
      <c r="G22" s="408"/>
      <c r="H22" s="408"/>
      <c r="I22" s="408"/>
      <c r="J22" s="408"/>
      <c r="K22" s="408"/>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10"/>
      <c r="AJ22" s="410"/>
    </row>
    <row r="23" spans="1:36" s="414" customFormat="1" ht="15" customHeight="1" thickBot="1">
      <c r="A23" s="106" t="s">
        <v>428</v>
      </c>
      <c r="B23" s="418">
        <v>5551</v>
      </c>
      <c r="C23" s="418">
        <v>1374</v>
      </c>
      <c r="D23" s="418">
        <v>1270</v>
      </c>
      <c r="E23" s="418">
        <v>1483</v>
      </c>
      <c r="F23" s="418">
        <v>1407</v>
      </c>
      <c r="G23" s="418">
        <v>5534</v>
      </c>
      <c r="H23" s="418">
        <v>1563</v>
      </c>
      <c r="I23" s="418">
        <v>1582</v>
      </c>
      <c r="J23" s="418">
        <v>1462</v>
      </c>
      <c r="K23" s="418">
        <v>1782</v>
      </c>
      <c r="L23" s="418">
        <v>6389</v>
      </c>
      <c r="M23" s="418">
        <v>1814</v>
      </c>
      <c r="N23" s="418">
        <v>1833</v>
      </c>
      <c r="O23" s="418">
        <v>1885</v>
      </c>
      <c r="P23" s="418">
        <v>1918.58</v>
      </c>
      <c r="Q23" s="418">
        <v>7450.58</v>
      </c>
      <c r="R23" s="418">
        <v>1158</v>
      </c>
      <c r="S23" s="418">
        <v>1361</v>
      </c>
      <c r="T23" s="418">
        <v>1325</v>
      </c>
      <c r="U23" s="418">
        <v>1276</v>
      </c>
      <c r="V23" s="418">
        <v>5120</v>
      </c>
      <c r="W23" s="418">
        <v>1629</v>
      </c>
      <c r="X23" s="418">
        <v>655.19999999999982</v>
      </c>
      <c r="Y23" s="418">
        <v>1543</v>
      </c>
      <c r="Z23" s="418">
        <v>1517</v>
      </c>
      <c r="AA23" s="418">
        <v>5344</v>
      </c>
      <c r="AB23" s="418">
        <v>1601</v>
      </c>
      <c r="AC23" s="418">
        <v>1806</v>
      </c>
      <c r="AD23" s="418">
        <v>1495</v>
      </c>
      <c r="AE23" s="418">
        <v>1893</v>
      </c>
      <c r="AF23" s="418">
        <v>6795</v>
      </c>
      <c r="AG23" s="418">
        <v>1770</v>
      </c>
      <c r="AH23" s="418">
        <v>2372</v>
      </c>
      <c r="AI23" s="410"/>
      <c r="AJ23" s="410"/>
    </row>
    <row r="24" spans="1:36" s="384" customFormat="1" ht="7.95" customHeight="1" thickTop="1">
      <c r="A24" s="382"/>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row>
    <row r="25" spans="1:36" s="384" customFormat="1" ht="10.199999999999999">
      <c r="A25" s="382" t="s">
        <v>429</v>
      </c>
      <c r="B25" s="420"/>
      <c r="C25" s="420"/>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c r="AH25" s="420"/>
    </row>
    <row r="26" spans="1:36" s="384" customFormat="1" ht="10.199999999999999">
      <c r="A26" s="382" t="s">
        <v>430</v>
      </c>
      <c r="B26" s="382"/>
      <c r="C26" s="382"/>
      <c r="D26" s="382"/>
      <c r="E26" s="382"/>
      <c r="F26" s="382"/>
      <c r="G26" s="382"/>
      <c r="H26" s="382"/>
      <c r="I26" s="382"/>
      <c r="J26" s="382"/>
      <c r="K26" s="382"/>
      <c r="L26" s="382"/>
      <c r="M26" s="382"/>
      <c r="N26" s="382"/>
      <c r="O26" s="382"/>
      <c r="P26" s="382"/>
      <c r="Q26" s="382"/>
      <c r="R26" s="382"/>
      <c r="S26" s="382"/>
      <c r="T26" s="382"/>
      <c r="U26" s="382"/>
      <c r="V26" s="382"/>
      <c r="W26" s="382"/>
      <c r="X26" s="382"/>
      <c r="Y26" s="382"/>
      <c r="Z26" s="382"/>
      <c r="AA26" s="382"/>
      <c r="AB26" s="382"/>
      <c r="AC26" s="382"/>
      <c r="AD26" s="382"/>
      <c r="AE26" s="382"/>
      <c r="AF26" s="382"/>
      <c r="AG26" s="382"/>
      <c r="AH26" s="382"/>
    </row>
    <row r="27" spans="1:36" s="384" customFormat="1" ht="15" customHeight="1">
      <c r="A27" s="382"/>
      <c r="B27" s="382"/>
      <c r="C27" s="382"/>
      <c r="D27" s="382"/>
      <c r="E27" s="382"/>
      <c r="F27" s="382"/>
      <c r="G27" s="382"/>
      <c r="H27" s="382"/>
      <c r="I27" s="382"/>
      <c r="J27" s="382"/>
      <c r="K27" s="382"/>
      <c r="L27" s="382"/>
      <c r="M27" s="382"/>
      <c r="N27" s="382"/>
      <c r="O27" s="382"/>
      <c r="P27" s="382"/>
      <c r="Q27" s="382"/>
      <c r="R27" s="382"/>
      <c r="S27" s="382"/>
      <c r="T27" s="382"/>
      <c r="U27" s="382"/>
      <c r="V27" s="382"/>
      <c r="W27" s="382"/>
      <c r="X27" s="382"/>
      <c r="Y27" s="382"/>
      <c r="Z27" s="382"/>
      <c r="AA27" s="382"/>
      <c r="AB27" s="382"/>
      <c r="AC27" s="382"/>
      <c r="AD27" s="382"/>
      <c r="AE27" s="382"/>
      <c r="AF27" s="382"/>
      <c r="AG27" s="382"/>
      <c r="AH27" s="382"/>
    </row>
    <row r="28" spans="1:36" s="384" customFormat="1" ht="15" customHeight="1">
      <c r="A28" s="382"/>
      <c r="B28" s="382"/>
      <c r="C28" s="382"/>
      <c r="D28" s="382"/>
      <c r="E28" s="382"/>
      <c r="F28" s="382"/>
      <c r="G28" s="382"/>
      <c r="H28" s="382"/>
      <c r="I28" s="382"/>
      <c r="J28" s="382"/>
      <c r="K28" s="382"/>
      <c r="L28" s="382"/>
      <c r="M28" s="382"/>
      <c r="N28" s="382"/>
      <c r="O28" s="382"/>
      <c r="P28" s="382"/>
      <c r="Q28" s="382"/>
      <c r="R28" s="382"/>
      <c r="S28" s="382"/>
      <c r="T28" s="382"/>
      <c r="U28" s="382"/>
      <c r="V28" s="382"/>
      <c r="W28" s="382"/>
      <c r="X28" s="382"/>
      <c r="Y28" s="382"/>
      <c r="Z28" s="382"/>
      <c r="AA28" s="382"/>
      <c r="AB28" s="382"/>
      <c r="AC28" s="382"/>
      <c r="AD28" s="382"/>
      <c r="AE28" s="382"/>
      <c r="AF28" s="382"/>
      <c r="AG28" s="382"/>
      <c r="AH28" s="382"/>
    </row>
    <row r="29" spans="1:36" s="384" customFormat="1" ht="15" customHeight="1">
      <c r="A29" s="382"/>
      <c r="B29" s="382"/>
      <c r="C29" s="382"/>
      <c r="D29" s="382"/>
      <c r="E29" s="382"/>
      <c r="F29" s="382"/>
      <c r="G29" s="382"/>
      <c r="H29" s="382"/>
      <c r="I29" s="382"/>
      <c r="J29" s="382"/>
      <c r="K29" s="382"/>
      <c r="L29" s="382"/>
      <c r="M29" s="382"/>
      <c r="N29" s="382"/>
      <c r="O29" s="382"/>
      <c r="P29" s="382"/>
      <c r="Q29" s="382"/>
      <c r="R29" s="382"/>
      <c r="S29" s="382"/>
      <c r="T29" s="382"/>
      <c r="U29" s="382"/>
      <c r="V29" s="382"/>
      <c r="W29" s="382"/>
      <c r="X29" s="382"/>
      <c r="Y29" s="382"/>
      <c r="Z29" s="382"/>
      <c r="AA29" s="382"/>
      <c r="AB29" s="382"/>
      <c r="AC29" s="382"/>
      <c r="AD29" s="382"/>
      <c r="AE29" s="382"/>
      <c r="AF29" s="382"/>
      <c r="AG29" s="382"/>
      <c r="AH29" s="382"/>
    </row>
    <row r="30" spans="1:36" s="384" customFormat="1" ht="15" customHeight="1">
      <c r="A30" s="382"/>
      <c r="B30" s="382"/>
      <c r="C30" s="420"/>
      <c r="D30" s="420"/>
      <c r="E30" s="382"/>
      <c r="F30" s="382"/>
      <c r="G30" s="382"/>
      <c r="H30" s="382"/>
      <c r="I30" s="382"/>
      <c r="J30" s="382"/>
      <c r="K30" s="382"/>
      <c r="L30" s="382"/>
      <c r="M30" s="382"/>
      <c r="N30" s="382"/>
      <c r="O30" s="382"/>
      <c r="P30" s="382"/>
      <c r="Q30" s="382"/>
      <c r="R30" s="382"/>
      <c r="S30" s="382"/>
      <c r="T30" s="382"/>
      <c r="U30" s="382"/>
      <c r="V30" s="382"/>
      <c r="W30" s="382"/>
      <c r="X30" s="382"/>
      <c r="Y30" s="382"/>
      <c r="Z30" s="382"/>
      <c r="AA30" s="382"/>
      <c r="AB30" s="382"/>
      <c r="AC30" s="382"/>
      <c r="AD30" s="382"/>
      <c r="AE30" s="382"/>
      <c r="AF30" s="382"/>
      <c r="AG30" s="382"/>
      <c r="AH30" s="382"/>
    </row>
    <row r="31" spans="1:36" s="384" customFormat="1" ht="15" customHeight="1">
      <c r="A31" s="382"/>
      <c r="B31" s="382"/>
      <c r="C31" s="420"/>
      <c r="D31" s="420"/>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row>
    <row r="32" spans="1:36" s="384" customFormat="1" ht="15" customHeight="1">
      <c r="A32" s="382"/>
      <c r="B32" s="382"/>
      <c r="C32" s="420"/>
      <c r="D32" s="420"/>
      <c r="E32" s="382"/>
      <c r="F32" s="382"/>
      <c r="G32" s="382"/>
      <c r="H32" s="382"/>
      <c r="I32" s="382"/>
      <c r="J32" s="382"/>
      <c r="K32" s="382"/>
      <c r="L32" s="382"/>
      <c r="M32" s="382"/>
      <c r="N32" s="382"/>
      <c r="O32" s="382"/>
      <c r="P32" s="382"/>
      <c r="Q32" s="382"/>
      <c r="R32" s="382"/>
      <c r="S32" s="382"/>
      <c r="T32" s="382"/>
      <c r="U32" s="382"/>
      <c r="V32" s="382"/>
      <c r="W32" s="382"/>
      <c r="X32" s="382"/>
      <c r="Y32" s="382"/>
      <c r="Z32" s="382"/>
      <c r="AA32" s="382"/>
      <c r="AB32" s="382"/>
      <c r="AC32" s="382"/>
      <c r="AD32" s="382"/>
      <c r="AE32" s="382"/>
      <c r="AF32" s="382"/>
      <c r="AG32" s="382"/>
      <c r="AH32" s="382"/>
    </row>
    <row r="33" spans="1:34" s="384" customFormat="1" ht="15" customHeight="1">
      <c r="A33" s="382"/>
      <c r="B33" s="382"/>
      <c r="C33" s="420"/>
      <c r="D33" s="420"/>
      <c r="E33" s="382"/>
      <c r="F33" s="382"/>
      <c r="G33" s="382"/>
      <c r="H33" s="382"/>
      <c r="I33" s="382"/>
      <c r="J33" s="382"/>
      <c r="K33" s="382"/>
      <c r="L33" s="382"/>
      <c r="M33" s="382"/>
      <c r="N33" s="382"/>
      <c r="O33" s="382"/>
      <c r="P33" s="382"/>
      <c r="Q33" s="382"/>
      <c r="R33" s="382"/>
      <c r="S33" s="382"/>
      <c r="T33" s="382"/>
      <c r="U33" s="382"/>
      <c r="V33" s="382"/>
      <c r="W33" s="382"/>
      <c r="X33" s="382"/>
      <c r="Y33" s="382"/>
      <c r="Z33" s="382"/>
      <c r="AA33" s="382"/>
      <c r="AB33" s="382"/>
      <c r="AC33" s="382"/>
      <c r="AD33" s="382"/>
      <c r="AE33" s="382"/>
      <c r="AF33" s="382"/>
      <c r="AG33" s="382"/>
      <c r="AH33" s="382"/>
    </row>
    <row r="34" spans="1:34" s="384" customFormat="1" ht="15" customHeight="1">
      <c r="A34" s="382"/>
      <c r="B34" s="382"/>
      <c r="C34" s="382"/>
      <c r="D34" s="382"/>
      <c r="E34" s="382"/>
      <c r="F34" s="382"/>
      <c r="G34" s="382"/>
      <c r="H34" s="382"/>
      <c r="I34" s="382"/>
      <c r="J34" s="382"/>
      <c r="K34" s="382"/>
      <c r="L34" s="382"/>
      <c r="M34" s="382"/>
      <c r="N34" s="382"/>
      <c r="O34" s="382"/>
      <c r="P34" s="382"/>
      <c r="Q34" s="382"/>
      <c r="R34" s="382"/>
      <c r="S34" s="382"/>
      <c r="T34" s="382"/>
      <c r="U34" s="382"/>
      <c r="V34" s="382"/>
      <c r="W34" s="382"/>
      <c r="X34" s="382"/>
      <c r="Y34" s="382"/>
      <c r="Z34" s="382"/>
      <c r="AA34" s="382"/>
      <c r="AB34" s="382"/>
      <c r="AC34" s="382"/>
      <c r="AD34" s="382"/>
      <c r="AE34" s="382"/>
      <c r="AF34" s="382"/>
      <c r="AG34" s="382"/>
      <c r="AH34" s="382"/>
    </row>
    <row r="35" spans="1:34" s="384" customFormat="1" ht="15" customHeight="1">
      <c r="A35" s="382"/>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382"/>
      <c r="Z35" s="382"/>
      <c r="AA35" s="382"/>
      <c r="AB35" s="382"/>
      <c r="AC35" s="382"/>
      <c r="AD35" s="382"/>
      <c r="AE35" s="382"/>
      <c r="AF35" s="382"/>
      <c r="AG35" s="382"/>
      <c r="AH35" s="382"/>
    </row>
    <row r="36" spans="1:34" s="384" customFormat="1" ht="15" customHeight="1">
      <c r="A36" s="382"/>
      <c r="B36" s="382"/>
      <c r="C36" s="382"/>
      <c r="D36" s="382"/>
      <c r="E36" s="382"/>
      <c r="F36" s="382"/>
      <c r="G36" s="382"/>
      <c r="H36" s="382"/>
      <c r="I36" s="382"/>
      <c r="J36" s="382"/>
      <c r="K36" s="382"/>
      <c r="L36" s="382"/>
      <c r="M36" s="382"/>
      <c r="N36" s="382"/>
      <c r="O36" s="382"/>
      <c r="P36" s="382"/>
      <c r="Q36" s="382"/>
      <c r="R36" s="382"/>
      <c r="S36" s="382"/>
      <c r="T36" s="382"/>
      <c r="U36" s="382"/>
      <c r="V36" s="382"/>
      <c r="W36" s="382"/>
      <c r="X36" s="382"/>
      <c r="Y36" s="382"/>
      <c r="Z36" s="382"/>
      <c r="AA36" s="382"/>
      <c r="AB36" s="382"/>
      <c r="AC36" s="382"/>
      <c r="AD36" s="382"/>
      <c r="AE36" s="382"/>
      <c r="AF36" s="382"/>
      <c r="AG36" s="382"/>
      <c r="AH36" s="382"/>
    </row>
    <row r="37" spans="1:34" s="384" customFormat="1" ht="15" customHeight="1">
      <c r="A37" s="382"/>
      <c r="B37" s="382"/>
      <c r="C37" s="382"/>
      <c r="D37" s="382"/>
      <c r="E37" s="382"/>
      <c r="F37" s="382"/>
      <c r="G37" s="382"/>
      <c r="H37" s="382"/>
      <c r="I37" s="382"/>
      <c r="J37" s="382"/>
      <c r="K37" s="382"/>
      <c r="L37" s="382"/>
      <c r="M37" s="382"/>
      <c r="N37" s="382"/>
      <c r="O37" s="382"/>
      <c r="P37" s="382"/>
      <c r="Q37" s="382"/>
      <c r="R37" s="382"/>
      <c r="S37" s="382"/>
      <c r="T37" s="382"/>
      <c r="U37" s="382"/>
      <c r="V37" s="382"/>
      <c r="W37" s="382"/>
      <c r="X37" s="382"/>
      <c r="Y37" s="382"/>
      <c r="Z37" s="382"/>
      <c r="AA37" s="382"/>
      <c r="AB37" s="382"/>
      <c r="AC37" s="382"/>
      <c r="AD37" s="382"/>
      <c r="AE37" s="382"/>
      <c r="AF37" s="382"/>
      <c r="AG37" s="382"/>
      <c r="AH37" s="382"/>
    </row>
    <row r="38" spans="1:34" s="384" customFormat="1" ht="15" customHeight="1">
      <c r="A38" s="382"/>
      <c r="B38" s="382"/>
      <c r="C38" s="382"/>
      <c r="D38" s="382"/>
      <c r="E38" s="382"/>
      <c r="F38" s="382"/>
      <c r="G38" s="382"/>
      <c r="H38" s="382"/>
      <c r="I38" s="382"/>
      <c r="J38" s="382"/>
      <c r="K38" s="382"/>
      <c r="L38" s="382"/>
      <c r="M38" s="382"/>
      <c r="N38" s="382"/>
      <c r="O38" s="382"/>
      <c r="P38" s="382"/>
      <c r="Q38" s="382"/>
      <c r="R38" s="382"/>
      <c r="S38" s="382"/>
      <c r="T38" s="382"/>
      <c r="U38" s="382"/>
      <c r="V38" s="382"/>
      <c r="W38" s="382"/>
      <c r="X38" s="382"/>
      <c r="Y38" s="382"/>
      <c r="Z38" s="382"/>
      <c r="AA38" s="382"/>
      <c r="AB38" s="382"/>
      <c r="AC38" s="382"/>
      <c r="AD38" s="382"/>
      <c r="AE38" s="382"/>
      <c r="AF38" s="382"/>
      <c r="AG38" s="382"/>
      <c r="AH38" s="382"/>
    </row>
    <row r="39" spans="1:34" s="384" customFormat="1" ht="15" customHeight="1">
      <c r="A39" s="382"/>
      <c r="B39" s="382"/>
      <c r="C39" s="382"/>
      <c r="D39" s="382"/>
      <c r="E39" s="382"/>
      <c r="F39" s="382"/>
      <c r="G39" s="382"/>
      <c r="H39" s="382"/>
      <c r="I39" s="382"/>
      <c r="J39" s="382"/>
      <c r="K39" s="382"/>
      <c r="L39" s="382"/>
      <c r="M39" s="382"/>
      <c r="N39" s="382"/>
      <c r="O39" s="382"/>
      <c r="P39" s="382"/>
      <c r="Q39" s="382"/>
      <c r="R39" s="382"/>
      <c r="S39" s="382"/>
      <c r="T39" s="382"/>
      <c r="U39" s="382"/>
      <c r="V39" s="382"/>
      <c r="W39" s="382"/>
      <c r="X39" s="382"/>
      <c r="Y39" s="382"/>
      <c r="Z39" s="382"/>
      <c r="AA39" s="382"/>
      <c r="AB39" s="382"/>
      <c r="AC39" s="382"/>
      <c r="AD39" s="382"/>
      <c r="AE39" s="382"/>
      <c r="AF39" s="382"/>
      <c r="AG39" s="382"/>
      <c r="AH39" s="382"/>
    </row>
    <row r="40" spans="1:34" s="384" customFormat="1" ht="15" customHeight="1">
      <c r="A40" s="382"/>
      <c r="B40" s="382"/>
      <c r="C40" s="382"/>
      <c r="D40" s="382"/>
      <c r="E40" s="382"/>
      <c r="F40" s="382"/>
      <c r="G40" s="382"/>
      <c r="H40" s="382"/>
      <c r="I40" s="382"/>
      <c r="J40" s="382"/>
      <c r="K40" s="382"/>
      <c r="L40" s="382"/>
      <c r="M40" s="382"/>
      <c r="N40" s="382"/>
      <c r="O40" s="382"/>
      <c r="P40" s="382"/>
      <c r="Q40" s="382"/>
      <c r="R40" s="382"/>
      <c r="S40" s="382"/>
      <c r="T40" s="382"/>
      <c r="U40" s="382"/>
      <c r="V40" s="382"/>
      <c r="W40" s="382"/>
      <c r="X40" s="382"/>
      <c r="Y40" s="382"/>
      <c r="Z40" s="382"/>
      <c r="AA40" s="382"/>
      <c r="AB40" s="382"/>
      <c r="AC40" s="382"/>
      <c r="AD40" s="382"/>
      <c r="AE40" s="382"/>
      <c r="AF40" s="382"/>
      <c r="AG40" s="382"/>
      <c r="AH40" s="382"/>
    </row>
    <row r="41" spans="1:34" s="384" customFormat="1" ht="15" customHeight="1">
      <c r="A41" s="382"/>
      <c r="B41" s="382"/>
      <c r="C41" s="382"/>
      <c r="D41" s="382"/>
      <c r="E41" s="382"/>
      <c r="F41" s="382"/>
      <c r="G41" s="382"/>
      <c r="H41" s="382"/>
      <c r="I41" s="382"/>
      <c r="J41" s="382"/>
      <c r="K41" s="382"/>
      <c r="L41" s="382"/>
      <c r="M41" s="382"/>
      <c r="N41" s="382"/>
      <c r="O41" s="382"/>
      <c r="P41" s="382"/>
      <c r="Q41" s="382"/>
      <c r="R41" s="382"/>
      <c r="S41" s="382"/>
      <c r="T41" s="382"/>
      <c r="U41" s="382"/>
      <c r="V41" s="382"/>
      <c r="W41" s="382"/>
      <c r="X41" s="382"/>
      <c r="Y41" s="382"/>
      <c r="Z41" s="382"/>
      <c r="AA41" s="382"/>
      <c r="AB41" s="382"/>
      <c r="AC41" s="382"/>
      <c r="AD41" s="382"/>
      <c r="AE41" s="382"/>
      <c r="AF41" s="382"/>
      <c r="AG41" s="382"/>
      <c r="AH41" s="382"/>
    </row>
    <row r="42" spans="1:34" s="384" customFormat="1" ht="15" customHeight="1">
      <c r="A42" s="382"/>
      <c r="B42" s="420"/>
      <c r="C42" s="420"/>
      <c r="D42" s="420"/>
      <c r="E42" s="420"/>
      <c r="F42" s="420"/>
      <c r="G42" s="420"/>
      <c r="H42" s="420"/>
      <c r="I42" s="420"/>
      <c r="J42" s="420"/>
      <c r="K42" s="420"/>
      <c r="L42" s="420"/>
      <c r="M42" s="420"/>
      <c r="N42" s="420"/>
      <c r="O42" s="420"/>
      <c r="P42" s="420"/>
      <c r="Q42" s="420"/>
      <c r="R42" s="420"/>
      <c r="S42" s="420"/>
      <c r="T42" s="420"/>
      <c r="U42" s="382"/>
      <c r="V42" s="382"/>
      <c r="W42" s="382"/>
      <c r="X42" s="382"/>
      <c r="Y42" s="382"/>
      <c r="Z42" s="382"/>
      <c r="AA42" s="382"/>
      <c r="AB42" s="382"/>
      <c r="AC42" s="382"/>
      <c r="AD42" s="382"/>
      <c r="AE42" s="382"/>
      <c r="AF42" s="382"/>
      <c r="AG42" s="382"/>
      <c r="AH42" s="420"/>
    </row>
    <row r="43" spans="1:34" s="384" customFormat="1" ht="15" customHeight="1">
      <c r="A43" s="382"/>
      <c r="B43" s="420"/>
      <c r="C43" s="420"/>
      <c r="D43" s="420"/>
      <c r="E43" s="420"/>
      <c r="F43" s="420"/>
      <c r="G43" s="420"/>
      <c r="H43" s="420"/>
      <c r="I43" s="420"/>
      <c r="J43" s="420"/>
      <c r="K43" s="420"/>
      <c r="L43" s="420"/>
      <c r="M43" s="420"/>
      <c r="N43" s="420"/>
      <c r="O43" s="420"/>
      <c r="P43" s="420"/>
      <c r="Q43" s="420"/>
      <c r="R43" s="420"/>
      <c r="S43" s="420"/>
      <c r="T43" s="420"/>
      <c r="U43" s="382"/>
      <c r="V43" s="382"/>
      <c r="W43" s="382"/>
      <c r="X43" s="382"/>
      <c r="Y43" s="382"/>
      <c r="Z43" s="382"/>
      <c r="AA43" s="382"/>
      <c r="AB43" s="382"/>
      <c r="AC43" s="382"/>
      <c r="AD43" s="382"/>
      <c r="AE43" s="382"/>
      <c r="AF43" s="382"/>
      <c r="AG43" s="382"/>
      <c r="AH43" s="420"/>
    </row>
    <row r="44" spans="1:34" s="384" customFormat="1" ht="15" customHeight="1">
      <c r="A44" s="382"/>
      <c r="B44" s="420"/>
      <c r="C44" s="420"/>
      <c r="D44" s="420"/>
      <c r="E44" s="420"/>
      <c r="F44" s="420"/>
      <c r="G44" s="420"/>
      <c r="H44" s="420"/>
      <c r="I44" s="420"/>
      <c r="J44" s="420"/>
      <c r="K44" s="420"/>
      <c r="L44" s="420"/>
      <c r="M44" s="420"/>
      <c r="N44" s="420"/>
      <c r="O44" s="420"/>
      <c r="P44" s="420"/>
      <c r="Q44" s="420"/>
      <c r="R44" s="420"/>
      <c r="S44" s="420"/>
      <c r="T44" s="420"/>
      <c r="U44" s="382"/>
      <c r="V44" s="382"/>
      <c r="W44" s="382"/>
      <c r="X44" s="382"/>
      <c r="Y44" s="382"/>
      <c r="Z44" s="382"/>
      <c r="AA44" s="382"/>
      <c r="AB44" s="382"/>
      <c r="AC44" s="382"/>
      <c r="AD44" s="382"/>
      <c r="AE44" s="382"/>
      <c r="AF44" s="382"/>
      <c r="AG44" s="382"/>
      <c r="AH44" s="420"/>
    </row>
    <row r="45" spans="1:34" s="384" customFormat="1" ht="15" customHeight="1">
      <c r="A45" s="382"/>
      <c r="B45" s="420"/>
      <c r="C45" s="420"/>
      <c r="D45" s="420"/>
      <c r="E45" s="420"/>
      <c r="F45" s="420"/>
      <c r="G45" s="420"/>
      <c r="H45" s="420"/>
      <c r="I45" s="420"/>
      <c r="J45" s="420"/>
      <c r="K45" s="420"/>
      <c r="L45" s="420"/>
      <c r="M45" s="420"/>
      <c r="N45" s="420"/>
      <c r="O45" s="420"/>
      <c r="P45" s="420"/>
      <c r="Q45" s="420"/>
      <c r="R45" s="420"/>
      <c r="S45" s="420"/>
      <c r="T45" s="420"/>
      <c r="U45" s="382"/>
      <c r="V45" s="382"/>
      <c r="W45" s="382"/>
      <c r="X45" s="382"/>
      <c r="Y45" s="382"/>
      <c r="Z45" s="382"/>
      <c r="AA45" s="382"/>
      <c r="AB45" s="382"/>
      <c r="AC45" s="382"/>
      <c r="AD45" s="382"/>
      <c r="AE45" s="382"/>
      <c r="AF45" s="382"/>
      <c r="AG45" s="382"/>
      <c r="AH45" s="420"/>
    </row>
    <row r="46" spans="1:34" s="384" customFormat="1" ht="15" customHeight="1">
      <c r="A46" s="382"/>
      <c r="B46" s="420"/>
      <c r="C46" s="420"/>
      <c r="D46" s="420"/>
      <c r="E46" s="420"/>
      <c r="F46" s="420"/>
      <c r="G46" s="420"/>
      <c r="H46" s="420"/>
      <c r="I46" s="420"/>
      <c r="J46" s="420"/>
      <c r="K46" s="420"/>
      <c r="L46" s="420"/>
      <c r="M46" s="420"/>
      <c r="N46" s="420"/>
      <c r="O46" s="420"/>
      <c r="P46" s="420"/>
      <c r="Q46" s="420"/>
      <c r="R46" s="420"/>
      <c r="S46" s="420"/>
      <c r="T46" s="420"/>
      <c r="U46" s="382"/>
      <c r="V46" s="382"/>
      <c r="W46" s="382"/>
      <c r="X46" s="382"/>
      <c r="Y46" s="382"/>
      <c r="Z46" s="382"/>
      <c r="AA46" s="382"/>
      <c r="AB46" s="382"/>
      <c r="AC46" s="382"/>
      <c r="AD46" s="382"/>
      <c r="AE46" s="382"/>
      <c r="AF46" s="382"/>
      <c r="AG46" s="382"/>
      <c r="AH46" s="420"/>
    </row>
    <row r="47" spans="1:34" s="384" customFormat="1" ht="15" customHeight="1">
      <c r="A47" s="382"/>
      <c r="B47" s="420"/>
      <c r="C47" s="420"/>
      <c r="D47" s="420"/>
      <c r="E47" s="420"/>
      <c r="F47" s="420"/>
      <c r="G47" s="420"/>
      <c r="H47" s="420"/>
      <c r="I47" s="420"/>
      <c r="J47" s="420"/>
      <c r="K47" s="420"/>
      <c r="L47" s="420"/>
      <c r="M47" s="420"/>
      <c r="N47" s="420"/>
      <c r="O47" s="420"/>
      <c r="P47" s="420"/>
      <c r="Q47" s="420"/>
      <c r="R47" s="420"/>
      <c r="S47" s="420"/>
      <c r="T47" s="420"/>
      <c r="U47" s="382"/>
      <c r="V47" s="382"/>
      <c r="W47" s="382"/>
      <c r="X47" s="382"/>
      <c r="Y47" s="382"/>
      <c r="Z47" s="382"/>
      <c r="AA47" s="382"/>
      <c r="AB47" s="382"/>
      <c r="AC47" s="382"/>
      <c r="AD47" s="382"/>
      <c r="AE47" s="382"/>
      <c r="AF47" s="382"/>
      <c r="AG47" s="382"/>
      <c r="AH47" s="420"/>
    </row>
    <row r="48" spans="1:34" s="384" customFormat="1" ht="15" customHeight="1">
      <c r="A48" s="382"/>
      <c r="B48" s="420"/>
      <c r="C48" s="420"/>
      <c r="D48" s="420"/>
      <c r="E48" s="420"/>
      <c r="F48" s="420"/>
      <c r="G48" s="420"/>
      <c r="H48" s="420"/>
      <c r="I48" s="420"/>
      <c r="J48" s="420"/>
      <c r="K48" s="420"/>
      <c r="L48" s="420"/>
      <c r="M48" s="420"/>
      <c r="N48" s="420"/>
      <c r="O48" s="420"/>
      <c r="P48" s="420"/>
      <c r="Q48" s="420"/>
      <c r="R48" s="420"/>
      <c r="S48" s="420"/>
      <c r="T48" s="420"/>
      <c r="U48" s="382"/>
      <c r="V48" s="382"/>
      <c r="W48" s="382"/>
      <c r="X48" s="382"/>
      <c r="Y48" s="382"/>
      <c r="Z48" s="382"/>
      <c r="AA48" s="382"/>
      <c r="AB48" s="382"/>
      <c r="AC48" s="382"/>
      <c r="AD48" s="382"/>
      <c r="AE48" s="382"/>
      <c r="AF48" s="382"/>
      <c r="AG48" s="382"/>
      <c r="AH48" s="420"/>
    </row>
    <row r="49" spans="1:34" s="384" customFormat="1" ht="15" customHeight="1">
      <c r="A49" s="382"/>
      <c r="B49" s="420"/>
      <c r="C49" s="420"/>
      <c r="D49" s="420"/>
      <c r="E49" s="420"/>
      <c r="F49" s="420"/>
      <c r="G49" s="420"/>
      <c r="H49" s="420"/>
      <c r="I49" s="420"/>
      <c r="J49" s="420"/>
      <c r="K49" s="420"/>
      <c r="L49" s="420"/>
      <c r="M49" s="420"/>
      <c r="N49" s="420"/>
      <c r="O49" s="420"/>
      <c r="P49" s="420"/>
      <c r="Q49" s="420"/>
      <c r="R49" s="420"/>
      <c r="S49" s="420"/>
      <c r="T49" s="420"/>
      <c r="U49" s="382"/>
      <c r="V49" s="382"/>
      <c r="W49" s="382"/>
      <c r="X49" s="382"/>
      <c r="Y49" s="382"/>
      <c r="Z49" s="382"/>
      <c r="AA49" s="382"/>
      <c r="AB49" s="382"/>
      <c r="AC49" s="382"/>
      <c r="AD49" s="382"/>
      <c r="AE49" s="382"/>
      <c r="AF49" s="382"/>
      <c r="AG49" s="382"/>
      <c r="AH49" s="420"/>
    </row>
    <row r="50" spans="1:34" s="384" customFormat="1" ht="15" customHeight="1">
      <c r="A50" s="382"/>
      <c r="B50" s="420"/>
      <c r="C50" s="420"/>
      <c r="D50" s="420"/>
      <c r="E50" s="420"/>
      <c r="F50" s="420"/>
      <c r="G50" s="420"/>
      <c r="H50" s="420"/>
      <c r="I50" s="420"/>
      <c r="J50" s="420"/>
      <c r="K50" s="420"/>
      <c r="L50" s="420"/>
      <c r="M50" s="420"/>
      <c r="N50" s="420"/>
      <c r="O50" s="420"/>
      <c r="P50" s="420"/>
      <c r="Q50" s="420"/>
      <c r="R50" s="420"/>
      <c r="S50" s="420"/>
      <c r="T50" s="420"/>
      <c r="U50" s="382"/>
      <c r="V50" s="382"/>
      <c r="W50" s="382"/>
      <c r="X50" s="382"/>
      <c r="Y50" s="382"/>
      <c r="Z50" s="382"/>
      <c r="AA50" s="382"/>
      <c r="AB50" s="382"/>
      <c r="AC50" s="382"/>
      <c r="AD50" s="382"/>
      <c r="AE50" s="382"/>
      <c r="AF50" s="382"/>
      <c r="AG50" s="382"/>
      <c r="AH50" s="420"/>
    </row>
    <row r="51" spans="1:34" s="384" customFormat="1" ht="15" customHeight="1">
      <c r="A51" s="382"/>
      <c r="B51" s="420"/>
      <c r="C51" s="420"/>
      <c r="D51" s="420"/>
      <c r="E51" s="420"/>
      <c r="F51" s="420"/>
      <c r="G51" s="420"/>
      <c r="H51" s="420"/>
      <c r="I51" s="420"/>
      <c r="J51" s="420"/>
      <c r="K51" s="420"/>
      <c r="L51" s="420"/>
      <c r="M51" s="420"/>
      <c r="N51" s="420"/>
      <c r="O51" s="420"/>
      <c r="P51" s="420"/>
      <c r="Q51" s="420"/>
      <c r="R51" s="420"/>
      <c r="S51" s="420"/>
      <c r="T51" s="420"/>
      <c r="U51" s="382"/>
      <c r="V51" s="382"/>
      <c r="W51" s="382"/>
      <c r="X51" s="382"/>
      <c r="Y51" s="382"/>
      <c r="Z51" s="382"/>
      <c r="AA51" s="382"/>
      <c r="AB51" s="382"/>
      <c r="AC51" s="382"/>
      <c r="AD51" s="382"/>
      <c r="AE51" s="382"/>
      <c r="AF51" s="382"/>
      <c r="AG51" s="382"/>
      <c r="AH51" s="420"/>
    </row>
    <row r="52" spans="1:34" s="384" customFormat="1" ht="15" customHeight="1">
      <c r="A52" s="382"/>
      <c r="B52" s="420"/>
      <c r="C52" s="420"/>
      <c r="D52" s="420"/>
      <c r="E52" s="420"/>
      <c r="F52" s="420"/>
      <c r="G52" s="420"/>
      <c r="H52" s="420"/>
      <c r="I52" s="420"/>
      <c r="J52" s="420"/>
      <c r="K52" s="420"/>
      <c r="L52" s="420"/>
      <c r="M52" s="420"/>
      <c r="N52" s="420"/>
      <c r="O52" s="420"/>
      <c r="P52" s="420"/>
      <c r="Q52" s="420"/>
      <c r="R52" s="420"/>
      <c r="S52" s="420"/>
      <c r="T52" s="420"/>
      <c r="U52" s="382"/>
      <c r="V52" s="382"/>
      <c r="W52" s="382"/>
      <c r="X52" s="382"/>
      <c r="Y52" s="382"/>
      <c r="Z52" s="382"/>
      <c r="AA52" s="382"/>
      <c r="AB52" s="382"/>
      <c r="AC52" s="382"/>
      <c r="AD52" s="382"/>
      <c r="AE52" s="382"/>
      <c r="AF52" s="382"/>
      <c r="AG52" s="382"/>
      <c r="AH52" s="420"/>
    </row>
    <row r="53" spans="1:34" s="384" customFormat="1" ht="15" customHeight="1">
      <c r="A53" s="382"/>
      <c r="B53" s="420"/>
      <c r="C53" s="420"/>
      <c r="D53" s="420"/>
      <c r="E53" s="420"/>
      <c r="F53" s="420"/>
      <c r="G53" s="420"/>
      <c r="H53" s="420"/>
      <c r="I53" s="420"/>
      <c r="J53" s="420"/>
      <c r="K53" s="420"/>
      <c r="L53" s="420"/>
      <c r="M53" s="420"/>
      <c r="N53" s="420"/>
      <c r="O53" s="420"/>
      <c r="P53" s="420"/>
      <c r="Q53" s="420"/>
      <c r="R53" s="420"/>
      <c r="S53" s="420"/>
      <c r="T53" s="420"/>
      <c r="U53" s="382"/>
      <c r="V53" s="382"/>
      <c r="W53" s="382"/>
      <c r="X53" s="382"/>
      <c r="Y53" s="382"/>
      <c r="Z53" s="382"/>
      <c r="AA53" s="382"/>
      <c r="AB53" s="382"/>
      <c r="AC53" s="382"/>
      <c r="AD53" s="382"/>
      <c r="AE53" s="382"/>
      <c r="AF53" s="382"/>
      <c r="AG53" s="382"/>
      <c r="AH53" s="420"/>
    </row>
    <row r="54" spans="1:34" s="384" customFormat="1" ht="15" customHeight="1">
      <c r="A54" s="382"/>
      <c r="B54" s="420"/>
      <c r="C54" s="420"/>
      <c r="D54" s="420"/>
      <c r="E54" s="420"/>
      <c r="F54" s="420"/>
      <c r="G54" s="420"/>
      <c r="H54" s="420"/>
      <c r="I54" s="420"/>
      <c r="J54" s="420"/>
      <c r="K54" s="420"/>
      <c r="L54" s="420"/>
      <c r="M54" s="420"/>
      <c r="N54" s="420"/>
      <c r="O54" s="420"/>
      <c r="P54" s="420"/>
      <c r="Q54" s="420"/>
      <c r="R54" s="420"/>
      <c r="S54" s="420"/>
      <c r="T54" s="420"/>
      <c r="U54" s="382"/>
      <c r="V54" s="382"/>
      <c r="W54" s="382"/>
      <c r="X54" s="382"/>
      <c r="Y54" s="382"/>
      <c r="Z54" s="382"/>
      <c r="AA54" s="382"/>
      <c r="AB54" s="382"/>
      <c r="AC54" s="382"/>
      <c r="AD54" s="382"/>
      <c r="AE54" s="382"/>
      <c r="AF54" s="382"/>
      <c r="AG54" s="382"/>
      <c r="AH54" s="420"/>
    </row>
    <row r="55" spans="1:34" s="384" customFormat="1" ht="15" customHeight="1">
      <c r="A55" s="382"/>
      <c r="B55" s="420"/>
      <c r="C55" s="420"/>
      <c r="D55" s="420"/>
      <c r="E55" s="420"/>
      <c r="F55" s="420"/>
      <c r="G55" s="420"/>
      <c r="H55" s="420"/>
      <c r="I55" s="420"/>
      <c r="J55" s="420"/>
      <c r="K55" s="420"/>
      <c r="L55" s="420"/>
      <c r="M55" s="420"/>
      <c r="N55" s="420"/>
      <c r="O55" s="420"/>
      <c r="P55" s="420"/>
      <c r="Q55" s="420"/>
      <c r="R55" s="420"/>
      <c r="S55" s="420"/>
      <c r="T55" s="420"/>
      <c r="U55" s="382"/>
      <c r="V55" s="382"/>
      <c r="W55" s="382"/>
      <c r="X55" s="382"/>
      <c r="Y55" s="382"/>
      <c r="Z55" s="382"/>
      <c r="AA55" s="382"/>
      <c r="AB55" s="382"/>
      <c r="AC55" s="382"/>
      <c r="AD55" s="382"/>
      <c r="AE55" s="382"/>
      <c r="AF55" s="382"/>
      <c r="AG55" s="382"/>
      <c r="AH55" s="420"/>
    </row>
    <row r="56" spans="1:34" s="384" customFormat="1" ht="15" customHeight="1">
      <c r="A56" s="382"/>
      <c r="B56" s="382"/>
      <c r="C56" s="382"/>
      <c r="D56" s="382"/>
      <c r="E56" s="382"/>
      <c r="F56" s="382"/>
      <c r="G56" s="382"/>
      <c r="H56" s="382"/>
      <c r="I56" s="382"/>
      <c r="J56" s="382"/>
      <c r="K56" s="382"/>
      <c r="L56" s="382"/>
      <c r="M56" s="382"/>
      <c r="N56" s="382"/>
      <c r="O56" s="382"/>
      <c r="P56" s="382"/>
      <c r="Q56" s="382"/>
      <c r="R56" s="382"/>
      <c r="S56" s="382"/>
      <c r="T56" s="382"/>
      <c r="U56" s="382"/>
      <c r="V56" s="382"/>
      <c r="W56" s="382"/>
      <c r="X56" s="382"/>
      <c r="Y56" s="382"/>
      <c r="Z56" s="382"/>
      <c r="AA56" s="382"/>
      <c r="AB56" s="382"/>
      <c r="AC56" s="382"/>
      <c r="AD56" s="382"/>
      <c r="AE56" s="382"/>
      <c r="AF56" s="382"/>
      <c r="AG56" s="382"/>
      <c r="AH56" s="382"/>
    </row>
    <row r="57" spans="1:34" s="384" customFormat="1" ht="15" customHeight="1">
      <c r="A57" s="382"/>
      <c r="B57" s="382"/>
      <c r="C57" s="382"/>
      <c r="D57" s="382"/>
      <c r="E57" s="382"/>
      <c r="F57" s="382"/>
      <c r="G57" s="382"/>
      <c r="H57" s="382"/>
      <c r="I57" s="382"/>
      <c r="J57" s="382"/>
      <c r="K57" s="382"/>
      <c r="L57" s="382"/>
      <c r="M57" s="382"/>
      <c r="N57" s="382"/>
      <c r="O57" s="382"/>
      <c r="P57" s="382"/>
      <c r="Q57" s="382"/>
      <c r="R57" s="382"/>
      <c r="S57" s="382"/>
      <c r="T57" s="382"/>
      <c r="U57" s="382"/>
      <c r="V57" s="382"/>
      <c r="W57" s="382"/>
      <c r="X57" s="382"/>
      <c r="Y57" s="382"/>
      <c r="Z57" s="382"/>
      <c r="AA57" s="382"/>
      <c r="AB57" s="382"/>
      <c r="AC57" s="382"/>
      <c r="AD57" s="382"/>
      <c r="AE57" s="382"/>
      <c r="AF57" s="382"/>
      <c r="AG57" s="382"/>
      <c r="AH57" s="382"/>
    </row>
    <row r="58" spans="1:34" s="384" customFormat="1" ht="15" customHeight="1">
      <c r="A58" s="382"/>
      <c r="B58" s="382"/>
      <c r="C58" s="382"/>
      <c r="D58" s="382"/>
      <c r="E58" s="382"/>
      <c r="F58" s="382"/>
      <c r="G58" s="382"/>
      <c r="H58" s="382"/>
      <c r="I58" s="382"/>
      <c r="J58" s="382"/>
      <c r="K58" s="382"/>
      <c r="L58" s="382"/>
      <c r="M58" s="382"/>
      <c r="N58" s="382"/>
      <c r="O58" s="382"/>
      <c r="P58" s="382"/>
      <c r="Q58" s="382"/>
      <c r="R58" s="382"/>
      <c r="S58" s="382"/>
      <c r="T58" s="382"/>
      <c r="U58" s="382"/>
      <c r="V58" s="382"/>
      <c r="W58" s="382"/>
      <c r="X58" s="382"/>
      <c r="Y58" s="382"/>
      <c r="Z58" s="382"/>
      <c r="AA58" s="382"/>
      <c r="AB58" s="382"/>
      <c r="AC58" s="382"/>
      <c r="AD58" s="382"/>
      <c r="AE58" s="382"/>
      <c r="AF58" s="382"/>
      <c r="AG58" s="382"/>
      <c r="AH58" s="382"/>
    </row>
    <row r="59" spans="1:34" s="384" customFormat="1" ht="15" customHeight="1">
      <c r="A59" s="382"/>
      <c r="B59" s="382"/>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2"/>
      <c r="AA59" s="382"/>
      <c r="AB59" s="382"/>
      <c r="AC59" s="382"/>
      <c r="AD59" s="382"/>
      <c r="AE59" s="382"/>
      <c r="AF59" s="382"/>
      <c r="AG59" s="382"/>
      <c r="AH59" s="382"/>
    </row>
    <row r="60" spans="1:34" s="384" customFormat="1" ht="15" customHeight="1">
      <c r="A60" s="382"/>
      <c r="B60" s="382"/>
      <c r="C60" s="382"/>
      <c r="D60" s="382"/>
      <c r="E60" s="382"/>
      <c r="F60" s="382"/>
      <c r="G60" s="382"/>
      <c r="H60" s="382"/>
      <c r="I60" s="382"/>
      <c r="J60" s="382"/>
      <c r="K60" s="382"/>
      <c r="L60" s="382"/>
      <c r="M60" s="382"/>
      <c r="N60" s="382"/>
      <c r="O60" s="382"/>
      <c r="P60" s="382"/>
      <c r="Q60" s="382"/>
      <c r="R60" s="382"/>
      <c r="S60" s="382"/>
      <c r="T60" s="382"/>
      <c r="U60" s="382"/>
      <c r="V60" s="382"/>
      <c r="W60" s="382"/>
      <c r="X60" s="382"/>
      <c r="Y60" s="382"/>
      <c r="Z60" s="382"/>
      <c r="AA60" s="382"/>
      <c r="AB60" s="382"/>
      <c r="AC60" s="382"/>
      <c r="AD60" s="382"/>
      <c r="AE60" s="382"/>
      <c r="AF60" s="382"/>
      <c r="AG60" s="382"/>
      <c r="AH60" s="382"/>
    </row>
    <row r="61" spans="1:34" s="384" customFormat="1" ht="15" customHeight="1">
      <c r="A61" s="382"/>
      <c r="B61" s="382"/>
      <c r="C61" s="382"/>
      <c r="D61" s="382"/>
      <c r="E61" s="382"/>
      <c r="F61" s="382"/>
      <c r="G61" s="382"/>
      <c r="H61" s="382"/>
      <c r="I61" s="382"/>
      <c r="J61" s="382"/>
      <c r="K61" s="382"/>
      <c r="L61" s="382"/>
      <c r="M61" s="382"/>
      <c r="N61" s="382"/>
      <c r="O61" s="382"/>
      <c r="P61" s="382"/>
      <c r="Q61" s="382"/>
      <c r="R61" s="382"/>
      <c r="S61" s="382"/>
      <c r="T61" s="382"/>
      <c r="U61" s="382"/>
      <c r="V61" s="382"/>
      <c r="W61" s="382"/>
      <c r="X61" s="382"/>
      <c r="Y61" s="382"/>
      <c r="Z61" s="382"/>
      <c r="AA61" s="382"/>
      <c r="AB61" s="382"/>
      <c r="AC61" s="382"/>
      <c r="AD61" s="382"/>
      <c r="AE61" s="382"/>
      <c r="AF61" s="382"/>
      <c r="AG61" s="382"/>
      <c r="AH61" s="382"/>
    </row>
    <row r="62" spans="1:34" s="384" customFormat="1" ht="15" customHeight="1">
      <c r="A62" s="382"/>
      <c r="B62" s="382"/>
      <c r="C62" s="382"/>
      <c r="D62" s="382"/>
      <c r="E62" s="382"/>
      <c r="F62" s="382"/>
      <c r="G62" s="382"/>
      <c r="H62" s="382"/>
      <c r="I62" s="382"/>
      <c r="J62" s="382"/>
      <c r="K62" s="382"/>
      <c r="L62" s="382"/>
      <c r="M62" s="382"/>
      <c r="N62" s="382"/>
      <c r="O62" s="382"/>
      <c r="P62" s="382"/>
      <c r="Q62" s="382"/>
      <c r="R62" s="382"/>
      <c r="S62" s="382"/>
      <c r="T62" s="382"/>
      <c r="U62" s="382"/>
      <c r="V62" s="382"/>
      <c r="W62" s="382"/>
      <c r="X62" s="382"/>
      <c r="Y62" s="382"/>
      <c r="Z62" s="382"/>
      <c r="AA62" s="382"/>
      <c r="AB62" s="382"/>
      <c r="AC62" s="382"/>
      <c r="AD62" s="382"/>
      <c r="AE62" s="382"/>
      <c r="AF62" s="382"/>
      <c r="AG62" s="382"/>
      <c r="AH62" s="382"/>
    </row>
    <row r="63" spans="1:34" s="384" customFormat="1" ht="15" customHeight="1">
      <c r="A63" s="382"/>
      <c r="B63" s="382"/>
      <c r="C63" s="382"/>
      <c r="D63" s="382"/>
      <c r="E63" s="382"/>
      <c r="F63" s="382"/>
      <c r="G63" s="382"/>
      <c r="H63" s="382"/>
      <c r="I63" s="382"/>
      <c r="J63" s="382"/>
      <c r="K63" s="382"/>
      <c r="L63" s="382"/>
      <c r="M63" s="382"/>
      <c r="N63" s="382"/>
      <c r="O63" s="382"/>
      <c r="P63" s="382"/>
      <c r="Q63" s="382"/>
      <c r="R63" s="382"/>
      <c r="S63" s="382"/>
      <c r="T63" s="382"/>
      <c r="U63" s="382"/>
      <c r="V63" s="382"/>
      <c r="W63" s="382"/>
      <c r="X63" s="382"/>
      <c r="Y63" s="382"/>
      <c r="Z63" s="382"/>
      <c r="AA63" s="382"/>
      <c r="AB63" s="382"/>
      <c r="AC63" s="382"/>
      <c r="AD63" s="382"/>
      <c r="AE63" s="382"/>
      <c r="AF63" s="382"/>
      <c r="AG63" s="382"/>
      <c r="AH63" s="382"/>
    </row>
    <row r="64" spans="1:34" s="384" customFormat="1" ht="15" customHeight="1">
      <c r="A64" s="382"/>
      <c r="B64" s="382"/>
      <c r="C64" s="382"/>
      <c r="D64" s="382"/>
      <c r="E64" s="382"/>
      <c r="F64" s="382"/>
      <c r="G64" s="382"/>
      <c r="H64" s="382"/>
      <c r="I64" s="382"/>
      <c r="J64" s="382"/>
      <c r="K64" s="382"/>
      <c r="L64" s="382"/>
      <c r="M64" s="382"/>
      <c r="N64" s="382"/>
      <c r="O64" s="382"/>
      <c r="P64" s="382"/>
      <c r="Q64" s="382"/>
      <c r="R64" s="382"/>
      <c r="S64" s="382"/>
      <c r="T64" s="382"/>
      <c r="U64" s="382"/>
      <c r="V64" s="382"/>
      <c r="W64" s="382"/>
      <c r="X64" s="382"/>
      <c r="Y64" s="382"/>
      <c r="Z64" s="382"/>
      <c r="AA64" s="382"/>
      <c r="AB64" s="382"/>
      <c r="AC64" s="382"/>
      <c r="AD64" s="382"/>
      <c r="AE64" s="382"/>
      <c r="AF64" s="382"/>
      <c r="AG64" s="382"/>
      <c r="AH64" s="382"/>
    </row>
    <row r="65" spans="1:34" s="384" customFormat="1" ht="15" customHeight="1">
      <c r="A65" s="382"/>
      <c r="B65" s="382"/>
      <c r="C65" s="382"/>
      <c r="D65" s="382"/>
      <c r="E65" s="382"/>
      <c r="F65" s="382"/>
      <c r="G65" s="382"/>
      <c r="H65" s="382"/>
      <c r="I65" s="382"/>
      <c r="J65" s="382"/>
      <c r="K65" s="382"/>
      <c r="L65" s="382"/>
      <c r="M65" s="382"/>
      <c r="N65" s="382"/>
      <c r="O65" s="382"/>
      <c r="P65" s="382"/>
      <c r="Q65" s="382"/>
      <c r="R65" s="382"/>
      <c r="S65" s="382"/>
      <c r="T65" s="382"/>
      <c r="U65" s="382"/>
      <c r="V65" s="382"/>
      <c r="W65" s="382"/>
      <c r="X65" s="382"/>
      <c r="Y65" s="382"/>
      <c r="Z65" s="382"/>
      <c r="AA65" s="382"/>
      <c r="AB65" s="382"/>
      <c r="AC65" s="382"/>
      <c r="AD65" s="382"/>
      <c r="AE65" s="382"/>
      <c r="AF65" s="382"/>
      <c r="AG65" s="382"/>
      <c r="AH65" s="382"/>
    </row>
    <row r="66" spans="1:34" s="384" customFormat="1" ht="15" customHeight="1">
      <c r="A66" s="382"/>
      <c r="B66" s="382"/>
      <c r="C66" s="382"/>
      <c r="D66" s="382"/>
      <c r="E66" s="382"/>
      <c r="F66" s="382"/>
      <c r="G66" s="382"/>
      <c r="H66" s="382"/>
      <c r="I66" s="382"/>
      <c r="J66" s="382"/>
      <c r="K66" s="382"/>
      <c r="L66" s="382"/>
      <c r="M66" s="382"/>
      <c r="N66" s="382"/>
      <c r="O66" s="382"/>
      <c r="P66" s="382"/>
      <c r="Q66" s="382"/>
      <c r="R66" s="382"/>
      <c r="S66" s="382"/>
      <c r="T66" s="382"/>
      <c r="U66" s="382"/>
      <c r="V66" s="382"/>
      <c r="W66" s="382"/>
      <c r="X66" s="382"/>
      <c r="Y66" s="382"/>
      <c r="Z66" s="382"/>
      <c r="AA66" s="382"/>
      <c r="AB66" s="382"/>
      <c r="AC66" s="382"/>
      <c r="AD66" s="382"/>
      <c r="AE66" s="382"/>
      <c r="AF66" s="382"/>
      <c r="AG66" s="382"/>
      <c r="AH66" s="382"/>
    </row>
    <row r="67" spans="1:34" s="384" customFormat="1" ht="15" customHeight="1">
      <c r="A67" s="382"/>
      <c r="B67" s="382"/>
      <c r="C67" s="382"/>
      <c r="D67" s="382"/>
      <c r="E67" s="382"/>
      <c r="F67" s="382"/>
      <c r="G67" s="382"/>
      <c r="H67" s="382"/>
      <c r="I67" s="382"/>
      <c r="J67" s="382"/>
      <c r="K67" s="382"/>
      <c r="L67" s="382"/>
      <c r="M67" s="382"/>
      <c r="N67" s="382"/>
      <c r="O67" s="382"/>
      <c r="P67" s="382"/>
      <c r="Q67" s="382"/>
      <c r="R67" s="382"/>
      <c r="S67" s="382"/>
      <c r="T67" s="382"/>
      <c r="U67" s="382"/>
      <c r="V67" s="382"/>
      <c r="W67" s="382"/>
      <c r="X67" s="382"/>
      <c r="Y67" s="382"/>
      <c r="Z67" s="382"/>
      <c r="AA67" s="382"/>
      <c r="AB67" s="382"/>
      <c r="AC67" s="382"/>
      <c r="AD67" s="382"/>
      <c r="AE67" s="382"/>
      <c r="AF67" s="382"/>
      <c r="AG67" s="382"/>
      <c r="AH67" s="382"/>
    </row>
    <row r="68" spans="1:34" s="384" customFormat="1" ht="15" customHeight="1">
      <c r="A68" s="382"/>
      <c r="B68" s="382"/>
      <c r="C68" s="382"/>
      <c r="D68" s="382"/>
      <c r="E68" s="382"/>
      <c r="F68" s="382"/>
      <c r="G68" s="382"/>
      <c r="H68" s="382"/>
      <c r="I68" s="382"/>
      <c r="J68" s="382"/>
      <c r="K68" s="382"/>
      <c r="L68" s="382"/>
      <c r="M68" s="382"/>
      <c r="N68" s="382"/>
      <c r="O68" s="382"/>
      <c r="P68" s="382"/>
      <c r="Q68" s="382"/>
      <c r="R68" s="382"/>
      <c r="S68" s="382"/>
      <c r="T68" s="382"/>
      <c r="U68" s="382"/>
      <c r="V68" s="382"/>
      <c r="W68" s="382"/>
      <c r="X68" s="382"/>
      <c r="Y68" s="382"/>
      <c r="Z68" s="382"/>
      <c r="AA68" s="382"/>
      <c r="AB68" s="382"/>
      <c r="AC68" s="382"/>
      <c r="AD68" s="382"/>
      <c r="AE68" s="382"/>
      <c r="AF68" s="382"/>
      <c r="AG68" s="382"/>
      <c r="AH68" s="382"/>
    </row>
    <row r="69" spans="1:34" s="384" customFormat="1" ht="15" customHeight="1">
      <c r="A69" s="382"/>
      <c r="B69" s="382"/>
      <c r="C69" s="382"/>
      <c r="D69" s="382"/>
      <c r="E69" s="382"/>
      <c r="F69" s="382"/>
      <c r="G69" s="382"/>
      <c r="H69" s="382"/>
      <c r="I69" s="382"/>
      <c r="J69" s="382"/>
      <c r="K69" s="382"/>
      <c r="L69" s="382"/>
      <c r="M69" s="382"/>
      <c r="N69" s="382"/>
      <c r="O69" s="382"/>
      <c r="P69" s="382"/>
      <c r="Q69" s="382"/>
      <c r="R69" s="382"/>
      <c r="S69" s="382"/>
      <c r="T69" s="382"/>
      <c r="U69" s="382"/>
      <c r="V69" s="382"/>
      <c r="W69" s="382"/>
      <c r="X69" s="382"/>
      <c r="Y69" s="382"/>
      <c r="Z69" s="382"/>
      <c r="AA69" s="382"/>
      <c r="AB69" s="382"/>
      <c r="AC69" s="382"/>
      <c r="AD69" s="382"/>
      <c r="AE69" s="382"/>
      <c r="AF69" s="382"/>
      <c r="AG69" s="382"/>
      <c r="AH69" s="382"/>
    </row>
    <row r="70" spans="1:34" s="384" customFormat="1" ht="15" customHeight="1">
      <c r="A70" s="382"/>
      <c r="B70" s="382"/>
      <c r="C70" s="382"/>
      <c r="D70" s="382"/>
      <c r="E70" s="382"/>
      <c r="F70" s="382"/>
      <c r="G70" s="382"/>
      <c r="H70" s="382"/>
      <c r="I70" s="382"/>
      <c r="J70" s="382"/>
      <c r="K70" s="382"/>
      <c r="L70" s="382"/>
      <c r="M70" s="382"/>
      <c r="N70" s="382"/>
      <c r="O70" s="382"/>
      <c r="P70" s="382"/>
      <c r="Q70" s="382"/>
      <c r="R70" s="382"/>
      <c r="S70" s="382"/>
      <c r="T70" s="382"/>
      <c r="U70" s="382"/>
      <c r="V70" s="382"/>
      <c r="W70" s="382"/>
      <c r="X70" s="382"/>
      <c r="Y70" s="382"/>
      <c r="Z70" s="382"/>
      <c r="AA70" s="382"/>
      <c r="AB70" s="382"/>
      <c r="AC70" s="382"/>
      <c r="AD70" s="382"/>
      <c r="AE70" s="382"/>
      <c r="AF70" s="382"/>
      <c r="AG70" s="382"/>
      <c r="AH70" s="382"/>
    </row>
    <row r="71" spans="1:34" s="384" customFormat="1" ht="15" customHeight="1">
      <c r="A71" s="382"/>
      <c r="B71" s="382"/>
      <c r="C71" s="382"/>
      <c r="D71" s="382"/>
      <c r="E71" s="382"/>
      <c r="F71" s="382"/>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row>
    <row r="72" spans="1:34" s="384" customFormat="1" ht="15" customHeight="1">
      <c r="A72" s="382"/>
      <c r="B72" s="382"/>
      <c r="C72" s="382"/>
      <c r="D72" s="382"/>
      <c r="E72" s="382"/>
      <c r="F72" s="382"/>
      <c r="G72" s="382"/>
      <c r="H72" s="382"/>
      <c r="I72" s="382"/>
      <c r="J72" s="382"/>
      <c r="K72" s="382"/>
      <c r="L72" s="382"/>
      <c r="M72" s="382"/>
      <c r="N72" s="382"/>
      <c r="O72" s="382"/>
      <c r="P72" s="382"/>
      <c r="Q72" s="382"/>
      <c r="R72" s="382"/>
      <c r="S72" s="382"/>
      <c r="T72" s="382"/>
      <c r="U72" s="382"/>
      <c r="V72" s="382"/>
      <c r="W72" s="382"/>
      <c r="X72" s="382"/>
      <c r="Y72" s="382"/>
      <c r="Z72" s="382"/>
      <c r="AA72" s="382"/>
      <c r="AB72" s="382"/>
      <c r="AC72" s="382"/>
      <c r="AD72" s="382"/>
      <c r="AE72" s="382"/>
      <c r="AF72" s="382"/>
      <c r="AG72" s="382"/>
      <c r="AH72" s="382"/>
    </row>
    <row r="73" spans="1:34" s="384" customFormat="1" ht="15" customHeight="1">
      <c r="A73" s="382"/>
      <c r="B73" s="382"/>
      <c r="C73" s="382"/>
      <c r="D73" s="382"/>
      <c r="E73" s="382"/>
      <c r="F73" s="382"/>
      <c r="G73" s="382"/>
      <c r="H73" s="382"/>
      <c r="I73" s="382"/>
      <c r="J73" s="382"/>
      <c r="K73" s="382"/>
      <c r="L73" s="382"/>
      <c r="M73" s="382"/>
      <c r="N73" s="382"/>
      <c r="O73" s="382"/>
      <c r="P73" s="382"/>
      <c r="Q73" s="382"/>
      <c r="R73" s="382"/>
      <c r="S73" s="382"/>
      <c r="T73" s="382"/>
      <c r="U73" s="382"/>
      <c r="V73" s="382"/>
      <c r="W73" s="382"/>
      <c r="X73" s="382"/>
      <c r="Y73" s="382"/>
      <c r="Z73" s="382"/>
      <c r="AA73" s="382"/>
      <c r="AB73" s="382"/>
      <c r="AC73" s="382"/>
      <c r="AD73" s="382"/>
      <c r="AE73" s="382"/>
      <c r="AF73" s="382"/>
      <c r="AG73" s="382"/>
      <c r="AH73" s="382"/>
    </row>
    <row r="74" spans="1:34" s="384" customFormat="1" ht="15" customHeight="1">
      <c r="A74" s="382"/>
      <c r="B74" s="382"/>
      <c r="C74" s="382"/>
      <c r="D74" s="382"/>
      <c r="E74" s="382"/>
      <c r="F74" s="382"/>
      <c r="G74" s="382"/>
      <c r="H74" s="382"/>
      <c r="I74" s="382"/>
      <c r="J74" s="382"/>
      <c r="K74" s="382"/>
      <c r="L74" s="382"/>
      <c r="M74" s="382"/>
      <c r="N74" s="382"/>
      <c r="O74" s="382"/>
      <c r="P74" s="382"/>
      <c r="Q74" s="382"/>
      <c r="R74" s="382"/>
      <c r="S74" s="382"/>
      <c r="T74" s="382"/>
      <c r="U74" s="382"/>
      <c r="V74" s="382"/>
      <c r="W74" s="382"/>
      <c r="X74" s="382"/>
      <c r="Y74" s="382"/>
      <c r="Z74" s="382"/>
      <c r="AA74" s="382"/>
      <c r="AB74" s="382"/>
      <c r="AC74" s="382"/>
      <c r="AD74" s="382"/>
      <c r="AE74" s="382"/>
      <c r="AF74" s="382"/>
      <c r="AG74" s="382"/>
      <c r="AH74" s="382"/>
    </row>
    <row r="75" spans="1:34" s="384" customFormat="1" ht="15" customHeight="1">
      <c r="A75" s="382"/>
      <c r="B75" s="382"/>
      <c r="C75" s="382"/>
      <c r="D75" s="382"/>
      <c r="E75" s="382"/>
      <c r="F75" s="382"/>
      <c r="G75" s="382"/>
      <c r="H75" s="382"/>
      <c r="I75" s="382"/>
      <c r="J75" s="382"/>
      <c r="K75" s="382"/>
      <c r="L75" s="382"/>
      <c r="M75" s="382"/>
      <c r="N75" s="382"/>
      <c r="O75" s="382"/>
      <c r="P75" s="382"/>
      <c r="Q75" s="382"/>
      <c r="R75" s="382"/>
      <c r="S75" s="382"/>
      <c r="T75" s="382"/>
      <c r="U75" s="382"/>
      <c r="V75" s="382"/>
      <c r="W75" s="382"/>
      <c r="X75" s="382"/>
      <c r="Y75" s="382"/>
      <c r="Z75" s="382"/>
      <c r="AA75" s="382"/>
      <c r="AB75" s="382"/>
      <c r="AC75" s="382"/>
      <c r="AD75" s="382"/>
      <c r="AE75" s="382"/>
      <c r="AF75" s="382"/>
      <c r="AG75" s="382"/>
      <c r="AH75" s="382"/>
    </row>
    <row r="76" spans="1:34" s="384" customFormat="1" ht="15" customHeight="1">
      <c r="A76" s="382"/>
      <c r="B76" s="382"/>
      <c r="C76" s="382"/>
      <c r="D76" s="382"/>
      <c r="E76" s="382"/>
      <c r="F76" s="382"/>
      <c r="G76" s="382"/>
      <c r="H76" s="382"/>
      <c r="I76" s="382"/>
      <c r="J76" s="382"/>
      <c r="K76" s="382"/>
      <c r="L76" s="382"/>
      <c r="M76" s="382"/>
      <c r="N76" s="382"/>
      <c r="O76" s="382"/>
      <c r="P76" s="382"/>
      <c r="Q76" s="382"/>
      <c r="R76" s="382"/>
      <c r="S76" s="382"/>
      <c r="T76" s="382"/>
      <c r="U76" s="382"/>
      <c r="V76" s="382"/>
      <c r="W76" s="382"/>
      <c r="X76" s="382"/>
      <c r="Y76" s="382"/>
      <c r="Z76" s="382"/>
      <c r="AA76" s="382"/>
      <c r="AB76" s="382"/>
      <c r="AC76" s="382"/>
      <c r="AD76" s="382"/>
      <c r="AE76" s="382"/>
      <c r="AF76" s="382"/>
      <c r="AG76" s="382"/>
      <c r="AH76" s="382"/>
    </row>
    <row r="77" spans="1:34" s="384" customFormat="1" ht="15" customHeight="1">
      <c r="A77" s="382"/>
      <c r="B77" s="382"/>
      <c r="C77" s="382"/>
      <c r="D77" s="382"/>
      <c r="E77" s="382"/>
      <c r="F77" s="382"/>
      <c r="G77" s="382"/>
      <c r="H77" s="382"/>
      <c r="I77" s="382"/>
      <c r="J77" s="382"/>
      <c r="K77" s="382"/>
      <c r="L77" s="382"/>
      <c r="M77" s="382"/>
      <c r="N77" s="382"/>
      <c r="O77" s="382"/>
      <c r="P77" s="382"/>
      <c r="Q77" s="382"/>
      <c r="R77" s="382"/>
      <c r="S77" s="382"/>
      <c r="T77" s="382"/>
      <c r="U77" s="382"/>
      <c r="V77" s="382"/>
      <c r="W77" s="382"/>
      <c r="X77" s="382"/>
      <c r="Y77" s="382"/>
      <c r="Z77" s="382"/>
      <c r="AA77" s="382"/>
      <c r="AB77" s="382"/>
      <c r="AC77" s="382"/>
      <c r="AD77" s="382"/>
      <c r="AE77" s="382"/>
      <c r="AF77" s="382"/>
      <c r="AG77" s="382"/>
      <c r="AH77" s="382"/>
    </row>
    <row r="78" spans="1:34" s="384" customFormat="1" ht="15" customHeight="1">
      <c r="A78" s="382"/>
      <c r="B78" s="382"/>
      <c r="C78" s="382"/>
      <c r="D78" s="382"/>
      <c r="E78" s="382"/>
      <c r="F78" s="382"/>
      <c r="G78" s="382"/>
      <c r="H78" s="382"/>
      <c r="I78" s="382"/>
      <c r="J78" s="382"/>
      <c r="K78" s="382"/>
      <c r="L78" s="382"/>
      <c r="M78" s="382"/>
      <c r="N78" s="382"/>
      <c r="O78" s="382"/>
      <c r="P78" s="382"/>
      <c r="Q78" s="382"/>
      <c r="R78" s="382"/>
      <c r="S78" s="382"/>
      <c r="T78" s="382"/>
      <c r="U78" s="382"/>
      <c r="V78" s="382"/>
      <c r="W78" s="382"/>
      <c r="X78" s="382"/>
      <c r="Y78" s="382"/>
      <c r="Z78" s="382"/>
      <c r="AA78" s="382"/>
      <c r="AB78" s="382"/>
      <c r="AC78" s="382"/>
      <c r="AD78" s="382"/>
      <c r="AE78" s="382"/>
      <c r="AF78" s="382"/>
      <c r="AG78" s="382"/>
      <c r="AH78" s="382"/>
    </row>
    <row r="79" spans="1:34" s="384" customFormat="1" ht="15" customHeight="1">
      <c r="A79" s="382"/>
      <c r="B79" s="382"/>
      <c r="C79" s="382"/>
      <c r="D79" s="382"/>
      <c r="E79" s="382"/>
      <c r="F79" s="382"/>
      <c r="G79" s="382"/>
      <c r="H79" s="382"/>
      <c r="I79" s="382"/>
      <c r="J79" s="382"/>
      <c r="K79" s="382"/>
      <c r="L79" s="382"/>
      <c r="M79" s="382"/>
      <c r="N79" s="382"/>
      <c r="O79" s="382"/>
      <c r="P79" s="382"/>
      <c r="Q79" s="382"/>
      <c r="R79" s="382"/>
      <c r="S79" s="382"/>
      <c r="T79" s="382"/>
      <c r="U79" s="382"/>
      <c r="V79" s="382"/>
      <c r="W79" s="382"/>
      <c r="X79" s="382"/>
      <c r="Y79" s="382"/>
      <c r="Z79" s="382"/>
      <c r="AA79" s="382"/>
      <c r="AB79" s="382"/>
      <c r="AC79" s="382"/>
      <c r="AD79" s="382"/>
      <c r="AE79" s="382"/>
      <c r="AF79" s="382"/>
      <c r="AG79" s="382"/>
      <c r="AH79" s="382"/>
    </row>
    <row r="80" spans="1:34" s="384" customFormat="1" ht="15" customHeight="1">
      <c r="A80" s="382"/>
      <c r="B80" s="382"/>
      <c r="C80" s="382"/>
      <c r="D80" s="382"/>
      <c r="E80" s="382"/>
      <c r="F80" s="382"/>
      <c r="G80" s="382"/>
      <c r="H80" s="382"/>
      <c r="I80" s="382"/>
      <c r="J80" s="382"/>
      <c r="K80" s="382"/>
      <c r="L80" s="382"/>
      <c r="M80" s="382"/>
      <c r="N80" s="382"/>
      <c r="O80" s="382"/>
      <c r="P80" s="382"/>
      <c r="Q80" s="382"/>
      <c r="R80" s="382"/>
      <c r="S80" s="382"/>
      <c r="T80" s="382"/>
      <c r="U80" s="382"/>
      <c r="V80" s="382"/>
      <c r="W80" s="382"/>
      <c r="X80" s="382"/>
      <c r="Y80" s="382"/>
      <c r="Z80" s="382"/>
      <c r="AA80" s="382"/>
      <c r="AB80" s="382"/>
      <c r="AC80" s="382"/>
      <c r="AD80" s="382"/>
      <c r="AE80" s="382"/>
      <c r="AF80" s="382"/>
      <c r="AG80" s="382"/>
      <c r="AH80" s="382"/>
    </row>
    <row r="81" spans="1:34" s="384" customFormat="1" ht="15" customHeight="1">
      <c r="A81" s="382"/>
      <c r="B81" s="382"/>
      <c r="C81" s="382"/>
      <c r="D81" s="382"/>
      <c r="E81" s="382"/>
      <c r="F81" s="382"/>
      <c r="G81" s="382"/>
      <c r="H81" s="382"/>
      <c r="I81" s="382"/>
      <c r="J81" s="382"/>
      <c r="K81" s="382"/>
      <c r="L81" s="382"/>
      <c r="M81" s="382"/>
      <c r="N81" s="382"/>
      <c r="O81" s="382"/>
      <c r="P81" s="382"/>
      <c r="Q81" s="382"/>
      <c r="R81" s="382"/>
      <c r="S81" s="382"/>
      <c r="T81" s="382"/>
      <c r="U81" s="382"/>
      <c r="V81" s="382"/>
      <c r="W81" s="382"/>
      <c r="X81" s="382"/>
      <c r="Y81" s="382"/>
      <c r="Z81" s="382"/>
      <c r="AA81" s="382"/>
      <c r="AB81" s="382"/>
      <c r="AC81" s="382"/>
      <c r="AD81" s="382"/>
      <c r="AE81" s="382"/>
      <c r="AF81" s="382"/>
      <c r="AG81" s="382"/>
      <c r="AH81" s="382"/>
    </row>
    <row r="82" spans="1:34" s="384" customFormat="1" ht="15" customHeight="1">
      <c r="A82" s="382"/>
      <c r="B82" s="382"/>
      <c r="C82" s="382"/>
      <c r="D82" s="382"/>
      <c r="E82" s="382"/>
      <c r="F82" s="382"/>
      <c r="G82" s="382"/>
      <c r="H82" s="382"/>
      <c r="I82" s="382"/>
      <c r="J82" s="382"/>
      <c r="K82" s="382"/>
      <c r="L82" s="382"/>
      <c r="M82" s="382"/>
      <c r="N82" s="382"/>
      <c r="O82" s="382"/>
      <c r="P82" s="382"/>
      <c r="Q82" s="382"/>
      <c r="R82" s="382"/>
      <c r="S82" s="382"/>
      <c r="T82" s="382"/>
      <c r="U82" s="382"/>
      <c r="V82" s="382"/>
      <c r="W82" s="382"/>
      <c r="X82" s="382"/>
      <c r="Y82" s="382"/>
      <c r="Z82" s="382"/>
      <c r="AA82" s="382"/>
      <c r="AB82" s="382"/>
      <c r="AC82" s="382"/>
      <c r="AD82" s="382"/>
      <c r="AE82" s="382"/>
      <c r="AF82" s="382"/>
      <c r="AG82" s="382"/>
      <c r="AH82" s="382"/>
    </row>
    <row r="83" spans="1:34" s="384" customFormat="1" ht="15" customHeight="1">
      <c r="A83" s="382"/>
      <c r="B83" s="382"/>
      <c r="C83" s="382"/>
      <c r="D83" s="382"/>
      <c r="E83" s="382"/>
      <c r="F83" s="382"/>
      <c r="G83" s="382"/>
      <c r="H83" s="382"/>
      <c r="I83" s="382"/>
      <c r="J83" s="382"/>
      <c r="K83" s="382"/>
      <c r="L83" s="382"/>
      <c r="M83" s="382"/>
      <c r="N83" s="382"/>
      <c r="O83" s="382"/>
      <c r="P83" s="382"/>
      <c r="Q83" s="382"/>
      <c r="R83" s="382"/>
      <c r="S83" s="382"/>
      <c r="T83" s="382"/>
      <c r="U83" s="382"/>
      <c r="V83" s="382"/>
      <c r="W83" s="382"/>
      <c r="X83" s="382"/>
      <c r="Y83" s="382"/>
      <c r="Z83" s="382"/>
      <c r="AA83" s="382"/>
      <c r="AB83" s="382"/>
      <c r="AC83" s="382"/>
      <c r="AD83" s="382"/>
      <c r="AE83" s="382"/>
      <c r="AF83" s="382"/>
      <c r="AG83" s="382"/>
      <c r="AH83" s="382"/>
    </row>
    <row r="84" spans="1:34" s="384" customFormat="1" ht="15" customHeight="1">
      <c r="A84" s="382"/>
      <c r="B84" s="382"/>
      <c r="C84" s="382"/>
      <c r="D84" s="382"/>
      <c r="E84" s="382"/>
      <c r="F84" s="382"/>
      <c r="G84" s="382"/>
      <c r="H84" s="382"/>
      <c r="I84" s="382"/>
      <c r="J84" s="382"/>
      <c r="K84" s="382"/>
      <c r="L84" s="382"/>
      <c r="M84" s="382"/>
      <c r="N84" s="382"/>
      <c r="O84" s="382"/>
      <c r="P84" s="382"/>
      <c r="Q84" s="382"/>
      <c r="R84" s="382"/>
      <c r="S84" s="382"/>
      <c r="T84" s="382"/>
      <c r="U84" s="382"/>
      <c r="V84" s="382"/>
      <c r="W84" s="382"/>
      <c r="X84" s="382"/>
      <c r="Y84" s="382"/>
      <c r="Z84" s="382"/>
      <c r="AA84" s="382"/>
      <c r="AB84" s="382"/>
      <c r="AC84" s="382"/>
      <c r="AD84" s="382"/>
      <c r="AE84" s="382"/>
      <c r="AF84" s="382"/>
      <c r="AG84" s="382"/>
      <c r="AH84" s="382"/>
    </row>
    <row r="85" spans="1:34" s="384" customFormat="1" ht="15" customHeight="1">
      <c r="A85" s="382"/>
      <c r="B85" s="382"/>
      <c r="C85" s="382"/>
      <c r="D85" s="382"/>
      <c r="E85" s="382"/>
      <c r="F85" s="382"/>
      <c r="G85" s="382"/>
      <c r="H85" s="382"/>
      <c r="I85" s="382"/>
      <c r="J85" s="382"/>
      <c r="K85" s="382"/>
      <c r="L85" s="382"/>
      <c r="M85" s="382"/>
      <c r="N85" s="382"/>
      <c r="O85" s="382"/>
      <c r="P85" s="382"/>
      <c r="Q85" s="382"/>
      <c r="R85" s="382"/>
      <c r="S85" s="382"/>
      <c r="T85" s="382"/>
      <c r="U85" s="382"/>
      <c r="V85" s="382"/>
      <c r="W85" s="382"/>
      <c r="X85" s="382"/>
      <c r="Y85" s="382"/>
      <c r="Z85" s="382"/>
      <c r="AA85" s="382"/>
      <c r="AB85" s="382"/>
      <c r="AC85" s="382"/>
      <c r="AD85" s="382"/>
      <c r="AE85" s="382"/>
      <c r="AF85" s="382"/>
      <c r="AG85" s="382"/>
      <c r="AH85" s="382"/>
    </row>
    <row r="86" spans="1:34" s="384" customFormat="1" ht="15" customHeight="1">
      <c r="A86" s="382"/>
      <c r="B86" s="382"/>
      <c r="C86" s="382"/>
      <c r="D86" s="382"/>
      <c r="E86" s="382"/>
      <c r="F86" s="382"/>
      <c r="G86" s="382"/>
      <c r="H86" s="382"/>
      <c r="I86" s="382"/>
      <c r="J86" s="382"/>
      <c r="K86" s="382"/>
      <c r="L86" s="382"/>
      <c r="M86" s="382"/>
      <c r="N86" s="382"/>
      <c r="O86" s="382"/>
      <c r="P86" s="382"/>
      <c r="Q86" s="382"/>
      <c r="R86" s="382"/>
      <c r="S86" s="382"/>
      <c r="T86" s="382"/>
      <c r="U86" s="382"/>
      <c r="V86" s="382"/>
      <c r="W86" s="382"/>
      <c r="X86" s="382"/>
      <c r="Y86" s="382"/>
      <c r="Z86" s="382"/>
      <c r="AA86" s="382"/>
      <c r="AB86" s="382"/>
      <c r="AC86" s="382"/>
      <c r="AD86" s="382"/>
      <c r="AE86" s="382"/>
      <c r="AF86" s="382"/>
      <c r="AG86" s="382"/>
      <c r="AH86" s="382"/>
    </row>
    <row r="87" spans="1:34" s="384" customFormat="1" ht="15" customHeight="1">
      <c r="A87" s="382"/>
      <c r="B87" s="382"/>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2"/>
      <c r="AA87" s="382"/>
      <c r="AB87" s="382"/>
      <c r="AC87" s="382"/>
      <c r="AD87" s="382"/>
      <c r="AE87" s="382"/>
      <c r="AF87" s="382"/>
      <c r="AG87" s="382"/>
      <c r="AH87" s="382"/>
    </row>
    <row r="88" spans="1:34" s="384" customFormat="1" ht="15" customHeight="1">
      <c r="A88" s="382"/>
      <c r="B88" s="382"/>
      <c r="C88" s="382"/>
      <c r="D88" s="382"/>
      <c r="E88" s="382"/>
      <c r="F88" s="382"/>
      <c r="G88" s="382"/>
      <c r="H88" s="382"/>
      <c r="I88" s="382"/>
      <c r="J88" s="382"/>
      <c r="K88" s="382"/>
      <c r="L88" s="382"/>
      <c r="M88" s="382"/>
      <c r="N88" s="382"/>
      <c r="O88" s="382"/>
      <c r="P88" s="382"/>
      <c r="Q88" s="382"/>
      <c r="R88" s="382"/>
      <c r="S88" s="382"/>
      <c r="T88" s="382"/>
      <c r="U88" s="382"/>
      <c r="V88" s="382"/>
      <c r="W88" s="382"/>
      <c r="X88" s="382"/>
      <c r="Y88" s="382"/>
      <c r="Z88" s="382"/>
      <c r="AA88" s="382"/>
      <c r="AB88" s="382"/>
      <c r="AC88" s="382"/>
      <c r="AD88" s="382"/>
      <c r="AE88" s="382"/>
      <c r="AF88" s="382"/>
      <c r="AG88" s="382"/>
      <c r="AH88" s="382"/>
    </row>
    <row r="89" spans="1:34" s="384" customFormat="1" ht="15" customHeight="1">
      <c r="A89" s="382"/>
      <c r="B89" s="382"/>
      <c r="C89" s="382"/>
      <c r="D89" s="382"/>
      <c r="E89" s="382"/>
      <c r="F89" s="382"/>
      <c r="G89" s="382"/>
      <c r="H89" s="382"/>
      <c r="I89" s="382"/>
      <c r="J89" s="382"/>
      <c r="K89" s="382"/>
      <c r="L89" s="382"/>
      <c r="M89" s="382"/>
      <c r="N89" s="382"/>
      <c r="O89" s="382"/>
      <c r="P89" s="382"/>
      <c r="Q89" s="382"/>
      <c r="R89" s="382"/>
      <c r="S89" s="382"/>
      <c r="T89" s="382"/>
      <c r="U89" s="382"/>
      <c r="V89" s="382"/>
      <c r="W89" s="382"/>
      <c r="X89" s="382"/>
      <c r="Y89" s="382"/>
      <c r="Z89" s="382"/>
      <c r="AA89" s="382"/>
      <c r="AB89" s="382"/>
      <c r="AC89" s="382"/>
      <c r="AD89" s="382"/>
      <c r="AE89" s="382"/>
      <c r="AF89" s="382"/>
      <c r="AG89" s="382"/>
      <c r="AH89" s="382"/>
    </row>
  </sheetData>
  <hyperlinks>
    <hyperlink ref="AH6" location="Índex!D9" display="Index" xr:uid="{D3AB446E-BC9A-4A2F-8B92-F17EDCBE4C3C}"/>
  </hyperlinks>
  <printOptions horizontalCentered="1"/>
  <pageMargins left="0" right="0" top="0.39370078740157483" bottom="0.39370078740157483" header="0" footer="0"/>
  <pageSetup paperSize="9" scale="80" fitToWidth="2" orientation="landscape" horizontalDpi="1200" verticalDpi="1200" r:id="rId1"/>
  <headerFooter alignWithMargins="0">
    <oddHeader>&amp;R&amp;P/&amp;N</oddHeader>
  </headerFooter>
  <colBreaks count="1" manualBreakCount="1">
    <brk id="7" max="26"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675B1-9003-4555-AB6F-1F19A66F4E06}">
  <sheetPr>
    <tabColor rgb="FFFF0000"/>
  </sheetPr>
  <dimension ref="A1:HZ70"/>
  <sheetViews>
    <sheetView showGridLines="0" zoomScaleNormal="100" workbookViewId="0">
      <pane xSplit="1" ySplit="8" topLeftCell="BF9" activePane="bottomRight" state="frozen"/>
      <selection activeCell="CO6" sqref="CO6"/>
      <selection pane="topRight" activeCell="CO6" sqref="CO6"/>
      <selection pane="bottomLeft" activeCell="CO6" sqref="CO6"/>
      <selection pane="bottomRight" activeCell="BO6" sqref="BO6"/>
    </sheetView>
  </sheetViews>
  <sheetFormatPr defaultColWidth="7.6328125" defaultRowHeight="13.2"/>
  <cols>
    <col min="1" max="1" width="37.7265625" style="430" bestFit="1" customWidth="1"/>
    <col min="2" max="25" width="7.6328125" style="430" customWidth="1"/>
    <col min="26" max="29" width="7.6328125" style="431" customWidth="1"/>
    <col min="30" max="37" width="7.6328125" style="430" customWidth="1"/>
    <col min="38" max="52" width="7.6328125" style="427"/>
    <col min="53" max="66" width="7.26953125" style="427" customWidth="1"/>
    <col min="67" max="67" width="7.6328125" style="427"/>
    <col min="68" max="16384" width="7.6328125" style="424"/>
  </cols>
  <sheetData>
    <row r="1" spans="1:234"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41"/>
      <c r="CQ1" s="41"/>
      <c r="CR1" s="39"/>
      <c r="CS1" s="40"/>
      <c r="CT1" s="42"/>
      <c r="CU1" s="42"/>
      <c r="CV1" s="42"/>
      <c r="CW1" s="42"/>
      <c r="CX1" s="42"/>
      <c r="CY1" s="40"/>
      <c r="CZ1" s="42"/>
      <c r="DA1" s="40"/>
      <c r="DB1" s="42"/>
      <c r="DC1" s="42"/>
      <c r="DD1" s="42"/>
      <c r="DE1" s="43"/>
      <c r="DF1" s="43"/>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41"/>
      <c r="EV1" s="41"/>
      <c r="EW1" s="39"/>
      <c r="EX1" s="40"/>
      <c r="EY1" s="42"/>
      <c r="EZ1" s="42"/>
      <c r="FA1" s="42"/>
      <c r="FB1" s="42"/>
      <c r="FC1" s="42"/>
      <c r="FD1" s="40"/>
      <c r="FE1" s="42"/>
      <c r="FF1" s="40"/>
      <c r="FG1" s="42"/>
      <c r="FH1" s="42"/>
      <c r="FI1" s="42"/>
      <c r="FJ1" s="43"/>
      <c r="FK1" s="43"/>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41"/>
      <c r="HA1" s="41"/>
      <c r="HB1" s="39"/>
      <c r="HC1" s="40"/>
      <c r="HD1" s="42"/>
      <c r="HE1" s="42"/>
      <c r="HF1" s="42"/>
      <c r="HG1" s="42"/>
      <c r="HH1" s="42"/>
      <c r="HI1" s="40"/>
      <c r="HJ1" s="42"/>
      <c r="HK1" s="40"/>
      <c r="HL1" s="42"/>
      <c r="HM1" s="42"/>
      <c r="HN1" s="42"/>
      <c r="HO1" s="43"/>
      <c r="HP1" s="43"/>
      <c r="HQ1" s="39"/>
      <c r="HR1" s="40"/>
      <c r="HS1" s="39"/>
      <c r="HT1" s="40"/>
      <c r="HU1" s="39"/>
      <c r="HV1" s="40"/>
      <c r="HW1" s="39"/>
      <c r="HX1" s="40"/>
      <c r="HY1" s="39"/>
      <c r="HZ1" s="40"/>
    </row>
    <row r="2" spans="1:234"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41"/>
      <c r="CQ2" s="41"/>
      <c r="CR2" s="39"/>
      <c r="CS2" s="40"/>
      <c r="CT2" s="42"/>
      <c r="CU2" s="42"/>
      <c r="CV2" s="42"/>
      <c r="CW2" s="42"/>
      <c r="CX2" s="42"/>
      <c r="CY2" s="40"/>
      <c r="CZ2" s="42"/>
      <c r="DA2" s="40"/>
      <c r="DB2" s="42"/>
      <c r="DC2" s="42"/>
      <c r="DD2" s="42"/>
      <c r="DE2" s="43"/>
      <c r="DF2" s="43"/>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41"/>
      <c r="EV2" s="41"/>
      <c r="EW2" s="39"/>
      <c r="EX2" s="40"/>
      <c r="EY2" s="42"/>
      <c r="EZ2" s="42"/>
      <c r="FA2" s="42"/>
      <c r="FB2" s="42"/>
      <c r="FC2" s="42"/>
      <c r="FD2" s="40"/>
      <c r="FE2" s="42"/>
      <c r="FF2" s="40"/>
      <c r="FG2" s="42"/>
      <c r="FH2" s="42"/>
      <c r="FI2" s="42"/>
      <c r="FJ2" s="43"/>
      <c r="FK2" s="43"/>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41"/>
      <c r="HA2" s="41"/>
      <c r="HB2" s="39"/>
      <c r="HC2" s="40"/>
      <c r="HD2" s="42"/>
      <c r="HE2" s="42"/>
      <c r="HF2" s="42"/>
      <c r="HG2" s="42"/>
      <c r="HH2" s="42"/>
      <c r="HI2" s="40"/>
      <c r="HJ2" s="42"/>
      <c r="HK2" s="40"/>
      <c r="HL2" s="42"/>
      <c r="HM2" s="42"/>
      <c r="HN2" s="42"/>
      <c r="HO2" s="43"/>
      <c r="HP2" s="43"/>
      <c r="HQ2" s="39"/>
      <c r="HR2" s="40"/>
      <c r="HS2" s="39"/>
      <c r="HT2" s="40"/>
      <c r="HU2" s="39"/>
      <c r="HV2" s="40"/>
      <c r="HW2" s="39"/>
      <c r="HX2" s="40"/>
      <c r="HY2" s="39"/>
      <c r="HZ2" s="40"/>
    </row>
    <row r="3" spans="1:234"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41"/>
      <c r="CQ3" s="41"/>
      <c r="CR3" s="39"/>
      <c r="CS3" s="40"/>
      <c r="CT3" s="42"/>
      <c r="CU3" s="42"/>
      <c r="CV3" s="42"/>
      <c r="CW3" s="42"/>
      <c r="CX3" s="42"/>
      <c r="CY3" s="40"/>
      <c r="CZ3" s="42"/>
      <c r="DA3" s="40"/>
      <c r="DB3" s="42"/>
      <c r="DC3" s="42"/>
      <c r="DD3" s="42"/>
      <c r="DE3" s="43"/>
      <c r="DF3" s="43"/>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41"/>
      <c r="EV3" s="41"/>
      <c r="EW3" s="39"/>
      <c r="EX3" s="40"/>
      <c r="EY3" s="42"/>
      <c r="EZ3" s="42"/>
      <c r="FA3" s="42"/>
      <c r="FB3" s="42"/>
      <c r="FC3" s="42"/>
      <c r="FD3" s="40"/>
      <c r="FE3" s="42"/>
      <c r="FF3" s="40"/>
      <c r="FG3" s="42"/>
      <c r="FH3" s="42"/>
      <c r="FI3" s="42"/>
      <c r="FJ3" s="43"/>
      <c r="FK3" s="43"/>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41"/>
      <c r="HA3" s="41"/>
      <c r="HB3" s="39"/>
      <c r="HC3" s="40"/>
      <c r="HD3" s="42"/>
      <c r="HE3" s="42"/>
      <c r="HF3" s="42"/>
      <c r="HG3" s="42"/>
      <c r="HH3" s="42"/>
      <c r="HI3" s="40"/>
      <c r="HJ3" s="42"/>
      <c r="HK3" s="40"/>
      <c r="HL3" s="42"/>
      <c r="HM3" s="42"/>
      <c r="HN3" s="42"/>
      <c r="HO3" s="43"/>
      <c r="HP3" s="43"/>
      <c r="HQ3" s="39"/>
      <c r="HR3" s="40"/>
      <c r="HS3" s="39"/>
      <c r="HT3" s="40"/>
      <c r="HU3" s="39"/>
      <c r="HV3" s="40"/>
      <c r="HW3" s="39"/>
      <c r="HX3" s="40"/>
      <c r="HY3" s="39"/>
      <c r="HZ3" s="40"/>
    </row>
    <row r="4" spans="1:234"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4" s="99" customFormat="1" ht="15" customHeight="1" thickBot="1">
      <c r="A5" s="47" t="s">
        <v>431</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58"/>
      <c r="BQ5" s="158"/>
      <c r="BR5" s="158"/>
      <c r="BS5" s="158"/>
      <c r="BT5" s="158"/>
      <c r="BU5" s="158"/>
      <c r="BV5" s="158"/>
      <c r="BW5" s="158"/>
      <c r="BX5" s="158"/>
      <c r="BY5" s="158"/>
      <c r="BZ5" s="158"/>
      <c r="CA5" s="158"/>
      <c r="CB5" s="158"/>
      <c r="CC5" s="158"/>
      <c r="CD5" s="158"/>
      <c r="CE5" s="158"/>
      <c r="CF5" s="158"/>
      <c r="CG5" s="159"/>
      <c r="CH5" s="159"/>
      <c r="CI5" s="159"/>
      <c r="CJ5" s="159"/>
      <c r="CK5" s="159"/>
      <c r="CM5" s="160"/>
      <c r="CQ5" s="160"/>
      <c r="CS5" s="161"/>
      <c r="CV5" s="162"/>
      <c r="CW5" s="158"/>
      <c r="CX5" s="158"/>
      <c r="CY5" s="158"/>
      <c r="CZ5" s="163"/>
      <c r="DA5" s="158"/>
      <c r="DB5" s="158"/>
      <c r="DC5" s="158"/>
      <c r="DD5" s="158"/>
    </row>
    <row r="6" spans="1:234" s="362" customFormat="1" ht="15" customHeight="1" thickTop="1">
      <c r="A6" s="358"/>
      <c r="B6" s="358"/>
      <c r="C6" s="359"/>
      <c r="D6" s="359"/>
      <c r="E6" s="359"/>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1"/>
      <c r="AM6" s="360"/>
      <c r="AN6" s="361"/>
      <c r="AO6" s="360"/>
      <c r="AP6" s="360"/>
      <c r="AQ6" s="360"/>
      <c r="AR6" s="360"/>
      <c r="AS6" s="360"/>
      <c r="AT6" s="360"/>
      <c r="AU6" s="360"/>
      <c r="AV6" s="360"/>
      <c r="AW6" s="360"/>
      <c r="AX6" s="360"/>
      <c r="AY6" s="360"/>
      <c r="AZ6" s="360"/>
      <c r="BA6" s="360"/>
      <c r="BB6" s="360"/>
      <c r="BC6" s="360"/>
      <c r="BD6" s="360"/>
      <c r="BE6" s="360"/>
      <c r="BF6" s="360"/>
      <c r="BG6" s="360"/>
      <c r="BH6" s="360"/>
      <c r="BI6" s="360"/>
      <c r="BJ6" s="360"/>
      <c r="BK6" s="360"/>
      <c r="BL6" s="360"/>
      <c r="BM6" s="360"/>
      <c r="BN6" s="360"/>
      <c r="BO6" s="51" t="s">
        <v>61</v>
      </c>
    </row>
    <row r="7" spans="1:234" s="56" customFormat="1" ht="15" customHeight="1">
      <c r="A7" s="54"/>
      <c r="B7" s="55" t="s">
        <v>432</v>
      </c>
      <c r="C7" s="55" t="s">
        <v>433</v>
      </c>
      <c r="D7" s="55" t="s">
        <v>434</v>
      </c>
      <c r="E7" s="55" t="s">
        <v>435</v>
      </c>
      <c r="F7" s="55" t="s">
        <v>436</v>
      </c>
      <c r="G7" s="55" t="s">
        <v>437</v>
      </c>
      <c r="H7" s="55" t="s">
        <v>438</v>
      </c>
      <c r="I7" s="55" t="s">
        <v>439</v>
      </c>
      <c r="J7" s="55" t="s">
        <v>440</v>
      </c>
      <c r="K7" s="55" t="s">
        <v>441</v>
      </c>
      <c r="L7" s="55" t="s">
        <v>442</v>
      </c>
      <c r="M7" s="55" t="s">
        <v>443</v>
      </c>
      <c r="N7" s="55" t="s">
        <v>444</v>
      </c>
      <c r="O7" s="55" t="s">
        <v>445</v>
      </c>
      <c r="P7" s="55" t="s">
        <v>446</v>
      </c>
      <c r="Q7" s="55" t="s">
        <v>447</v>
      </c>
      <c r="R7" s="55" t="s">
        <v>448</v>
      </c>
      <c r="S7" s="55" t="s">
        <v>449</v>
      </c>
      <c r="T7" s="55" t="s">
        <v>450</v>
      </c>
      <c r="U7" s="55" t="s">
        <v>451</v>
      </c>
      <c r="V7" s="55" t="s">
        <v>452</v>
      </c>
      <c r="W7" s="55" t="s">
        <v>453</v>
      </c>
      <c r="X7" s="55" t="s">
        <v>454</v>
      </c>
      <c r="Y7" s="55" t="s">
        <v>455</v>
      </c>
      <c r="Z7" s="55" t="s">
        <v>456</v>
      </c>
      <c r="AA7" s="55" t="s">
        <v>457</v>
      </c>
      <c r="AB7" s="55" t="s">
        <v>458</v>
      </c>
      <c r="AC7" s="55" t="s">
        <v>459</v>
      </c>
      <c r="AD7" s="55" t="s">
        <v>460</v>
      </c>
      <c r="AE7" s="55" t="s">
        <v>461</v>
      </c>
      <c r="AF7" s="55" t="s">
        <v>462</v>
      </c>
      <c r="AG7" s="55" t="s">
        <v>463</v>
      </c>
      <c r="AH7" s="55" t="s">
        <v>464</v>
      </c>
      <c r="AI7" s="55" t="s">
        <v>465</v>
      </c>
      <c r="AJ7" s="55" t="s">
        <v>466</v>
      </c>
      <c r="AK7" s="55" t="s">
        <v>467</v>
      </c>
      <c r="AL7" s="55" t="s">
        <v>468</v>
      </c>
      <c r="AM7" s="55" t="s">
        <v>469</v>
      </c>
      <c r="AN7" s="55" t="s">
        <v>470</v>
      </c>
      <c r="AO7" s="55" t="s">
        <v>471</v>
      </c>
      <c r="AP7" s="55" t="s">
        <v>279</v>
      </c>
      <c r="AQ7" s="55" t="s">
        <v>280</v>
      </c>
      <c r="AR7" s="55" t="s">
        <v>281</v>
      </c>
      <c r="AS7" s="55" t="s">
        <v>282</v>
      </c>
      <c r="AT7" s="55" t="s">
        <v>284</v>
      </c>
      <c r="AU7" s="55" t="s">
        <v>285</v>
      </c>
      <c r="AV7" s="55" t="s">
        <v>286</v>
      </c>
      <c r="AW7" s="55" t="s">
        <v>287</v>
      </c>
      <c r="AX7" s="55" t="s">
        <v>289</v>
      </c>
      <c r="AY7" s="55" t="s">
        <v>290</v>
      </c>
      <c r="AZ7" s="55" t="s">
        <v>291</v>
      </c>
      <c r="BA7" s="55" t="s">
        <v>292</v>
      </c>
      <c r="BB7" s="55" t="s">
        <v>294</v>
      </c>
      <c r="BC7" s="55" t="s">
        <v>295</v>
      </c>
      <c r="BD7" s="55" t="s">
        <v>296</v>
      </c>
      <c r="BE7" s="55" t="s">
        <v>297</v>
      </c>
      <c r="BF7" s="55" t="s">
        <v>299</v>
      </c>
      <c r="BG7" s="55" t="s">
        <v>300</v>
      </c>
      <c r="BH7" s="55" t="s">
        <v>301</v>
      </c>
      <c r="BI7" s="55" t="s">
        <v>302</v>
      </c>
      <c r="BJ7" s="55" t="s">
        <v>304</v>
      </c>
      <c r="BK7" s="55" t="s">
        <v>305</v>
      </c>
      <c r="BL7" s="55" t="s">
        <v>306</v>
      </c>
      <c r="BM7" s="55" t="s">
        <v>307</v>
      </c>
      <c r="BN7" s="55" t="s">
        <v>309</v>
      </c>
      <c r="BO7" s="55" t="s">
        <v>310</v>
      </c>
    </row>
    <row r="8" spans="1:234" s="44" customFormat="1" ht="9.9"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row>
    <row r="9" spans="1:234" s="61" customFormat="1" ht="5.0999999999999996" customHeight="1">
      <c r="A9" s="421"/>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row>
    <row r="10" spans="1:234" ht="15" customHeight="1">
      <c r="A10" s="422" t="s">
        <v>472</v>
      </c>
      <c r="B10" s="95">
        <v>67</v>
      </c>
      <c r="C10" s="95">
        <v>68</v>
      </c>
      <c r="D10" s="95">
        <v>69</v>
      </c>
      <c r="E10" s="95">
        <v>67</v>
      </c>
      <c r="F10" s="95">
        <v>60</v>
      </c>
      <c r="G10" s="95">
        <v>63</v>
      </c>
      <c r="H10" s="95">
        <v>66</v>
      </c>
      <c r="I10" s="95">
        <v>71</v>
      </c>
      <c r="J10" s="95">
        <v>66</v>
      </c>
      <c r="K10" s="95">
        <v>66</v>
      </c>
      <c r="L10" s="95">
        <v>65</v>
      </c>
      <c r="M10" s="95">
        <v>66</v>
      </c>
      <c r="N10" s="95">
        <v>65</v>
      </c>
      <c r="O10" s="95">
        <v>70</v>
      </c>
      <c r="P10" s="95">
        <v>72</v>
      </c>
      <c r="Q10" s="95">
        <v>67</v>
      </c>
      <c r="R10" s="95">
        <v>71</v>
      </c>
      <c r="S10" s="95">
        <v>71</v>
      </c>
      <c r="T10" s="95">
        <v>71</v>
      </c>
      <c r="U10" s="95">
        <v>68</v>
      </c>
      <c r="V10" s="95">
        <v>67</v>
      </c>
      <c r="W10" s="95">
        <v>68</v>
      </c>
      <c r="X10" s="95">
        <v>70</v>
      </c>
      <c r="Y10" s="95">
        <v>66</v>
      </c>
      <c r="Z10" s="95">
        <v>67</v>
      </c>
      <c r="AA10" s="95">
        <v>68</v>
      </c>
      <c r="AB10" s="95">
        <v>70</v>
      </c>
      <c r="AC10" s="95">
        <v>68</v>
      </c>
      <c r="AD10" s="95">
        <v>68</v>
      </c>
      <c r="AE10" s="95">
        <v>71</v>
      </c>
      <c r="AF10" s="95">
        <v>72</v>
      </c>
      <c r="AG10" s="95">
        <v>69</v>
      </c>
      <c r="AH10" s="95">
        <v>69</v>
      </c>
      <c r="AI10" s="95">
        <v>71</v>
      </c>
      <c r="AJ10" s="95">
        <v>70</v>
      </c>
      <c r="AK10" s="95">
        <v>68</v>
      </c>
      <c r="AL10" s="95">
        <v>65</v>
      </c>
      <c r="AM10" s="95">
        <v>71</v>
      </c>
      <c r="AN10" s="95">
        <v>64</v>
      </c>
      <c r="AO10" s="95">
        <v>65</v>
      </c>
      <c r="AP10" s="95">
        <v>69</v>
      </c>
      <c r="AQ10" s="95">
        <v>72</v>
      </c>
      <c r="AR10" s="95">
        <v>69</v>
      </c>
      <c r="AS10" s="95">
        <v>69</v>
      </c>
      <c r="AT10" s="95">
        <v>68</v>
      </c>
      <c r="AU10" s="95">
        <v>68</v>
      </c>
      <c r="AV10" s="95">
        <v>72</v>
      </c>
      <c r="AW10" s="95">
        <v>68</v>
      </c>
      <c r="AX10" s="95">
        <v>70</v>
      </c>
      <c r="AY10" s="95">
        <v>71</v>
      </c>
      <c r="AZ10" s="95">
        <v>71</v>
      </c>
      <c r="BA10" s="95">
        <v>72</v>
      </c>
      <c r="BB10" s="95">
        <v>68</v>
      </c>
      <c r="BC10" s="95">
        <v>65</v>
      </c>
      <c r="BD10" s="95">
        <v>74</v>
      </c>
      <c r="BE10" s="95">
        <v>81</v>
      </c>
      <c r="BF10" s="95">
        <v>75</v>
      </c>
      <c r="BG10" s="95">
        <v>90</v>
      </c>
      <c r="BH10" s="95">
        <v>77</v>
      </c>
      <c r="BI10" s="95">
        <v>77</v>
      </c>
      <c r="BJ10" s="95">
        <v>77</v>
      </c>
      <c r="BK10" s="95">
        <v>74</v>
      </c>
      <c r="BL10" s="95">
        <v>71</v>
      </c>
      <c r="BM10" s="408">
        <v>-19</v>
      </c>
      <c r="BN10" s="95">
        <v>59</v>
      </c>
      <c r="BO10" s="423">
        <v>47</v>
      </c>
      <c r="BP10" s="140"/>
    </row>
    <row r="11" spans="1:234" ht="15" customHeight="1">
      <c r="A11" s="422" t="s">
        <v>473</v>
      </c>
      <c r="B11" s="95">
        <v>31</v>
      </c>
      <c r="C11" s="95">
        <v>31</v>
      </c>
      <c r="D11" s="95">
        <v>30</v>
      </c>
      <c r="E11" s="95">
        <v>31</v>
      </c>
      <c r="F11" s="95">
        <v>39</v>
      </c>
      <c r="G11" s="95">
        <v>36</v>
      </c>
      <c r="H11" s="95">
        <v>33</v>
      </c>
      <c r="I11" s="95">
        <v>31</v>
      </c>
      <c r="J11" s="95">
        <v>33</v>
      </c>
      <c r="K11" s="95">
        <v>32</v>
      </c>
      <c r="L11" s="95">
        <v>34</v>
      </c>
      <c r="M11" s="95">
        <v>33</v>
      </c>
      <c r="N11" s="95">
        <v>33</v>
      </c>
      <c r="O11" s="95">
        <v>29</v>
      </c>
      <c r="P11" s="95">
        <v>29</v>
      </c>
      <c r="Q11" s="95">
        <v>30</v>
      </c>
      <c r="R11" s="95">
        <v>28</v>
      </c>
      <c r="S11" s="95">
        <v>28</v>
      </c>
      <c r="T11" s="95">
        <v>27</v>
      </c>
      <c r="U11" s="95">
        <v>31</v>
      </c>
      <c r="V11" s="95">
        <v>32</v>
      </c>
      <c r="W11" s="95">
        <v>31</v>
      </c>
      <c r="X11" s="95">
        <v>29</v>
      </c>
      <c r="Y11" s="95">
        <v>33</v>
      </c>
      <c r="Z11" s="95">
        <v>32</v>
      </c>
      <c r="AA11" s="95">
        <v>31</v>
      </c>
      <c r="AB11" s="95">
        <v>29</v>
      </c>
      <c r="AC11" s="95">
        <v>31</v>
      </c>
      <c r="AD11" s="95">
        <v>30</v>
      </c>
      <c r="AE11" s="95">
        <v>28</v>
      </c>
      <c r="AF11" s="95">
        <v>27</v>
      </c>
      <c r="AG11" s="95">
        <v>30</v>
      </c>
      <c r="AH11" s="95">
        <v>30</v>
      </c>
      <c r="AI11" s="95">
        <v>28</v>
      </c>
      <c r="AJ11" s="95">
        <v>29</v>
      </c>
      <c r="AK11" s="95">
        <v>31</v>
      </c>
      <c r="AL11" s="95">
        <v>34</v>
      </c>
      <c r="AM11" s="95">
        <v>28</v>
      </c>
      <c r="AN11" s="95">
        <v>34</v>
      </c>
      <c r="AO11" s="95">
        <v>34</v>
      </c>
      <c r="AP11" s="95">
        <v>30</v>
      </c>
      <c r="AQ11" s="95">
        <v>27</v>
      </c>
      <c r="AR11" s="95">
        <v>30</v>
      </c>
      <c r="AS11" s="95">
        <v>30</v>
      </c>
      <c r="AT11" s="95">
        <v>31</v>
      </c>
      <c r="AU11" s="95">
        <v>31</v>
      </c>
      <c r="AV11" s="95">
        <v>27</v>
      </c>
      <c r="AW11" s="95">
        <v>31</v>
      </c>
      <c r="AX11" s="95">
        <v>29</v>
      </c>
      <c r="AY11" s="95">
        <v>28</v>
      </c>
      <c r="AZ11" s="95">
        <v>29</v>
      </c>
      <c r="BA11" s="95">
        <v>28</v>
      </c>
      <c r="BB11" s="95">
        <v>31</v>
      </c>
      <c r="BC11" s="95">
        <v>35</v>
      </c>
      <c r="BD11" s="95">
        <v>26</v>
      </c>
      <c r="BE11" s="95">
        <v>19</v>
      </c>
      <c r="BF11" s="95">
        <v>25</v>
      </c>
      <c r="BG11" s="95">
        <v>10</v>
      </c>
      <c r="BH11" s="95">
        <v>23</v>
      </c>
      <c r="BI11" s="95">
        <v>23</v>
      </c>
      <c r="BJ11" s="95">
        <v>23</v>
      </c>
      <c r="BK11" s="95">
        <v>26</v>
      </c>
      <c r="BL11" s="95">
        <v>29</v>
      </c>
      <c r="BM11" s="408">
        <v>119</v>
      </c>
      <c r="BN11" s="95">
        <v>41</v>
      </c>
      <c r="BO11" s="255">
        <v>53</v>
      </c>
      <c r="BP11" s="140"/>
    </row>
    <row r="12" spans="1:234" ht="15" customHeight="1">
      <c r="A12" s="422" t="s">
        <v>474</v>
      </c>
      <c r="B12" s="95">
        <v>2</v>
      </c>
      <c r="C12" s="95">
        <v>1</v>
      </c>
      <c r="D12" s="95">
        <v>1</v>
      </c>
      <c r="E12" s="95">
        <v>2</v>
      </c>
      <c r="F12" s="95">
        <v>1</v>
      </c>
      <c r="G12" s="95">
        <v>1</v>
      </c>
      <c r="H12" s="95">
        <v>1</v>
      </c>
      <c r="I12" s="95">
        <v>-2</v>
      </c>
      <c r="J12" s="95">
        <v>1</v>
      </c>
      <c r="K12" s="95">
        <v>2</v>
      </c>
      <c r="L12" s="95">
        <v>1</v>
      </c>
      <c r="M12" s="95">
        <v>1</v>
      </c>
      <c r="N12" s="95">
        <v>2</v>
      </c>
      <c r="O12" s="95">
        <v>1</v>
      </c>
      <c r="P12" s="95">
        <v>-1</v>
      </c>
      <c r="Q12" s="95">
        <v>3</v>
      </c>
      <c r="R12" s="95">
        <v>1</v>
      </c>
      <c r="S12" s="95">
        <v>1</v>
      </c>
      <c r="T12" s="95">
        <v>2</v>
      </c>
      <c r="U12" s="95">
        <v>1</v>
      </c>
      <c r="V12" s="95">
        <v>1</v>
      </c>
      <c r="W12" s="95">
        <v>1</v>
      </c>
      <c r="X12" s="95">
        <v>1</v>
      </c>
      <c r="Y12" s="95">
        <v>1</v>
      </c>
      <c r="Z12" s="95">
        <v>1</v>
      </c>
      <c r="AA12" s="95">
        <v>1</v>
      </c>
      <c r="AB12" s="95">
        <v>1</v>
      </c>
      <c r="AC12" s="95">
        <v>1</v>
      </c>
      <c r="AD12" s="95">
        <v>2</v>
      </c>
      <c r="AE12" s="95">
        <v>1</v>
      </c>
      <c r="AF12" s="95">
        <v>1</v>
      </c>
      <c r="AG12" s="95">
        <v>1</v>
      </c>
      <c r="AH12" s="95">
        <v>1</v>
      </c>
      <c r="AI12" s="95">
        <v>1</v>
      </c>
      <c r="AJ12" s="95">
        <v>1</v>
      </c>
      <c r="AK12" s="95">
        <v>1</v>
      </c>
      <c r="AL12" s="95">
        <v>1</v>
      </c>
      <c r="AM12" s="95">
        <v>1</v>
      </c>
      <c r="AN12" s="95">
        <v>2</v>
      </c>
      <c r="AO12" s="95">
        <v>1</v>
      </c>
      <c r="AP12" s="95">
        <v>1</v>
      </c>
      <c r="AQ12" s="95">
        <v>1</v>
      </c>
      <c r="AR12" s="95">
        <v>1</v>
      </c>
      <c r="AS12" s="95">
        <v>1</v>
      </c>
      <c r="AT12" s="95">
        <v>1</v>
      </c>
      <c r="AU12" s="95">
        <v>1</v>
      </c>
      <c r="AV12" s="95">
        <v>1</v>
      </c>
      <c r="AW12" s="95">
        <v>1</v>
      </c>
      <c r="AX12" s="95">
        <v>1</v>
      </c>
      <c r="AY12" s="95">
        <v>1</v>
      </c>
      <c r="AZ12" s="95">
        <v>0</v>
      </c>
      <c r="BA12" s="95">
        <v>0</v>
      </c>
      <c r="BB12" s="95">
        <v>1</v>
      </c>
      <c r="BC12" s="95">
        <v>0</v>
      </c>
      <c r="BD12" s="95">
        <v>0</v>
      </c>
      <c r="BE12" s="95">
        <v>0</v>
      </c>
      <c r="BF12" s="95">
        <v>0</v>
      </c>
      <c r="BG12" s="95">
        <v>0</v>
      </c>
      <c r="BH12" s="95">
        <v>0</v>
      </c>
      <c r="BI12" s="95">
        <v>0</v>
      </c>
      <c r="BJ12" s="95">
        <v>0</v>
      </c>
      <c r="BK12" s="95">
        <v>0</v>
      </c>
      <c r="BL12" s="95">
        <v>0</v>
      </c>
      <c r="BM12" s="95">
        <v>0</v>
      </c>
      <c r="BN12" s="95">
        <v>0</v>
      </c>
      <c r="BO12" s="255">
        <v>0</v>
      </c>
      <c r="BP12" s="140"/>
    </row>
    <row r="13" spans="1:234" s="427" customFormat="1" ht="5.0999999999999996" customHeight="1">
      <c r="A13" s="425"/>
      <c r="B13" s="426"/>
      <c r="C13" s="426"/>
      <c r="D13" s="426"/>
      <c r="E13" s="426"/>
      <c r="F13" s="426" t="s">
        <v>475</v>
      </c>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140"/>
    </row>
    <row r="14" spans="1:234" s="44" customFormat="1" ht="15" customHeight="1" thickBot="1">
      <c r="A14" s="106" t="s">
        <v>169</v>
      </c>
      <c r="B14" s="74">
        <v>100</v>
      </c>
      <c r="C14" s="74">
        <v>100</v>
      </c>
      <c r="D14" s="74">
        <v>100</v>
      </c>
      <c r="E14" s="74">
        <v>100</v>
      </c>
      <c r="F14" s="74">
        <v>100</v>
      </c>
      <c r="G14" s="74">
        <v>100</v>
      </c>
      <c r="H14" s="74">
        <v>100</v>
      </c>
      <c r="I14" s="74">
        <v>100</v>
      </c>
      <c r="J14" s="74">
        <v>100</v>
      </c>
      <c r="K14" s="74">
        <v>100</v>
      </c>
      <c r="L14" s="74">
        <v>100</v>
      </c>
      <c r="M14" s="74">
        <v>100</v>
      </c>
      <c r="N14" s="74">
        <v>100</v>
      </c>
      <c r="O14" s="74">
        <v>100</v>
      </c>
      <c r="P14" s="74">
        <v>100</v>
      </c>
      <c r="Q14" s="74">
        <v>100</v>
      </c>
      <c r="R14" s="74">
        <v>100</v>
      </c>
      <c r="S14" s="74">
        <v>100</v>
      </c>
      <c r="T14" s="74">
        <v>100</v>
      </c>
      <c r="U14" s="74">
        <v>100</v>
      </c>
      <c r="V14" s="74">
        <v>100</v>
      </c>
      <c r="W14" s="74">
        <v>100</v>
      </c>
      <c r="X14" s="74">
        <v>100</v>
      </c>
      <c r="Y14" s="74">
        <v>100</v>
      </c>
      <c r="Z14" s="74">
        <v>100</v>
      </c>
      <c r="AA14" s="74">
        <v>100</v>
      </c>
      <c r="AB14" s="74">
        <v>100</v>
      </c>
      <c r="AC14" s="74">
        <v>100</v>
      </c>
      <c r="AD14" s="74">
        <v>100</v>
      </c>
      <c r="AE14" s="74">
        <v>100</v>
      </c>
      <c r="AF14" s="74">
        <v>100</v>
      </c>
      <c r="AG14" s="74">
        <v>100</v>
      </c>
      <c r="AH14" s="74">
        <v>100</v>
      </c>
      <c r="AI14" s="74">
        <v>100</v>
      </c>
      <c r="AJ14" s="74">
        <v>100</v>
      </c>
      <c r="AK14" s="74">
        <v>100</v>
      </c>
      <c r="AL14" s="74">
        <v>100</v>
      </c>
      <c r="AM14" s="74">
        <v>100</v>
      </c>
      <c r="AN14" s="74">
        <v>100</v>
      </c>
      <c r="AO14" s="74">
        <v>100</v>
      </c>
      <c r="AP14" s="74">
        <v>100</v>
      </c>
      <c r="AQ14" s="74">
        <v>100</v>
      </c>
      <c r="AR14" s="74">
        <v>100</v>
      </c>
      <c r="AS14" s="74">
        <v>100</v>
      </c>
      <c r="AT14" s="74">
        <v>100</v>
      </c>
      <c r="AU14" s="74">
        <v>100</v>
      </c>
      <c r="AV14" s="74">
        <v>100</v>
      </c>
      <c r="AW14" s="74">
        <v>100</v>
      </c>
      <c r="AX14" s="74">
        <v>100</v>
      </c>
      <c r="AY14" s="74">
        <v>100</v>
      </c>
      <c r="AZ14" s="74">
        <v>100</v>
      </c>
      <c r="BA14" s="74">
        <v>100</v>
      </c>
      <c r="BB14" s="74">
        <v>100</v>
      </c>
      <c r="BC14" s="74">
        <v>100</v>
      </c>
      <c r="BD14" s="74">
        <v>100</v>
      </c>
      <c r="BE14" s="74">
        <v>100</v>
      </c>
      <c r="BF14" s="74">
        <v>100</v>
      </c>
      <c r="BG14" s="74">
        <v>100</v>
      </c>
      <c r="BH14" s="74">
        <v>100</v>
      </c>
      <c r="BI14" s="74">
        <v>100</v>
      </c>
      <c r="BJ14" s="74">
        <v>100</v>
      </c>
      <c r="BK14" s="74">
        <v>100</v>
      </c>
      <c r="BL14" s="74">
        <v>100</v>
      </c>
      <c r="BM14" s="74">
        <v>100</v>
      </c>
      <c r="BN14" s="74">
        <v>100</v>
      </c>
      <c r="BO14" s="74">
        <v>100</v>
      </c>
      <c r="BP14" s="140"/>
      <c r="BQ14" s="107"/>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row>
    <row r="15" spans="1:234" ht="12.9" customHeight="1" thickTop="1">
      <c r="A15" s="425"/>
      <c r="B15" s="428"/>
      <c r="C15" s="428"/>
      <c r="D15" s="428"/>
      <c r="E15" s="428"/>
      <c r="F15" s="428"/>
      <c r="G15" s="428"/>
      <c r="H15" s="425"/>
      <c r="I15" s="425"/>
      <c r="J15" s="429"/>
      <c r="K15" s="429"/>
      <c r="L15" s="429"/>
      <c r="M15" s="429"/>
      <c r="N15" s="425"/>
      <c r="O15" s="425"/>
      <c r="P15" s="425"/>
      <c r="Q15" s="425"/>
      <c r="R15" s="425"/>
      <c r="S15" s="425"/>
      <c r="T15" s="425"/>
      <c r="U15" s="425"/>
      <c r="V15" s="425"/>
      <c r="W15" s="425"/>
      <c r="X15" s="425"/>
      <c r="Y15" s="425"/>
      <c r="Z15" s="425"/>
      <c r="AA15" s="425"/>
      <c r="AB15" s="425"/>
      <c r="AC15" s="425"/>
      <c r="AD15" s="425"/>
      <c r="AE15" s="425"/>
      <c r="AF15" s="425"/>
      <c r="AG15" s="425"/>
      <c r="AH15" s="425"/>
      <c r="AI15" s="425"/>
      <c r="AJ15" s="425"/>
      <c r="AK15" s="425"/>
    </row>
    <row r="16" spans="1:234" s="433" customFormat="1" ht="10.199999999999999">
      <c r="A16" s="430"/>
      <c r="B16" s="430"/>
      <c r="C16" s="430"/>
      <c r="D16" s="430"/>
      <c r="E16" s="430"/>
      <c r="F16" s="430"/>
      <c r="G16" s="430"/>
      <c r="H16" s="430"/>
      <c r="I16" s="430"/>
      <c r="J16" s="431"/>
      <c r="K16" s="431"/>
      <c r="L16" s="431"/>
      <c r="M16" s="431"/>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2"/>
      <c r="AM16" s="432"/>
      <c r="AN16" s="432"/>
      <c r="AO16" s="432"/>
      <c r="AP16" s="432"/>
      <c r="AQ16" s="432"/>
      <c r="AR16" s="432"/>
      <c r="AS16" s="432"/>
      <c r="AT16" s="432"/>
      <c r="AU16" s="432"/>
      <c r="AV16" s="432"/>
      <c r="AW16" s="432"/>
      <c r="AX16" s="432"/>
      <c r="AY16" s="432"/>
      <c r="AZ16" s="432"/>
      <c r="BA16" s="432"/>
      <c r="BB16" s="432"/>
      <c r="BC16" s="432"/>
      <c r="BD16" s="432"/>
      <c r="BE16" s="432"/>
      <c r="BF16" s="432"/>
      <c r="BG16" s="432"/>
      <c r="BH16" s="432"/>
      <c r="BI16" s="432"/>
      <c r="BJ16" s="432"/>
      <c r="BK16" s="432"/>
      <c r="BL16" s="432"/>
      <c r="BM16" s="432"/>
      <c r="BN16" s="432"/>
      <c r="BO16" s="432"/>
    </row>
    <row r="17" spans="1:67" s="433" customFormat="1" ht="10.199999999999999">
      <c r="A17" s="430"/>
      <c r="B17" s="430"/>
      <c r="C17" s="430"/>
      <c r="D17" s="430"/>
      <c r="E17" s="430"/>
      <c r="F17" s="430"/>
      <c r="G17" s="430"/>
      <c r="H17" s="430"/>
      <c r="I17" s="430"/>
      <c r="J17" s="431"/>
      <c r="K17" s="431"/>
      <c r="L17" s="431"/>
      <c r="M17" s="431"/>
      <c r="N17" s="430"/>
      <c r="O17" s="430"/>
      <c r="P17" s="430"/>
      <c r="Q17" s="430"/>
      <c r="R17" s="430"/>
      <c r="S17" s="430"/>
      <c r="T17" s="430"/>
      <c r="U17" s="430"/>
      <c r="V17" s="430"/>
      <c r="W17" s="430"/>
      <c r="X17" s="430"/>
      <c r="Y17" s="430"/>
      <c r="Z17" s="430"/>
      <c r="AA17" s="430"/>
      <c r="AB17" s="430"/>
      <c r="AC17" s="430"/>
      <c r="AD17" s="430"/>
      <c r="AE17" s="430"/>
      <c r="AF17" s="430"/>
      <c r="AG17" s="430"/>
      <c r="AH17" s="430"/>
      <c r="AI17" s="430"/>
      <c r="AJ17" s="430"/>
      <c r="AK17" s="430"/>
      <c r="AL17" s="432"/>
      <c r="AM17" s="432"/>
      <c r="AN17" s="432"/>
      <c r="AO17" s="432"/>
      <c r="AP17" s="432"/>
      <c r="AQ17" s="432"/>
      <c r="AR17" s="432"/>
      <c r="AS17" s="432"/>
      <c r="AT17" s="432"/>
      <c r="AU17" s="432"/>
      <c r="AV17" s="432"/>
      <c r="AW17" s="432"/>
      <c r="AX17" s="432"/>
      <c r="AY17" s="432"/>
      <c r="AZ17" s="432"/>
      <c r="BA17" s="432"/>
      <c r="BB17" s="432"/>
      <c r="BC17" s="432"/>
      <c r="BD17" s="432"/>
      <c r="BE17" s="432"/>
      <c r="BF17" s="432"/>
      <c r="BG17" s="432"/>
      <c r="BH17" s="432"/>
      <c r="BI17" s="432"/>
      <c r="BJ17" s="432"/>
      <c r="BK17" s="432"/>
      <c r="BL17" s="432"/>
      <c r="BM17" s="432"/>
      <c r="BN17" s="432"/>
      <c r="BO17" s="432"/>
    </row>
    <row r="18" spans="1:67" s="433" customFormat="1" ht="10.199999999999999">
      <c r="A18" s="430"/>
      <c r="B18" s="430"/>
      <c r="C18" s="430"/>
      <c r="D18" s="430"/>
      <c r="E18" s="430"/>
      <c r="F18" s="430"/>
      <c r="G18" s="430"/>
      <c r="H18" s="430"/>
      <c r="I18" s="430"/>
      <c r="J18" s="431"/>
      <c r="K18" s="431"/>
      <c r="L18" s="431"/>
      <c r="M18" s="431"/>
      <c r="N18" s="430"/>
      <c r="O18" s="430"/>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2"/>
      <c r="AM18" s="432"/>
      <c r="AN18" s="432"/>
      <c r="AO18" s="432"/>
      <c r="AP18" s="432"/>
      <c r="AQ18" s="432"/>
      <c r="AR18" s="432"/>
      <c r="AS18" s="432"/>
      <c r="AT18" s="432"/>
      <c r="AU18" s="432"/>
      <c r="AV18" s="432"/>
      <c r="AW18" s="432"/>
      <c r="AX18" s="432"/>
      <c r="AY18" s="432"/>
      <c r="AZ18" s="432"/>
      <c r="BA18" s="432"/>
      <c r="BB18" s="432"/>
      <c r="BC18" s="432"/>
      <c r="BD18" s="432"/>
      <c r="BE18" s="432"/>
      <c r="BF18" s="432"/>
      <c r="BG18" s="432"/>
      <c r="BH18" s="432"/>
      <c r="BI18" s="432"/>
      <c r="BJ18" s="432"/>
      <c r="BK18" s="432"/>
      <c r="BL18" s="432"/>
      <c r="BM18" s="432"/>
      <c r="BN18" s="432"/>
      <c r="BO18" s="432"/>
    </row>
    <row r="19" spans="1:67" s="433" customFormat="1" ht="10.199999999999999">
      <c r="A19" s="430"/>
      <c r="B19" s="430"/>
      <c r="C19" s="430"/>
      <c r="D19" s="430"/>
      <c r="E19" s="430"/>
      <c r="F19" s="430"/>
      <c r="G19" s="430"/>
      <c r="H19" s="430"/>
      <c r="I19" s="430"/>
      <c r="J19" s="431"/>
      <c r="K19" s="431"/>
      <c r="L19" s="431"/>
      <c r="M19" s="431"/>
      <c r="N19" s="430"/>
      <c r="O19" s="430"/>
      <c r="P19" s="430"/>
      <c r="Q19" s="430"/>
      <c r="R19" s="430"/>
      <c r="S19" s="430"/>
      <c r="T19" s="430"/>
      <c r="U19" s="430"/>
      <c r="V19" s="430"/>
      <c r="W19" s="430"/>
      <c r="X19" s="430"/>
      <c r="Y19" s="430"/>
      <c r="Z19" s="430"/>
      <c r="AA19" s="430"/>
      <c r="AB19" s="430"/>
      <c r="AC19" s="430"/>
      <c r="AD19" s="430"/>
      <c r="AE19" s="430"/>
      <c r="AF19" s="430"/>
      <c r="AG19" s="430"/>
      <c r="AH19" s="430"/>
      <c r="AI19" s="430"/>
      <c r="AJ19" s="430"/>
      <c r="AK19" s="430"/>
      <c r="AL19" s="432"/>
      <c r="AM19" s="432"/>
      <c r="AN19" s="432"/>
      <c r="AO19" s="432"/>
      <c r="AP19" s="432"/>
      <c r="AQ19" s="432"/>
      <c r="AR19" s="432"/>
      <c r="AS19" s="432"/>
      <c r="AT19" s="432"/>
      <c r="AU19" s="432"/>
      <c r="AV19" s="432"/>
      <c r="AW19" s="432"/>
      <c r="AX19" s="432"/>
      <c r="AY19" s="432"/>
      <c r="AZ19" s="432"/>
      <c r="BA19" s="432"/>
      <c r="BB19" s="432"/>
      <c r="BC19" s="432"/>
      <c r="BD19" s="432"/>
      <c r="BE19" s="432"/>
      <c r="BF19" s="432"/>
      <c r="BG19" s="432"/>
      <c r="BH19" s="432"/>
      <c r="BI19" s="432"/>
      <c r="BJ19" s="432"/>
      <c r="BK19" s="432"/>
      <c r="BL19" s="432"/>
      <c r="BM19" s="432"/>
      <c r="BN19" s="432"/>
      <c r="BO19" s="432"/>
    </row>
    <row r="20" spans="1:67" s="433" customFormat="1" ht="10.199999999999999">
      <c r="A20" s="430"/>
      <c r="B20" s="430"/>
      <c r="C20" s="430"/>
      <c r="D20" s="430"/>
      <c r="E20" s="430"/>
      <c r="F20" s="430"/>
      <c r="G20" s="430"/>
      <c r="H20" s="430"/>
      <c r="I20" s="430"/>
      <c r="J20" s="431"/>
      <c r="K20" s="431"/>
      <c r="L20" s="431"/>
      <c r="M20" s="431"/>
      <c r="N20" s="430"/>
      <c r="O20" s="430"/>
      <c r="P20" s="430"/>
      <c r="Q20" s="430"/>
      <c r="R20" s="430"/>
      <c r="S20" s="430"/>
      <c r="T20" s="430"/>
      <c r="U20" s="430"/>
      <c r="V20" s="430"/>
      <c r="W20" s="430"/>
      <c r="X20" s="430"/>
      <c r="Y20" s="430"/>
      <c r="Z20" s="430"/>
      <c r="AA20" s="430"/>
      <c r="AB20" s="430"/>
      <c r="AC20" s="430"/>
      <c r="AD20" s="430"/>
      <c r="AE20" s="430"/>
      <c r="AF20" s="430"/>
      <c r="AG20" s="430"/>
      <c r="AH20" s="430"/>
      <c r="AI20" s="430"/>
      <c r="AJ20" s="430"/>
      <c r="AK20" s="430"/>
      <c r="AL20" s="432"/>
      <c r="AM20" s="432"/>
      <c r="AN20" s="432"/>
      <c r="AO20" s="432"/>
      <c r="AP20" s="432"/>
      <c r="AQ20" s="432"/>
      <c r="AR20" s="432"/>
      <c r="AS20" s="432"/>
      <c r="AT20" s="432"/>
      <c r="AU20" s="432"/>
      <c r="AV20" s="432"/>
      <c r="AW20" s="432"/>
      <c r="AX20" s="432"/>
      <c r="AY20" s="432"/>
      <c r="AZ20" s="432"/>
      <c r="BA20" s="432"/>
      <c r="BB20" s="432"/>
      <c r="BC20" s="432"/>
      <c r="BD20" s="432"/>
      <c r="BE20" s="432"/>
      <c r="BF20" s="432"/>
      <c r="BG20" s="432"/>
      <c r="BH20" s="432"/>
      <c r="BI20" s="432"/>
      <c r="BJ20" s="432"/>
      <c r="BK20" s="432"/>
      <c r="BL20" s="432"/>
      <c r="BM20" s="432"/>
      <c r="BN20" s="432"/>
      <c r="BO20" s="432"/>
    </row>
    <row r="21" spans="1:67" s="433" customFormat="1" ht="10.199999999999999">
      <c r="A21" s="430"/>
      <c r="B21" s="432"/>
      <c r="C21" s="432"/>
      <c r="D21" s="432"/>
      <c r="E21" s="432"/>
      <c r="F21" s="432"/>
      <c r="G21" s="432"/>
      <c r="H21" s="430"/>
      <c r="I21" s="430"/>
      <c r="J21" s="431"/>
      <c r="K21" s="431"/>
      <c r="L21" s="431"/>
      <c r="M21" s="431"/>
      <c r="N21" s="430"/>
      <c r="O21" s="430"/>
      <c r="P21" s="430"/>
      <c r="Q21" s="430"/>
      <c r="R21" s="430"/>
      <c r="S21" s="430"/>
      <c r="T21" s="430"/>
      <c r="U21" s="430"/>
      <c r="V21" s="430"/>
      <c r="W21" s="430"/>
      <c r="X21" s="430"/>
      <c r="Y21" s="430"/>
      <c r="Z21" s="430"/>
      <c r="AA21" s="430"/>
      <c r="AB21" s="430"/>
      <c r="AC21" s="430"/>
      <c r="AD21" s="430"/>
      <c r="AE21" s="430"/>
      <c r="AF21" s="430"/>
      <c r="AG21" s="430"/>
      <c r="AH21" s="430"/>
      <c r="AI21" s="430"/>
      <c r="AJ21" s="430"/>
      <c r="AK21" s="430"/>
      <c r="AL21" s="432"/>
      <c r="AM21" s="432"/>
      <c r="AN21" s="432"/>
      <c r="AO21" s="432"/>
      <c r="AP21" s="432"/>
      <c r="AQ21" s="432"/>
      <c r="AR21" s="432"/>
      <c r="AS21" s="432"/>
      <c r="AT21" s="432"/>
      <c r="AU21" s="432"/>
      <c r="AV21" s="432"/>
      <c r="AW21" s="432"/>
      <c r="AX21" s="432"/>
      <c r="AY21" s="432"/>
      <c r="AZ21" s="432"/>
      <c r="BA21" s="432"/>
      <c r="BB21" s="432"/>
      <c r="BC21" s="432"/>
      <c r="BD21" s="432"/>
      <c r="BE21" s="432"/>
      <c r="BF21" s="432"/>
      <c r="BG21" s="432"/>
      <c r="BH21" s="432"/>
      <c r="BI21" s="432"/>
      <c r="BJ21" s="432"/>
      <c r="BK21" s="432"/>
      <c r="BL21" s="432"/>
      <c r="BM21" s="432"/>
      <c r="BN21" s="432"/>
      <c r="BO21" s="432"/>
    </row>
    <row r="22" spans="1:67" s="433" customFormat="1">
      <c r="A22" s="430"/>
      <c r="B22" s="432"/>
      <c r="C22" s="432"/>
      <c r="D22" s="432"/>
      <c r="E22" s="432"/>
      <c r="F22" s="432"/>
      <c r="G22" s="432"/>
      <c r="H22" s="430"/>
      <c r="I22" s="430"/>
      <c r="J22" s="431"/>
      <c r="K22" s="431"/>
      <c r="L22" s="431"/>
      <c r="M22" s="431"/>
      <c r="N22" s="430"/>
      <c r="O22" s="430"/>
      <c r="P22" s="430"/>
      <c r="Q22" s="430"/>
      <c r="R22" s="430"/>
      <c r="S22" s="430"/>
      <c r="T22" s="430"/>
      <c r="U22" s="430"/>
      <c r="V22" s="430"/>
      <c r="W22" s="430"/>
      <c r="X22" s="430"/>
      <c r="Y22" s="430"/>
      <c r="Z22" s="430"/>
      <c r="AA22" s="430"/>
      <c r="AB22" s="430"/>
      <c r="AC22" s="430"/>
      <c r="AD22" s="430"/>
      <c r="AE22" s="430"/>
      <c r="AF22" s="430"/>
      <c r="AG22" s="430"/>
      <c r="AH22" s="430"/>
      <c r="AI22" s="430"/>
      <c r="AJ22" s="430"/>
      <c r="AK22" s="430"/>
      <c r="AL22" s="427"/>
      <c r="AM22" s="427"/>
      <c r="AN22" s="434"/>
      <c r="AO22" s="427"/>
      <c r="AP22" s="434"/>
      <c r="AQ22" s="434"/>
      <c r="AR22" s="434"/>
      <c r="AS22" s="434"/>
      <c r="AT22" s="434"/>
      <c r="AU22" s="434"/>
      <c r="AV22" s="434"/>
      <c r="AW22" s="434"/>
      <c r="AX22" s="434"/>
      <c r="AY22" s="434"/>
      <c r="AZ22" s="434"/>
      <c r="BA22" s="434"/>
      <c r="BB22" s="434"/>
      <c r="BC22" s="434"/>
      <c r="BD22" s="434"/>
      <c r="BE22" s="434"/>
      <c r="BF22" s="434"/>
      <c r="BG22" s="434"/>
      <c r="BH22" s="434"/>
      <c r="BI22" s="434"/>
      <c r="BJ22" s="434"/>
      <c r="BK22" s="434"/>
      <c r="BL22" s="434"/>
      <c r="BM22" s="434"/>
      <c r="BN22" s="434"/>
      <c r="BO22" s="434"/>
    </row>
    <row r="23" spans="1:67" s="433" customFormat="1" ht="10.199999999999999">
      <c r="A23" s="430"/>
      <c r="B23" s="430"/>
      <c r="C23" s="430"/>
      <c r="D23" s="430"/>
      <c r="E23" s="430"/>
      <c r="F23" s="430"/>
      <c r="G23" s="430"/>
      <c r="H23" s="430"/>
      <c r="I23" s="430"/>
      <c r="J23" s="431"/>
      <c r="K23" s="431"/>
      <c r="L23" s="431"/>
      <c r="M23" s="431"/>
      <c r="N23" s="430"/>
      <c r="O23" s="430"/>
      <c r="P23" s="430"/>
      <c r="Q23" s="430"/>
      <c r="R23" s="430"/>
      <c r="S23" s="430"/>
      <c r="T23" s="430"/>
      <c r="U23" s="430"/>
      <c r="V23" s="430"/>
      <c r="W23" s="430"/>
      <c r="X23" s="430"/>
      <c r="Y23" s="430"/>
      <c r="Z23" s="430"/>
      <c r="AA23" s="430"/>
      <c r="AB23" s="430"/>
      <c r="AC23" s="430"/>
      <c r="AD23" s="430"/>
      <c r="AE23" s="430"/>
      <c r="AF23" s="430"/>
      <c r="AG23" s="430"/>
      <c r="AH23" s="430"/>
      <c r="AI23" s="430"/>
      <c r="AJ23" s="430"/>
      <c r="AK23" s="430"/>
      <c r="AL23" s="434"/>
      <c r="AM23" s="434"/>
      <c r="AN23" s="434"/>
      <c r="AO23" s="434"/>
      <c r="AP23" s="434"/>
      <c r="AQ23" s="434"/>
      <c r="AR23" s="434"/>
      <c r="AS23" s="434"/>
      <c r="AT23" s="434"/>
      <c r="AU23" s="434"/>
      <c r="AV23" s="434"/>
      <c r="AW23" s="434"/>
      <c r="AX23" s="434"/>
      <c r="AY23" s="434"/>
      <c r="AZ23" s="434"/>
      <c r="BA23" s="434"/>
      <c r="BB23" s="434"/>
      <c r="BC23" s="434"/>
      <c r="BD23" s="434"/>
      <c r="BE23" s="434"/>
      <c r="BF23" s="434"/>
      <c r="BG23" s="434"/>
      <c r="BH23" s="434"/>
      <c r="BI23" s="434"/>
      <c r="BJ23" s="434"/>
      <c r="BK23" s="434"/>
      <c r="BL23" s="434"/>
      <c r="BM23" s="434"/>
      <c r="BN23" s="434"/>
      <c r="BO23" s="434"/>
    </row>
    <row r="24" spans="1:67" s="433" customFormat="1" ht="10.199999999999999">
      <c r="A24" s="430"/>
      <c r="B24" s="430"/>
      <c r="C24" s="430"/>
      <c r="D24" s="430"/>
      <c r="E24" s="430"/>
      <c r="F24" s="430"/>
      <c r="G24" s="430"/>
      <c r="H24" s="430"/>
      <c r="I24" s="430"/>
      <c r="J24" s="431"/>
      <c r="K24" s="431"/>
      <c r="L24" s="431"/>
      <c r="M24" s="431"/>
      <c r="N24" s="430"/>
      <c r="O24" s="430"/>
      <c r="P24" s="430"/>
      <c r="Q24" s="430"/>
      <c r="R24" s="430"/>
      <c r="S24" s="430"/>
      <c r="T24" s="430"/>
      <c r="U24" s="430"/>
      <c r="V24" s="430"/>
      <c r="W24" s="430"/>
      <c r="X24" s="430"/>
      <c r="Y24" s="430"/>
      <c r="Z24" s="430"/>
      <c r="AA24" s="430"/>
      <c r="AB24" s="430"/>
      <c r="AC24" s="430"/>
      <c r="AD24" s="430"/>
      <c r="AE24" s="430"/>
      <c r="AF24" s="430"/>
      <c r="AG24" s="430"/>
      <c r="AH24" s="430"/>
      <c r="AI24" s="430"/>
      <c r="AJ24" s="430"/>
      <c r="AK24" s="430"/>
      <c r="AL24" s="434"/>
      <c r="AM24" s="434"/>
      <c r="AN24" s="434"/>
      <c r="AO24" s="434"/>
      <c r="AP24" s="434"/>
      <c r="AQ24" s="434"/>
      <c r="AR24" s="434"/>
      <c r="AS24" s="434"/>
      <c r="AT24" s="434"/>
      <c r="AU24" s="434"/>
      <c r="AV24" s="434"/>
      <c r="AW24" s="434"/>
      <c r="AX24" s="434"/>
      <c r="AY24" s="434"/>
      <c r="AZ24" s="434"/>
      <c r="BA24" s="434"/>
      <c r="BB24" s="434"/>
      <c r="BC24" s="434"/>
      <c r="BD24" s="434"/>
      <c r="BE24" s="434"/>
      <c r="BF24" s="434"/>
      <c r="BG24" s="434"/>
      <c r="BH24" s="434"/>
      <c r="BI24" s="434"/>
      <c r="BJ24" s="434"/>
      <c r="BK24" s="434"/>
      <c r="BL24" s="434"/>
      <c r="BM24" s="434"/>
      <c r="BN24" s="434"/>
      <c r="BO24" s="434"/>
    </row>
    <row r="25" spans="1:67" s="433" customFormat="1" ht="10.199999999999999">
      <c r="A25" s="430"/>
      <c r="B25" s="430"/>
      <c r="C25" s="430"/>
      <c r="D25" s="430"/>
      <c r="E25" s="430"/>
      <c r="F25" s="430"/>
      <c r="G25" s="430"/>
      <c r="H25" s="430"/>
      <c r="I25" s="430"/>
      <c r="J25" s="431"/>
      <c r="K25" s="431"/>
      <c r="L25" s="431"/>
      <c r="M25" s="431"/>
      <c r="N25" s="430"/>
      <c r="O25" s="430"/>
      <c r="P25" s="430"/>
      <c r="Q25" s="430"/>
      <c r="R25" s="430"/>
      <c r="S25" s="430"/>
      <c r="T25" s="430"/>
      <c r="U25" s="430"/>
      <c r="V25" s="430"/>
      <c r="W25" s="430"/>
      <c r="X25" s="430"/>
      <c r="Y25" s="430"/>
      <c r="Z25" s="430"/>
      <c r="AA25" s="430"/>
      <c r="AB25" s="430"/>
      <c r="AC25" s="430"/>
      <c r="AD25" s="430"/>
      <c r="AE25" s="430"/>
      <c r="AF25" s="430"/>
      <c r="AG25" s="430"/>
      <c r="AH25" s="430"/>
      <c r="AI25" s="430"/>
      <c r="AJ25" s="430"/>
      <c r="AK25" s="430"/>
      <c r="AL25" s="434"/>
      <c r="AM25" s="434"/>
      <c r="AN25" s="434"/>
      <c r="AO25" s="434"/>
      <c r="AP25" s="434"/>
      <c r="AQ25" s="434"/>
      <c r="AR25" s="434"/>
      <c r="AS25" s="434"/>
      <c r="AT25" s="434"/>
      <c r="AU25" s="434"/>
      <c r="AV25" s="434"/>
      <c r="AW25" s="434"/>
      <c r="AX25" s="434"/>
      <c r="AY25" s="434"/>
      <c r="AZ25" s="434"/>
      <c r="BA25" s="434"/>
      <c r="BB25" s="434"/>
      <c r="BC25" s="434"/>
      <c r="BD25" s="434"/>
      <c r="BE25" s="434"/>
      <c r="BF25" s="434"/>
      <c r="BG25" s="434"/>
      <c r="BH25" s="434"/>
      <c r="BI25" s="434"/>
      <c r="BJ25" s="434"/>
      <c r="BK25" s="434"/>
      <c r="BL25" s="434"/>
      <c r="BM25" s="434"/>
      <c r="BN25" s="434"/>
      <c r="BO25" s="434"/>
    </row>
    <row r="26" spans="1:67" s="433" customFormat="1" ht="10.199999999999999">
      <c r="A26" s="430"/>
      <c r="B26" s="430"/>
      <c r="C26" s="430"/>
      <c r="D26" s="430"/>
      <c r="E26" s="430"/>
      <c r="F26" s="430"/>
      <c r="G26" s="430"/>
      <c r="H26" s="430"/>
      <c r="I26" s="430"/>
      <c r="J26" s="431"/>
      <c r="K26" s="431"/>
      <c r="L26" s="431"/>
      <c r="M26" s="431"/>
      <c r="N26" s="430"/>
      <c r="O26" s="430"/>
      <c r="P26" s="430"/>
      <c r="Q26" s="430"/>
      <c r="R26" s="430"/>
      <c r="S26" s="430"/>
      <c r="T26" s="430"/>
      <c r="U26" s="430"/>
      <c r="V26" s="430"/>
      <c r="W26" s="430"/>
      <c r="X26" s="430"/>
      <c r="Y26" s="430"/>
      <c r="Z26" s="430"/>
      <c r="AA26" s="430"/>
      <c r="AB26" s="430"/>
      <c r="AC26" s="430"/>
      <c r="AD26" s="430"/>
      <c r="AE26" s="430"/>
      <c r="AF26" s="430"/>
      <c r="AG26" s="430"/>
      <c r="AH26" s="430"/>
      <c r="AI26" s="430"/>
      <c r="AJ26" s="430"/>
      <c r="AK26" s="430"/>
      <c r="AL26" s="434"/>
      <c r="AM26" s="434"/>
      <c r="AN26" s="434"/>
      <c r="AO26" s="434"/>
      <c r="AP26" s="434"/>
      <c r="AQ26" s="434"/>
      <c r="AR26" s="434"/>
      <c r="AS26" s="434"/>
      <c r="AT26" s="434"/>
      <c r="AU26" s="434"/>
      <c r="AV26" s="434"/>
      <c r="AW26" s="434"/>
      <c r="AX26" s="434"/>
      <c r="AY26" s="434"/>
      <c r="AZ26" s="434"/>
      <c r="BA26" s="434"/>
      <c r="BB26" s="434"/>
      <c r="BC26" s="434"/>
      <c r="BD26" s="434"/>
      <c r="BE26" s="434"/>
      <c r="BF26" s="434"/>
      <c r="BG26" s="434"/>
      <c r="BH26" s="434"/>
      <c r="BI26" s="434"/>
      <c r="BJ26" s="434"/>
      <c r="BK26" s="434"/>
      <c r="BL26" s="434"/>
      <c r="BM26" s="434"/>
      <c r="BN26" s="434"/>
      <c r="BO26" s="434"/>
    </row>
    <row r="27" spans="1:67" s="433" customFormat="1" ht="10.199999999999999">
      <c r="A27" s="430"/>
      <c r="B27" s="430"/>
      <c r="C27" s="430"/>
      <c r="D27" s="430"/>
      <c r="E27" s="430"/>
      <c r="F27" s="430"/>
      <c r="G27" s="430"/>
      <c r="H27" s="430"/>
      <c r="I27" s="430"/>
      <c r="J27" s="431"/>
      <c r="K27" s="431"/>
      <c r="L27" s="431"/>
      <c r="M27" s="431"/>
      <c r="N27" s="430"/>
      <c r="O27" s="430"/>
      <c r="P27" s="430"/>
      <c r="Q27" s="430"/>
      <c r="R27" s="430"/>
      <c r="S27" s="430"/>
      <c r="T27" s="430"/>
      <c r="U27" s="430"/>
      <c r="V27" s="430"/>
      <c r="W27" s="430"/>
      <c r="X27" s="430"/>
      <c r="Y27" s="430"/>
      <c r="Z27" s="430"/>
      <c r="AA27" s="430"/>
      <c r="AB27" s="430"/>
      <c r="AC27" s="430"/>
      <c r="AD27" s="430"/>
      <c r="AE27" s="430"/>
      <c r="AF27" s="430"/>
      <c r="AG27" s="430"/>
      <c r="AH27" s="430"/>
      <c r="AI27" s="430"/>
      <c r="AJ27" s="430"/>
      <c r="AK27" s="430"/>
      <c r="AL27" s="434"/>
      <c r="AM27" s="434"/>
      <c r="AN27" s="434"/>
      <c r="AO27" s="434"/>
      <c r="AP27" s="434"/>
      <c r="AQ27" s="434"/>
      <c r="AR27" s="434"/>
      <c r="AS27" s="434"/>
      <c r="AT27" s="434"/>
      <c r="AU27" s="434"/>
      <c r="AV27" s="434"/>
      <c r="AW27" s="434"/>
      <c r="AX27" s="434"/>
      <c r="AY27" s="434"/>
      <c r="AZ27" s="434"/>
      <c r="BA27" s="434"/>
      <c r="BB27" s="434"/>
      <c r="BC27" s="434"/>
      <c r="BD27" s="434"/>
      <c r="BE27" s="434"/>
      <c r="BF27" s="434"/>
      <c r="BG27" s="434"/>
      <c r="BH27" s="434"/>
      <c r="BI27" s="434"/>
      <c r="BJ27" s="434"/>
      <c r="BK27" s="434"/>
      <c r="BL27" s="434"/>
      <c r="BM27" s="434"/>
      <c r="BN27" s="434"/>
      <c r="BO27" s="434"/>
    </row>
    <row r="28" spans="1:67" s="433" customFormat="1" ht="10.199999999999999">
      <c r="A28" s="430"/>
      <c r="B28" s="430"/>
      <c r="C28" s="430"/>
      <c r="D28" s="430"/>
      <c r="E28" s="430"/>
      <c r="F28" s="430"/>
      <c r="G28" s="430"/>
      <c r="H28" s="430"/>
      <c r="I28" s="430"/>
      <c r="J28" s="431"/>
      <c r="K28" s="431"/>
      <c r="L28" s="431"/>
      <c r="M28" s="431"/>
      <c r="N28" s="430"/>
      <c r="O28" s="430"/>
      <c r="P28" s="430"/>
      <c r="Q28" s="430"/>
      <c r="R28" s="430"/>
      <c r="S28" s="430"/>
      <c r="T28" s="430"/>
      <c r="U28" s="430"/>
      <c r="V28" s="430"/>
      <c r="W28" s="430"/>
      <c r="X28" s="430"/>
      <c r="Y28" s="430"/>
      <c r="Z28" s="430"/>
      <c r="AA28" s="430"/>
      <c r="AB28" s="430"/>
      <c r="AC28" s="430"/>
      <c r="AD28" s="430"/>
      <c r="AE28" s="430"/>
      <c r="AF28" s="430"/>
      <c r="AG28" s="430"/>
      <c r="AH28" s="430"/>
      <c r="AI28" s="430"/>
      <c r="AJ28" s="430"/>
      <c r="AK28" s="430"/>
      <c r="AL28" s="434"/>
      <c r="AM28" s="434"/>
      <c r="AN28" s="434"/>
      <c r="AO28" s="434"/>
      <c r="AP28" s="434"/>
      <c r="AQ28" s="434"/>
      <c r="AR28" s="434"/>
      <c r="AS28" s="434"/>
      <c r="AT28" s="434"/>
      <c r="AU28" s="434"/>
      <c r="AV28" s="434"/>
      <c r="AW28" s="434"/>
      <c r="AX28" s="434"/>
      <c r="AY28" s="434"/>
      <c r="AZ28" s="434"/>
      <c r="BA28" s="434"/>
      <c r="BB28" s="434"/>
      <c r="BC28" s="434"/>
      <c r="BD28" s="434"/>
      <c r="BE28" s="434"/>
      <c r="BF28" s="434"/>
      <c r="BG28" s="434"/>
      <c r="BH28" s="434"/>
      <c r="BI28" s="434"/>
      <c r="BJ28" s="434"/>
      <c r="BK28" s="434"/>
      <c r="BL28" s="434"/>
      <c r="BM28" s="434"/>
      <c r="BN28" s="434"/>
      <c r="BO28" s="434"/>
    </row>
    <row r="29" spans="1:67" s="433" customFormat="1" ht="10.199999999999999">
      <c r="A29" s="430"/>
      <c r="B29" s="430"/>
      <c r="C29" s="430"/>
      <c r="D29" s="430"/>
      <c r="E29" s="430"/>
      <c r="F29" s="430"/>
      <c r="G29" s="430"/>
      <c r="H29" s="430"/>
      <c r="I29" s="430"/>
      <c r="J29" s="431"/>
      <c r="K29" s="431"/>
      <c r="L29" s="431"/>
      <c r="M29" s="431"/>
      <c r="N29" s="430"/>
      <c r="O29" s="430"/>
      <c r="P29" s="430"/>
      <c r="Q29" s="430"/>
      <c r="R29" s="430"/>
      <c r="S29" s="430"/>
      <c r="T29" s="430"/>
      <c r="U29" s="430"/>
      <c r="V29" s="430"/>
      <c r="W29" s="430"/>
      <c r="X29" s="430"/>
      <c r="Y29" s="430"/>
      <c r="Z29" s="430"/>
      <c r="AA29" s="430"/>
      <c r="AB29" s="430"/>
      <c r="AC29" s="430"/>
      <c r="AD29" s="430"/>
      <c r="AE29" s="430"/>
      <c r="AF29" s="430"/>
      <c r="AG29" s="430"/>
      <c r="AH29" s="430"/>
      <c r="AI29" s="430"/>
      <c r="AJ29" s="430"/>
      <c r="AK29" s="430"/>
      <c r="AL29" s="434"/>
      <c r="AM29" s="434"/>
      <c r="AN29" s="434"/>
      <c r="AO29" s="434"/>
      <c r="AP29" s="434"/>
      <c r="AQ29" s="434"/>
      <c r="AR29" s="434"/>
      <c r="AS29" s="434"/>
      <c r="AT29" s="434"/>
      <c r="AU29" s="434"/>
      <c r="AV29" s="434"/>
      <c r="AW29" s="434"/>
      <c r="AX29" s="434"/>
      <c r="AY29" s="434"/>
      <c r="AZ29" s="434"/>
      <c r="BA29" s="434"/>
      <c r="BB29" s="434"/>
      <c r="BC29" s="434"/>
      <c r="BD29" s="434"/>
      <c r="BE29" s="434"/>
      <c r="BF29" s="434"/>
      <c r="BG29" s="434"/>
      <c r="BH29" s="434"/>
      <c r="BI29" s="434"/>
      <c r="BJ29" s="434"/>
      <c r="BK29" s="434"/>
      <c r="BL29" s="434"/>
      <c r="BM29" s="434"/>
      <c r="BN29" s="434"/>
      <c r="BO29" s="434"/>
    </row>
    <row r="30" spans="1:67" s="433" customFormat="1" ht="10.199999999999999">
      <c r="A30" s="430"/>
      <c r="B30" s="430"/>
      <c r="C30" s="430"/>
      <c r="D30" s="430"/>
      <c r="E30" s="430"/>
      <c r="F30" s="430"/>
      <c r="G30" s="430"/>
      <c r="H30" s="430"/>
      <c r="I30" s="430"/>
      <c r="J30" s="431"/>
      <c r="K30" s="431"/>
      <c r="L30" s="431"/>
      <c r="M30" s="431"/>
      <c r="N30" s="430"/>
      <c r="O30" s="430"/>
      <c r="P30" s="430"/>
      <c r="Q30" s="430"/>
      <c r="R30" s="430"/>
      <c r="S30" s="430"/>
      <c r="T30" s="430"/>
      <c r="U30" s="430"/>
      <c r="V30" s="430"/>
      <c r="W30" s="430"/>
      <c r="X30" s="430"/>
      <c r="Y30" s="430"/>
      <c r="Z30" s="430"/>
      <c r="AA30" s="430"/>
      <c r="AB30" s="430"/>
      <c r="AC30" s="430"/>
      <c r="AD30" s="430"/>
      <c r="AE30" s="430"/>
      <c r="AF30" s="430"/>
      <c r="AG30" s="430"/>
      <c r="AH30" s="430"/>
      <c r="AI30" s="430"/>
      <c r="AJ30" s="430"/>
      <c r="AK30" s="430"/>
      <c r="AL30" s="434"/>
      <c r="AM30" s="434"/>
      <c r="AN30" s="434"/>
      <c r="AO30" s="434"/>
      <c r="AP30" s="434"/>
      <c r="AQ30" s="434"/>
      <c r="AR30" s="434"/>
      <c r="AS30" s="434"/>
      <c r="AT30" s="434"/>
      <c r="AU30" s="434"/>
      <c r="AV30" s="434"/>
      <c r="AW30" s="434"/>
      <c r="AX30" s="434"/>
      <c r="AY30" s="434"/>
      <c r="AZ30" s="434"/>
      <c r="BA30" s="434"/>
      <c r="BB30" s="434"/>
      <c r="BC30" s="434"/>
      <c r="BD30" s="434"/>
      <c r="BE30" s="434"/>
      <c r="BF30" s="434"/>
      <c r="BG30" s="434"/>
      <c r="BH30" s="434"/>
      <c r="BI30" s="434"/>
      <c r="BJ30" s="434"/>
      <c r="BK30" s="434"/>
      <c r="BL30" s="434"/>
      <c r="BM30" s="434"/>
      <c r="BN30" s="434"/>
      <c r="BO30" s="434"/>
    </row>
    <row r="31" spans="1:67" s="433" customFormat="1" ht="10.199999999999999">
      <c r="A31" s="430"/>
      <c r="B31" s="430"/>
      <c r="C31" s="430"/>
      <c r="D31" s="430"/>
      <c r="E31" s="430"/>
      <c r="F31" s="430"/>
      <c r="G31" s="430"/>
      <c r="H31" s="430"/>
      <c r="I31" s="430"/>
      <c r="J31" s="431"/>
      <c r="K31" s="431"/>
      <c r="L31" s="431"/>
      <c r="M31" s="431"/>
      <c r="N31" s="430"/>
      <c r="O31" s="430"/>
      <c r="P31" s="430"/>
      <c r="Q31" s="430"/>
      <c r="R31" s="430"/>
      <c r="S31" s="430"/>
      <c r="T31" s="430"/>
      <c r="U31" s="430"/>
      <c r="V31" s="430"/>
      <c r="W31" s="430"/>
      <c r="X31" s="430"/>
      <c r="Y31" s="430"/>
      <c r="Z31" s="430"/>
      <c r="AA31" s="430"/>
      <c r="AB31" s="430"/>
      <c r="AC31" s="430"/>
      <c r="AD31" s="430"/>
      <c r="AE31" s="430"/>
      <c r="AF31" s="430"/>
      <c r="AG31" s="430"/>
      <c r="AH31" s="430"/>
      <c r="AI31" s="430"/>
      <c r="AJ31" s="430"/>
      <c r="AK31" s="430"/>
      <c r="AL31" s="434"/>
      <c r="AM31" s="434"/>
      <c r="AN31" s="434"/>
      <c r="AO31" s="434"/>
      <c r="AP31" s="434"/>
      <c r="AQ31" s="434"/>
      <c r="AR31" s="434"/>
      <c r="AS31" s="434"/>
      <c r="AT31" s="434"/>
      <c r="AU31" s="434"/>
      <c r="AV31" s="434"/>
      <c r="AW31" s="434"/>
      <c r="AX31" s="434"/>
      <c r="AY31" s="434"/>
      <c r="AZ31" s="434"/>
      <c r="BA31" s="434"/>
      <c r="BB31" s="434"/>
      <c r="BC31" s="434"/>
      <c r="BD31" s="434"/>
      <c r="BE31" s="434"/>
      <c r="BF31" s="434"/>
      <c r="BG31" s="434"/>
      <c r="BH31" s="434"/>
      <c r="BI31" s="434"/>
      <c r="BJ31" s="434"/>
      <c r="BK31" s="434"/>
      <c r="BL31" s="434"/>
      <c r="BM31" s="434"/>
      <c r="BN31" s="434"/>
      <c r="BO31" s="434"/>
    </row>
    <row r="32" spans="1:67" s="433" customFormat="1" ht="10.199999999999999">
      <c r="A32" s="430"/>
      <c r="B32" s="430"/>
      <c r="C32" s="430"/>
      <c r="D32" s="430"/>
      <c r="E32" s="430"/>
      <c r="F32" s="430"/>
      <c r="G32" s="430"/>
      <c r="H32" s="430"/>
      <c r="I32" s="430"/>
      <c r="J32" s="431"/>
      <c r="K32" s="431"/>
      <c r="L32" s="431"/>
      <c r="M32" s="431"/>
      <c r="N32" s="430"/>
      <c r="O32" s="430"/>
      <c r="P32" s="430"/>
      <c r="Q32" s="430"/>
      <c r="R32" s="430"/>
      <c r="S32" s="430"/>
      <c r="T32" s="430"/>
      <c r="U32" s="430"/>
      <c r="V32" s="430"/>
      <c r="W32" s="430"/>
      <c r="X32" s="430"/>
      <c r="Y32" s="430"/>
      <c r="Z32" s="430"/>
      <c r="AA32" s="430"/>
      <c r="AB32" s="430"/>
      <c r="AC32" s="430"/>
      <c r="AD32" s="430"/>
      <c r="AE32" s="430"/>
      <c r="AF32" s="430"/>
      <c r="AG32" s="430"/>
      <c r="AH32" s="430"/>
      <c r="AI32" s="430"/>
      <c r="AJ32" s="430"/>
      <c r="AK32" s="430"/>
      <c r="AL32" s="434"/>
      <c r="AM32" s="434"/>
      <c r="AN32" s="434"/>
      <c r="AO32" s="434"/>
      <c r="AP32" s="434"/>
      <c r="AQ32" s="434"/>
      <c r="AR32" s="434"/>
      <c r="AS32" s="434"/>
      <c r="AT32" s="434"/>
      <c r="AU32" s="434"/>
      <c r="AV32" s="434"/>
      <c r="AW32" s="434"/>
      <c r="AX32" s="434"/>
      <c r="AY32" s="434"/>
      <c r="AZ32" s="434"/>
      <c r="BA32" s="434"/>
      <c r="BB32" s="434"/>
      <c r="BC32" s="434"/>
      <c r="BD32" s="434"/>
      <c r="BE32" s="434"/>
      <c r="BF32" s="434"/>
      <c r="BG32" s="434"/>
      <c r="BH32" s="434"/>
      <c r="BI32" s="434"/>
      <c r="BJ32" s="434"/>
      <c r="BK32" s="434"/>
      <c r="BL32" s="434"/>
      <c r="BM32" s="434"/>
      <c r="BN32" s="434"/>
      <c r="BO32" s="434"/>
    </row>
    <row r="33" spans="1:67" s="433" customFormat="1" ht="10.199999999999999">
      <c r="A33" s="430"/>
      <c r="B33" s="430"/>
      <c r="C33" s="430"/>
      <c r="D33" s="430"/>
      <c r="E33" s="430"/>
      <c r="F33" s="430"/>
      <c r="G33" s="430"/>
      <c r="H33" s="430"/>
      <c r="I33" s="430"/>
      <c r="J33" s="431"/>
      <c r="K33" s="431"/>
      <c r="L33" s="431"/>
      <c r="M33" s="431"/>
      <c r="N33" s="430"/>
      <c r="O33" s="430"/>
      <c r="P33" s="430"/>
      <c r="Q33" s="430"/>
      <c r="R33" s="430"/>
      <c r="S33" s="430"/>
      <c r="T33" s="430"/>
      <c r="U33" s="430"/>
      <c r="V33" s="430"/>
      <c r="W33" s="430"/>
      <c r="X33" s="430"/>
      <c r="Y33" s="430"/>
      <c r="Z33" s="430"/>
      <c r="AA33" s="430"/>
      <c r="AB33" s="430"/>
      <c r="AC33" s="430"/>
      <c r="AD33" s="430"/>
      <c r="AE33" s="430"/>
      <c r="AF33" s="430"/>
      <c r="AG33" s="430"/>
      <c r="AH33" s="430"/>
      <c r="AI33" s="430"/>
      <c r="AJ33" s="430"/>
      <c r="AK33" s="430"/>
      <c r="AL33" s="434"/>
      <c r="AM33" s="434"/>
      <c r="AN33" s="434"/>
      <c r="AO33" s="434"/>
      <c r="AP33" s="434"/>
      <c r="AQ33" s="434"/>
      <c r="AR33" s="434"/>
      <c r="AS33" s="434"/>
      <c r="AT33" s="434"/>
      <c r="AU33" s="434"/>
      <c r="AV33" s="434"/>
      <c r="AW33" s="434"/>
      <c r="AX33" s="434"/>
      <c r="AY33" s="434"/>
      <c r="AZ33" s="434"/>
      <c r="BA33" s="434"/>
      <c r="BB33" s="434"/>
      <c r="BC33" s="434"/>
      <c r="BD33" s="434"/>
      <c r="BE33" s="434"/>
      <c r="BF33" s="434"/>
      <c r="BG33" s="434"/>
      <c r="BH33" s="434"/>
      <c r="BI33" s="434"/>
      <c r="BJ33" s="434"/>
      <c r="BK33" s="434"/>
      <c r="BL33" s="434"/>
      <c r="BM33" s="434"/>
      <c r="BN33" s="434"/>
      <c r="BO33" s="434"/>
    </row>
    <row r="34" spans="1:67" s="433" customFormat="1" ht="10.199999999999999">
      <c r="A34" s="430"/>
      <c r="B34" s="430"/>
      <c r="C34" s="430"/>
      <c r="D34" s="430"/>
      <c r="E34" s="430"/>
      <c r="F34" s="430"/>
      <c r="G34" s="430"/>
      <c r="H34" s="430"/>
      <c r="I34" s="430"/>
      <c r="J34" s="431"/>
      <c r="K34" s="431"/>
      <c r="L34" s="431"/>
      <c r="M34" s="431"/>
      <c r="N34" s="430"/>
      <c r="O34" s="430"/>
      <c r="P34" s="430"/>
      <c r="Q34" s="430"/>
      <c r="R34" s="430"/>
      <c r="S34" s="430"/>
      <c r="T34" s="430"/>
      <c r="U34" s="430"/>
      <c r="V34" s="430"/>
      <c r="W34" s="430"/>
      <c r="X34" s="430"/>
      <c r="Y34" s="430"/>
      <c r="Z34" s="430"/>
      <c r="AA34" s="430"/>
      <c r="AB34" s="430"/>
      <c r="AC34" s="430"/>
      <c r="AD34" s="430"/>
      <c r="AE34" s="430"/>
      <c r="AF34" s="430"/>
      <c r="AG34" s="430"/>
      <c r="AH34" s="430"/>
      <c r="AI34" s="430"/>
      <c r="AJ34" s="430"/>
      <c r="AK34" s="430"/>
      <c r="AL34" s="434"/>
      <c r="AM34" s="434"/>
      <c r="AN34" s="434"/>
      <c r="AO34" s="434"/>
      <c r="AP34" s="434"/>
      <c r="AQ34" s="434"/>
      <c r="AR34" s="434"/>
      <c r="AS34" s="434"/>
      <c r="AT34" s="434"/>
      <c r="AU34" s="434"/>
      <c r="AV34" s="434"/>
      <c r="AW34" s="434"/>
      <c r="AX34" s="434"/>
      <c r="AY34" s="434"/>
      <c r="AZ34" s="434"/>
      <c r="BA34" s="434"/>
      <c r="BB34" s="434"/>
      <c r="BC34" s="434"/>
      <c r="BD34" s="434"/>
      <c r="BE34" s="434"/>
      <c r="BF34" s="434"/>
      <c r="BG34" s="434"/>
      <c r="BH34" s="434"/>
      <c r="BI34" s="434"/>
      <c r="BJ34" s="434"/>
      <c r="BK34" s="434"/>
      <c r="BL34" s="434"/>
      <c r="BM34" s="434"/>
      <c r="BN34" s="434"/>
      <c r="BO34" s="434"/>
    </row>
    <row r="35" spans="1:67" s="433" customFormat="1" ht="10.199999999999999">
      <c r="A35" s="430"/>
      <c r="B35" s="430"/>
      <c r="C35" s="430"/>
      <c r="D35" s="430"/>
      <c r="E35" s="430"/>
      <c r="F35" s="430"/>
      <c r="G35" s="430"/>
      <c r="H35" s="430"/>
      <c r="I35" s="430"/>
      <c r="J35" s="431"/>
      <c r="K35" s="431"/>
      <c r="L35" s="431"/>
      <c r="M35" s="431"/>
      <c r="N35" s="430"/>
      <c r="O35" s="430"/>
      <c r="P35" s="430"/>
      <c r="Q35" s="430"/>
      <c r="R35" s="430"/>
      <c r="S35" s="430"/>
      <c r="T35" s="430"/>
      <c r="U35" s="430"/>
      <c r="V35" s="430"/>
      <c r="W35" s="430"/>
      <c r="X35" s="430"/>
      <c r="Y35" s="430"/>
      <c r="Z35" s="430"/>
      <c r="AA35" s="430"/>
      <c r="AB35" s="430"/>
      <c r="AC35" s="430"/>
      <c r="AD35" s="430"/>
      <c r="AE35" s="430"/>
      <c r="AF35" s="430"/>
      <c r="AG35" s="430"/>
      <c r="AH35" s="430"/>
      <c r="AI35" s="430"/>
      <c r="AJ35" s="430"/>
      <c r="AK35" s="430"/>
      <c r="AL35" s="434"/>
      <c r="AM35" s="434"/>
      <c r="AN35" s="434"/>
      <c r="AO35" s="434"/>
      <c r="AP35" s="434"/>
      <c r="AQ35" s="434"/>
      <c r="AR35" s="434"/>
      <c r="AS35" s="434"/>
      <c r="AT35" s="434"/>
      <c r="AU35" s="434"/>
      <c r="AV35" s="434"/>
      <c r="AW35" s="434"/>
      <c r="AX35" s="434"/>
      <c r="AY35" s="434"/>
      <c r="AZ35" s="434"/>
      <c r="BA35" s="434"/>
      <c r="BB35" s="434"/>
      <c r="BC35" s="434"/>
      <c r="BD35" s="434"/>
      <c r="BE35" s="434"/>
      <c r="BF35" s="434"/>
      <c r="BG35" s="434"/>
      <c r="BH35" s="434"/>
      <c r="BI35" s="434"/>
      <c r="BJ35" s="434"/>
      <c r="BK35" s="434"/>
      <c r="BL35" s="434"/>
      <c r="BM35" s="434"/>
      <c r="BN35" s="434"/>
      <c r="BO35" s="434"/>
    </row>
    <row r="36" spans="1:67" s="433" customFormat="1" ht="10.199999999999999">
      <c r="A36" s="430"/>
      <c r="B36" s="430"/>
      <c r="C36" s="430"/>
      <c r="D36" s="430"/>
      <c r="E36" s="430"/>
      <c r="F36" s="430"/>
      <c r="G36" s="430"/>
      <c r="H36" s="430"/>
      <c r="I36" s="430"/>
      <c r="J36" s="431"/>
      <c r="K36" s="431"/>
      <c r="L36" s="431"/>
      <c r="M36" s="431"/>
      <c r="N36" s="430"/>
      <c r="O36" s="430"/>
      <c r="P36" s="430"/>
      <c r="Q36" s="430"/>
      <c r="R36" s="430"/>
      <c r="S36" s="430"/>
      <c r="T36" s="430"/>
      <c r="U36" s="430"/>
      <c r="V36" s="430"/>
      <c r="W36" s="430"/>
      <c r="X36" s="430"/>
      <c r="Y36" s="430"/>
      <c r="Z36" s="430"/>
      <c r="AA36" s="430"/>
      <c r="AB36" s="430"/>
      <c r="AC36" s="430"/>
      <c r="AD36" s="430"/>
      <c r="AE36" s="430"/>
      <c r="AF36" s="430"/>
      <c r="AG36" s="430"/>
      <c r="AH36" s="430"/>
      <c r="AI36" s="430"/>
      <c r="AJ36" s="430"/>
      <c r="AK36" s="430"/>
      <c r="AL36" s="434"/>
      <c r="AM36" s="434"/>
      <c r="AN36" s="434"/>
      <c r="AO36" s="434"/>
      <c r="AP36" s="434"/>
      <c r="AQ36" s="434"/>
      <c r="AR36" s="434"/>
      <c r="AS36" s="434"/>
      <c r="AT36" s="434"/>
      <c r="AU36" s="434"/>
      <c r="AV36" s="434"/>
      <c r="AW36" s="434"/>
      <c r="AX36" s="434"/>
      <c r="AY36" s="434"/>
      <c r="AZ36" s="434"/>
      <c r="BA36" s="434"/>
      <c r="BB36" s="434"/>
      <c r="BC36" s="434"/>
      <c r="BD36" s="434"/>
      <c r="BE36" s="434"/>
      <c r="BF36" s="434"/>
      <c r="BG36" s="434"/>
      <c r="BH36" s="434"/>
      <c r="BI36" s="434"/>
      <c r="BJ36" s="434"/>
      <c r="BK36" s="434"/>
      <c r="BL36" s="434"/>
      <c r="BM36" s="434"/>
      <c r="BN36" s="434"/>
      <c r="BO36" s="434"/>
    </row>
    <row r="37" spans="1:67" s="433" customFormat="1" ht="10.199999999999999">
      <c r="A37" s="430"/>
      <c r="B37" s="430"/>
      <c r="C37" s="430"/>
      <c r="D37" s="430"/>
      <c r="E37" s="430"/>
      <c r="F37" s="430"/>
      <c r="G37" s="430"/>
      <c r="H37" s="430"/>
      <c r="I37" s="430"/>
      <c r="J37" s="431"/>
      <c r="K37" s="431"/>
      <c r="L37" s="431"/>
      <c r="M37" s="431"/>
      <c r="N37" s="430"/>
      <c r="O37" s="430"/>
      <c r="P37" s="430"/>
      <c r="Q37" s="430"/>
      <c r="R37" s="430"/>
      <c r="S37" s="430"/>
      <c r="T37" s="430"/>
      <c r="U37" s="430"/>
      <c r="V37" s="430"/>
      <c r="W37" s="430"/>
      <c r="X37" s="430"/>
      <c r="Y37" s="430"/>
      <c r="Z37" s="430"/>
      <c r="AA37" s="430"/>
      <c r="AB37" s="430"/>
      <c r="AC37" s="430"/>
      <c r="AD37" s="430"/>
      <c r="AE37" s="430"/>
      <c r="AF37" s="430"/>
      <c r="AG37" s="430"/>
      <c r="AH37" s="430"/>
      <c r="AI37" s="430"/>
      <c r="AJ37" s="430"/>
      <c r="AK37" s="430"/>
      <c r="AL37" s="434"/>
      <c r="AM37" s="434"/>
      <c r="AN37" s="434"/>
      <c r="AO37" s="434"/>
      <c r="AP37" s="434"/>
      <c r="AQ37" s="434"/>
      <c r="AR37" s="434"/>
      <c r="AS37" s="434"/>
      <c r="AT37" s="434"/>
      <c r="AU37" s="434"/>
      <c r="AV37" s="434"/>
      <c r="AW37" s="434"/>
      <c r="AX37" s="434"/>
      <c r="AY37" s="434"/>
      <c r="AZ37" s="434"/>
      <c r="BA37" s="434"/>
      <c r="BB37" s="434"/>
      <c r="BC37" s="434"/>
      <c r="BD37" s="434"/>
      <c r="BE37" s="434"/>
      <c r="BF37" s="434"/>
      <c r="BG37" s="434"/>
      <c r="BH37" s="434"/>
      <c r="BI37" s="434"/>
      <c r="BJ37" s="434"/>
      <c r="BK37" s="434"/>
      <c r="BL37" s="434"/>
      <c r="BM37" s="434"/>
      <c r="BN37" s="434"/>
      <c r="BO37" s="434"/>
    </row>
    <row r="38" spans="1:67" s="433" customFormat="1" ht="10.199999999999999">
      <c r="A38" s="430"/>
      <c r="B38" s="430"/>
      <c r="C38" s="430"/>
      <c r="D38" s="430"/>
      <c r="E38" s="430"/>
      <c r="F38" s="430"/>
      <c r="G38" s="430"/>
      <c r="H38" s="430"/>
      <c r="I38" s="430"/>
      <c r="J38" s="431"/>
      <c r="K38" s="431"/>
      <c r="L38" s="431"/>
      <c r="M38" s="431"/>
      <c r="N38" s="430"/>
      <c r="O38" s="430"/>
      <c r="P38" s="430"/>
      <c r="Q38" s="430"/>
      <c r="R38" s="430"/>
      <c r="S38" s="430"/>
      <c r="T38" s="430"/>
      <c r="U38" s="430"/>
      <c r="V38" s="430"/>
      <c r="W38" s="430"/>
      <c r="X38" s="430"/>
      <c r="Y38" s="430"/>
      <c r="Z38" s="430"/>
      <c r="AA38" s="430"/>
      <c r="AB38" s="430"/>
      <c r="AC38" s="430"/>
      <c r="AD38" s="430"/>
      <c r="AE38" s="430"/>
      <c r="AF38" s="430"/>
      <c r="AG38" s="430"/>
      <c r="AH38" s="430"/>
      <c r="AI38" s="430"/>
      <c r="AJ38" s="430"/>
      <c r="AK38" s="430"/>
      <c r="AL38" s="434"/>
      <c r="AM38" s="434"/>
      <c r="AN38" s="434"/>
      <c r="AO38" s="434"/>
      <c r="AP38" s="434"/>
      <c r="AQ38" s="434"/>
      <c r="AR38" s="434"/>
      <c r="AS38" s="434"/>
      <c r="AT38" s="434"/>
      <c r="AU38" s="434"/>
      <c r="AV38" s="434"/>
      <c r="AW38" s="434"/>
      <c r="AX38" s="434"/>
      <c r="AY38" s="434"/>
      <c r="AZ38" s="434"/>
      <c r="BA38" s="434"/>
      <c r="BB38" s="434"/>
      <c r="BC38" s="434"/>
      <c r="BD38" s="434"/>
      <c r="BE38" s="434"/>
      <c r="BF38" s="434"/>
      <c r="BG38" s="434"/>
      <c r="BH38" s="434"/>
      <c r="BI38" s="434"/>
      <c r="BJ38" s="434"/>
      <c r="BK38" s="434"/>
      <c r="BL38" s="434"/>
      <c r="BM38" s="434"/>
      <c r="BN38" s="434"/>
      <c r="BO38" s="434"/>
    </row>
    <row r="39" spans="1:67" s="433" customFormat="1" ht="10.199999999999999">
      <c r="A39" s="430"/>
      <c r="B39" s="430"/>
      <c r="C39" s="430"/>
      <c r="D39" s="430"/>
      <c r="E39" s="430"/>
      <c r="F39" s="430"/>
      <c r="G39" s="430"/>
      <c r="H39" s="430"/>
      <c r="I39" s="430"/>
      <c r="J39" s="431"/>
      <c r="K39" s="431"/>
      <c r="L39" s="431"/>
      <c r="M39" s="431"/>
      <c r="N39" s="430"/>
      <c r="O39" s="430"/>
      <c r="P39" s="430"/>
      <c r="Q39" s="430"/>
      <c r="R39" s="430"/>
      <c r="S39" s="430"/>
      <c r="T39" s="430"/>
      <c r="U39" s="430"/>
      <c r="V39" s="430"/>
      <c r="W39" s="430"/>
      <c r="X39" s="430"/>
      <c r="Y39" s="430"/>
      <c r="Z39" s="430"/>
      <c r="AA39" s="430"/>
      <c r="AB39" s="430"/>
      <c r="AC39" s="430"/>
      <c r="AD39" s="430"/>
      <c r="AE39" s="430"/>
      <c r="AF39" s="430"/>
      <c r="AG39" s="430"/>
      <c r="AH39" s="430"/>
      <c r="AI39" s="430"/>
      <c r="AJ39" s="430"/>
      <c r="AK39" s="430"/>
      <c r="AL39" s="434"/>
      <c r="AM39" s="434"/>
      <c r="AN39" s="434"/>
      <c r="AO39" s="434"/>
      <c r="AP39" s="434"/>
      <c r="AQ39" s="434"/>
      <c r="AR39" s="434"/>
      <c r="AS39" s="434"/>
      <c r="AT39" s="434"/>
      <c r="AU39" s="434"/>
      <c r="AV39" s="434"/>
      <c r="AW39" s="434"/>
      <c r="AX39" s="434"/>
      <c r="AY39" s="434"/>
      <c r="AZ39" s="434"/>
      <c r="BA39" s="434"/>
      <c r="BB39" s="434"/>
      <c r="BC39" s="434"/>
      <c r="BD39" s="434"/>
      <c r="BE39" s="434"/>
      <c r="BF39" s="434"/>
      <c r="BG39" s="434"/>
      <c r="BH39" s="434"/>
      <c r="BI39" s="434"/>
      <c r="BJ39" s="434"/>
      <c r="BK39" s="434"/>
      <c r="BL39" s="434"/>
      <c r="BM39" s="434"/>
      <c r="BN39" s="434"/>
      <c r="BO39" s="434"/>
    </row>
    <row r="40" spans="1:67" s="433" customFormat="1" ht="10.199999999999999">
      <c r="A40" s="430"/>
      <c r="B40" s="430"/>
      <c r="C40" s="430"/>
      <c r="D40" s="430"/>
      <c r="E40" s="430"/>
      <c r="F40" s="430"/>
      <c r="G40" s="430"/>
      <c r="H40" s="430"/>
      <c r="I40" s="430"/>
      <c r="J40" s="431"/>
      <c r="K40" s="431"/>
      <c r="L40" s="431"/>
      <c r="M40" s="431"/>
      <c r="N40" s="430"/>
      <c r="O40" s="430"/>
      <c r="P40" s="430"/>
      <c r="Q40" s="430"/>
      <c r="R40" s="430"/>
      <c r="S40" s="430"/>
      <c r="T40" s="430"/>
      <c r="U40" s="430"/>
      <c r="V40" s="430"/>
      <c r="W40" s="430"/>
      <c r="X40" s="430"/>
      <c r="Y40" s="430"/>
      <c r="Z40" s="430"/>
      <c r="AA40" s="430"/>
      <c r="AB40" s="430"/>
      <c r="AC40" s="430"/>
      <c r="AD40" s="430"/>
      <c r="AE40" s="430"/>
      <c r="AF40" s="430"/>
      <c r="AG40" s="430"/>
      <c r="AH40" s="430"/>
      <c r="AI40" s="430"/>
      <c r="AJ40" s="430"/>
      <c r="AK40" s="430"/>
      <c r="AL40" s="434"/>
      <c r="AM40" s="434"/>
      <c r="AN40" s="434"/>
      <c r="AO40" s="434"/>
      <c r="AP40" s="434"/>
      <c r="AQ40" s="434"/>
      <c r="AR40" s="434"/>
      <c r="AS40" s="434"/>
      <c r="AT40" s="434"/>
      <c r="AU40" s="434"/>
      <c r="AV40" s="434"/>
      <c r="AW40" s="434"/>
      <c r="AX40" s="434"/>
      <c r="AY40" s="434"/>
      <c r="AZ40" s="434"/>
      <c r="BA40" s="434"/>
      <c r="BB40" s="434"/>
      <c r="BC40" s="434"/>
      <c r="BD40" s="434"/>
      <c r="BE40" s="434"/>
      <c r="BF40" s="434"/>
      <c r="BG40" s="434"/>
      <c r="BH40" s="434"/>
      <c r="BI40" s="434"/>
      <c r="BJ40" s="434"/>
      <c r="BK40" s="434"/>
      <c r="BL40" s="434"/>
      <c r="BM40" s="434"/>
      <c r="BN40" s="434"/>
      <c r="BO40" s="434"/>
    </row>
    <row r="41" spans="1:67" s="433" customFormat="1" ht="10.199999999999999">
      <c r="A41" s="430"/>
      <c r="B41" s="430"/>
      <c r="C41" s="430"/>
      <c r="D41" s="430"/>
      <c r="E41" s="430"/>
      <c r="F41" s="430"/>
      <c r="G41" s="430"/>
      <c r="H41" s="430"/>
      <c r="I41" s="430"/>
      <c r="J41" s="431"/>
      <c r="K41" s="431"/>
      <c r="L41" s="431"/>
      <c r="M41" s="431"/>
      <c r="N41" s="430"/>
      <c r="O41" s="430"/>
      <c r="P41" s="430"/>
      <c r="Q41" s="430"/>
      <c r="R41" s="430"/>
      <c r="S41" s="430"/>
      <c r="T41" s="430"/>
      <c r="U41" s="430"/>
      <c r="V41" s="430"/>
      <c r="W41" s="430"/>
      <c r="X41" s="430"/>
      <c r="Y41" s="430"/>
      <c r="Z41" s="430"/>
      <c r="AA41" s="430"/>
      <c r="AB41" s="430"/>
      <c r="AC41" s="430"/>
      <c r="AD41" s="430"/>
      <c r="AE41" s="430"/>
      <c r="AF41" s="430"/>
      <c r="AG41" s="430"/>
      <c r="AH41" s="430"/>
      <c r="AI41" s="430"/>
      <c r="AJ41" s="430"/>
      <c r="AK41" s="430"/>
      <c r="AL41" s="434"/>
      <c r="AM41" s="434"/>
      <c r="AN41" s="434"/>
      <c r="AO41" s="434"/>
      <c r="AP41" s="434"/>
      <c r="AQ41" s="434"/>
      <c r="AR41" s="434"/>
      <c r="AS41" s="434"/>
      <c r="AT41" s="434"/>
      <c r="AU41" s="434"/>
      <c r="AV41" s="434"/>
      <c r="AW41" s="434"/>
      <c r="AX41" s="434"/>
      <c r="AY41" s="434"/>
      <c r="AZ41" s="434"/>
      <c r="BA41" s="434"/>
      <c r="BB41" s="434"/>
      <c r="BC41" s="434"/>
      <c r="BD41" s="434"/>
      <c r="BE41" s="434"/>
      <c r="BF41" s="434"/>
      <c r="BG41" s="434"/>
      <c r="BH41" s="434"/>
      <c r="BI41" s="434"/>
      <c r="BJ41" s="434"/>
      <c r="BK41" s="434"/>
      <c r="BL41" s="434"/>
      <c r="BM41" s="434"/>
      <c r="BN41" s="434"/>
      <c r="BO41" s="434"/>
    </row>
    <row r="42" spans="1:67" s="433" customFormat="1" ht="10.199999999999999">
      <c r="A42" s="430"/>
      <c r="B42" s="430"/>
      <c r="C42" s="430"/>
      <c r="D42" s="430"/>
      <c r="E42" s="430"/>
      <c r="F42" s="430"/>
      <c r="G42" s="430"/>
      <c r="H42" s="430"/>
      <c r="I42" s="430"/>
      <c r="J42" s="431"/>
      <c r="K42" s="431"/>
      <c r="L42" s="431"/>
      <c r="M42" s="431"/>
      <c r="N42" s="430"/>
      <c r="O42" s="430"/>
      <c r="P42" s="430"/>
      <c r="Q42" s="430"/>
      <c r="R42" s="430"/>
      <c r="S42" s="430"/>
      <c r="T42" s="430"/>
      <c r="U42" s="430"/>
      <c r="V42" s="430"/>
      <c r="W42" s="430"/>
      <c r="X42" s="430"/>
      <c r="Y42" s="430"/>
      <c r="Z42" s="430"/>
      <c r="AA42" s="430"/>
      <c r="AB42" s="430"/>
      <c r="AC42" s="430"/>
      <c r="AD42" s="430"/>
      <c r="AE42" s="430"/>
      <c r="AF42" s="430"/>
      <c r="AG42" s="430"/>
      <c r="AH42" s="430"/>
      <c r="AI42" s="430"/>
      <c r="AJ42" s="430"/>
      <c r="AK42" s="430"/>
      <c r="AL42" s="434"/>
      <c r="AM42" s="434"/>
      <c r="AN42" s="434"/>
      <c r="AO42" s="434"/>
      <c r="AP42" s="434"/>
      <c r="AQ42" s="434"/>
      <c r="AR42" s="434"/>
      <c r="AS42" s="434"/>
      <c r="AT42" s="434"/>
      <c r="AU42" s="434"/>
      <c r="AV42" s="434"/>
      <c r="AW42" s="434"/>
      <c r="AX42" s="434"/>
      <c r="AY42" s="434"/>
      <c r="AZ42" s="434"/>
      <c r="BA42" s="434"/>
      <c r="BB42" s="434"/>
      <c r="BC42" s="434"/>
      <c r="BD42" s="434"/>
      <c r="BE42" s="434"/>
      <c r="BF42" s="434"/>
      <c r="BG42" s="434"/>
      <c r="BH42" s="434"/>
      <c r="BI42" s="434"/>
      <c r="BJ42" s="434"/>
      <c r="BK42" s="434"/>
      <c r="BL42" s="434"/>
      <c r="BM42" s="434"/>
      <c r="BN42" s="434"/>
      <c r="BO42" s="434"/>
    </row>
    <row r="43" spans="1:67" s="433" customFormat="1" ht="10.199999999999999">
      <c r="A43" s="430"/>
      <c r="B43" s="430"/>
      <c r="C43" s="430"/>
      <c r="D43" s="430"/>
      <c r="E43" s="430"/>
      <c r="F43" s="430"/>
      <c r="G43" s="430"/>
      <c r="H43" s="430"/>
      <c r="I43" s="430"/>
      <c r="J43" s="431"/>
      <c r="K43" s="431"/>
      <c r="L43" s="431"/>
      <c r="M43" s="431"/>
      <c r="N43" s="430"/>
      <c r="O43" s="430"/>
      <c r="P43" s="430"/>
      <c r="Q43" s="430"/>
      <c r="R43" s="430"/>
      <c r="S43" s="430"/>
      <c r="T43" s="430"/>
      <c r="U43" s="430"/>
      <c r="V43" s="430"/>
      <c r="W43" s="430"/>
      <c r="X43" s="430"/>
      <c r="Y43" s="430"/>
      <c r="Z43" s="430"/>
      <c r="AA43" s="430"/>
      <c r="AB43" s="430"/>
      <c r="AC43" s="430"/>
      <c r="AD43" s="430"/>
      <c r="AE43" s="430"/>
      <c r="AF43" s="430"/>
      <c r="AG43" s="430"/>
      <c r="AH43" s="430"/>
      <c r="AI43" s="430"/>
      <c r="AJ43" s="430"/>
      <c r="AK43" s="430"/>
      <c r="AL43" s="434"/>
      <c r="AM43" s="434"/>
      <c r="AN43" s="434"/>
      <c r="AO43" s="434"/>
      <c r="AP43" s="434"/>
      <c r="AQ43" s="434"/>
      <c r="AR43" s="434"/>
      <c r="AS43" s="434"/>
      <c r="AT43" s="434"/>
      <c r="AU43" s="434"/>
      <c r="AV43" s="434"/>
      <c r="AW43" s="434"/>
      <c r="AX43" s="434"/>
      <c r="AY43" s="434"/>
      <c r="AZ43" s="434"/>
      <c r="BA43" s="434"/>
      <c r="BB43" s="434"/>
      <c r="BC43" s="434"/>
      <c r="BD43" s="434"/>
      <c r="BE43" s="434"/>
      <c r="BF43" s="434"/>
      <c r="BG43" s="434"/>
      <c r="BH43" s="434"/>
      <c r="BI43" s="434"/>
      <c r="BJ43" s="434"/>
      <c r="BK43" s="434"/>
      <c r="BL43" s="434"/>
      <c r="BM43" s="434"/>
      <c r="BN43" s="434"/>
      <c r="BO43" s="434"/>
    </row>
    <row r="44" spans="1:67" s="433" customFormat="1" ht="10.199999999999999">
      <c r="A44" s="430"/>
      <c r="B44" s="430"/>
      <c r="C44" s="430"/>
      <c r="D44" s="430"/>
      <c r="E44" s="430"/>
      <c r="F44" s="430"/>
      <c r="G44" s="430"/>
      <c r="H44" s="430"/>
      <c r="I44" s="430"/>
      <c r="J44" s="431"/>
      <c r="K44" s="431"/>
      <c r="L44" s="431"/>
      <c r="M44" s="431"/>
      <c r="N44" s="430"/>
      <c r="O44" s="430"/>
      <c r="P44" s="430"/>
      <c r="Q44" s="430"/>
      <c r="R44" s="430"/>
      <c r="S44" s="430"/>
      <c r="T44" s="430"/>
      <c r="U44" s="430"/>
      <c r="V44" s="430"/>
      <c r="W44" s="430"/>
      <c r="X44" s="430"/>
      <c r="Y44" s="430"/>
      <c r="Z44" s="430"/>
      <c r="AA44" s="430"/>
      <c r="AB44" s="430"/>
      <c r="AC44" s="430"/>
      <c r="AD44" s="430"/>
      <c r="AE44" s="430"/>
      <c r="AF44" s="430"/>
      <c r="AG44" s="430"/>
      <c r="AH44" s="430"/>
      <c r="AI44" s="430"/>
      <c r="AJ44" s="430"/>
      <c r="AK44" s="430"/>
      <c r="AL44" s="434"/>
      <c r="AM44" s="434"/>
      <c r="AN44" s="434"/>
      <c r="AO44" s="434"/>
      <c r="AP44" s="434"/>
      <c r="AQ44" s="434"/>
      <c r="AR44" s="434"/>
      <c r="AS44" s="434"/>
      <c r="AT44" s="434"/>
      <c r="AU44" s="434"/>
      <c r="AV44" s="434"/>
      <c r="AW44" s="434"/>
      <c r="AX44" s="434"/>
      <c r="AY44" s="434"/>
      <c r="AZ44" s="434"/>
      <c r="BA44" s="434"/>
      <c r="BB44" s="434"/>
      <c r="BC44" s="434"/>
      <c r="BD44" s="434"/>
      <c r="BE44" s="434"/>
      <c r="BF44" s="434"/>
      <c r="BG44" s="434"/>
      <c r="BH44" s="434"/>
      <c r="BI44" s="434"/>
      <c r="BJ44" s="434"/>
      <c r="BK44" s="434"/>
      <c r="BL44" s="434"/>
      <c r="BM44" s="434"/>
      <c r="BN44" s="434"/>
      <c r="BO44" s="434"/>
    </row>
    <row r="45" spans="1:67" s="433" customFormat="1" ht="10.199999999999999">
      <c r="A45" s="430"/>
      <c r="B45" s="430"/>
      <c r="C45" s="430"/>
      <c r="D45" s="430"/>
      <c r="E45" s="430"/>
      <c r="F45" s="430"/>
      <c r="G45" s="430"/>
      <c r="H45" s="430"/>
      <c r="I45" s="430"/>
      <c r="J45" s="431"/>
      <c r="K45" s="431"/>
      <c r="L45" s="431"/>
      <c r="M45" s="431"/>
      <c r="N45" s="430"/>
      <c r="O45" s="430"/>
      <c r="P45" s="430"/>
      <c r="Q45" s="430"/>
      <c r="R45" s="430"/>
      <c r="S45" s="430"/>
      <c r="T45" s="430"/>
      <c r="U45" s="430"/>
      <c r="V45" s="430"/>
      <c r="W45" s="430"/>
      <c r="X45" s="430"/>
      <c r="Y45" s="430"/>
      <c r="Z45" s="430"/>
      <c r="AA45" s="430"/>
      <c r="AB45" s="430"/>
      <c r="AC45" s="430"/>
      <c r="AD45" s="430"/>
      <c r="AE45" s="430"/>
      <c r="AF45" s="430"/>
      <c r="AG45" s="430"/>
      <c r="AH45" s="430"/>
      <c r="AI45" s="430"/>
      <c r="AJ45" s="430"/>
      <c r="AK45" s="430"/>
      <c r="AL45" s="434"/>
      <c r="AM45" s="434"/>
      <c r="AN45" s="434"/>
      <c r="AO45" s="434"/>
      <c r="AP45" s="434"/>
      <c r="AQ45" s="434"/>
      <c r="AR45" s="434"/>
      <c r="AS45" s="434"/>
      <c r="AT45" s="434"/>
      <c r="AU45" s="434"/>
      <c r="AV45" s="434"/>
      <c r="AW45" s="434"/>
      <c r="AX45" s="434"/>
      <c r="AY45" s="434"/>
      <c r="AZ45" s="434"/>
      <c r="BA45" s="434"/>
      <c r="BB45" s="434"/>
      <c r="BC45" s="434"/>
      <c r="BD45" s="434"/>
      <c r="BE45" s="434"/>
      <c r="BF45" s="434"/>
      <c r="BG45" s="434"/>
      <c r="BH45" s="434"/>
      <c r="BI45" s="434"/>
      <c r="BJ45" s="434"/>
      <c r="BK45" s="434"/>
      <c r="BL45" s="434"/>
      <c r="BM45" s="434"/>
      <c r="BN45" s="434"/>
      <c r="BO45" s="434"/>
    </row>
    <row r="46" spans="1:67" s="433" customFormat="1" ht="10.199999999999999">
      <c r="A46" s="430"/>
      <c r="B46" s="430"/>
      <c r="C46" s="430"/>
      <c r="D46" s="430"/>
      <c r="E46" s="430"/>
      <c r="F46" s="430"/>
      <c r="G46" s="430"/>
      <c r="H46" s="430"/>
      <c r="I46" s="430"/>
      <c r="J46" s="431"/>
      <c r="K46" s="431"/>
      <c r="L46" s="431"/>
      <c r="M46" s="431"/>
      <c r="N46" s="430"/>
      <c r="O46" s="430"/>
      <c r="P46" s="430"/>
      <c r="Q46" s="430"/>
      <c r="R46" s="430"/>
      <c r="S46" s="430"/>
      <c r="T46" s="430"/>
      <c r="U46" s="430"/>
      <c r="V46" s="430"/>
      <c r="W46" s="430"/>
      <c r="X46" s="430"/>
      <c r="Y46" s="430"/>
      <c r="Z46" s="430"/>
      <c r="AA46" s="430"/>
      <c r="AB46" s="430"/>
      <c r="AC46" s="430"/>
      <c r="AD46" s="430"/>
      <c r="AE46" s="430"/>
      <c r="AF46" s="430"/>
      <c r="AG46" s="430"/>
      <c r="AH46" s="430"/>
      <c r="AI46" s="430"/>
      <c r="AJ46" s="430"/>
      <c r="AK46" s="430"/>
      <c r="AL46" s="434"/>
      <c r="AM46" s="434"/>
      <c r="AN46" s="434"/>
      <c r="AO46" s="434"/>
      <c r="AP46" s="434"/>
      <c r="AQ46" s="434"/>
      <c r="AR46" s="434"/>
      <c r="AS46" s="434"/>
      <c r="AT46" s="434"/>
      <c r="AU46" s="434"/>
      <c r="AV46" s="434"/>
      <c r="AW46" s="434"/>
      <c r="AX46" s="434"/>
      <c r="AY46" s="434"/>
      <c r="AZ46" s="434"/>
      <c r="BA46" s="434"/>
      <c r="BB46" s="434"/>
      <c r="BC46" s="434"/>
      <c r="BD46" s="434"/>
      <c r="BE46" s="434"/>
      <c r="BF46" s="434"/>
      <c r="BG46" s="434"/>
      <c r="BH46" s="434"/>
      <c r="BI46" s="434"/>
      <c r="BJ46" s="434"/>
      <c r="BK46" s="434"/>
      <c r="BL46" s="434"/>
      <c r="BM46" s="434"/>
      <c r="BN46" s="434"/>
      <c r="BO46" s="434"/>
    </row>
    <row r="47" spans="1:67" s="433" customFormat="1" ht="10.199999999999999">
      <c r="A47" s="430"/>
      <c r="B47" s="430"/>
      <c r="C47" s="430"/>
      <c r="D47" s="430"/>
      <c r="E47" s="430"/>
      <c r="F47" s="430"/>
      <c r="G47" s="430"/>
      <c r="H47" s="430"/>
      <c r="I47" s="430"/>
      <c r="J47" s="430"/>
      <c r="K47" s="430"/>
      <c r="L47" s="430"/>
      <c r="M47" s="430"/>
      <c r="N47" s="430"/>
      <c r="O47" s="430"/>
      <c r="P47" s="430"/>
      <c r="Q47" s="430"/>
      <c r="R47" s="430"/>
      <c r="S47" s="430"/>
      <c r="T47" s="430"/>
      <c r="U47" s="430"/>
      <c r="V47" s="430"/>
      <c r="W47" s="430"/>
      <c r="X47" s="430"/>
      <c r="Y47" s="430"/>
      <c r="Z47" s="431"/>
      <c r="AA47" s="431"/>
      <c r="AB47" s="431"/>
      <c r="AC47" s="431"/>
      <c r="AD47" s="430"/>
      <c r="AE47" s="430"/>
      <c r="AF47" s="430"/>
      <c r="AG47" s="430"/>
      <c r="AH47" s="430"/>
      <c r="AI47" s="430"/>
      <c r="AJ47" s="430"/>
      <c r="AK47" s="430"/>
      <c r="AL47" s="434"/>
      <c r="AM47" s="434"/>
      <c r="AN47" s="434"/>
      <c r="AO47" s="434"/>
      <c r="AP47" s="434"/>
      <c r="AQ47" s="434"/>
      <c r="AR47" s="434"/>
      <c r="AS47" s="434"/>
      <c r="AT47" s="434"/>
      <c r="AU47" s="434"/>
      <c r="AV47" s="434"/>
      <c r="AW47" s="434"/>
      <c r="AX47" s="434"/>
      <c r="AY47" s="434"/>
      <c r="AZ47" s="434"/>
      <c r="BA47" s="434"/>
      <c r="BB47" s="434"/>
      <c r="BC47" s="434"/>
      <c r="BD47" s="434"/>
      <c r="BE47" s="434"/>
      <c r="BF47" s="434"/>
      <c r="BG47" s="434"/>
      <c r="BH47" s="434"/>
      <c r="BI47" s="434"/>
      <c r="BJ47" s="434"/>
      <c r="BK47" s="434"/>
      <c r="BL47" s="434"/>
      <c r="BM47" s="434"/>
      <c r="BN47" s="434"/>
      <c r="BO47" s="434"/>
    </row>
    <row r="48" spans="1:67" s="433" customFormat="1" ht="10.199999999999999">
      <c r="A48" s="430"/>
      <c r="B48" s="430"/>
      <c r="C48" s="430"/>
      <c r="D48" s="430"/>
      <c r="E48" s="430"/>
      <c r="F48" s="430"/>
      <c r="G48" s="430"/>
      <c r="H48" s="430"/>
      <c r="I48" s="430"/>
      <c r="J48" s="430"/>
      <c r="K48" s="430"/>
      <c r="L48" s="430"/>
      <c r="M48" s="430"/>
      <c r="N48" s="430"/>
      <c r="O48" s="430"/>
      <c r="P48" s="430"/>
      <c r="Q48" s="430"/>
      <c r="R48" s="430"/>
      <c r="S48" s="430"/>
      <c r="T48" s="430"/>
      <c r="U48" s="430"/>
      <c r="V48" s="430"/>
      <c r="W48" s="430"/>
      <c r="X48" s="430"/>
      <c r="Y48" s="430"/>
      <c r="Z48" s="431"/>
      <c r="AA48" s="431"/>
      <c r="AB48" s="431"/>
      <c r="AC48" s="431"/>
      <c r="AD48" s="430"/>
      <c r="AE48" s="430"/>
      <c r="AF48" s="430"/>
      <c r="AG48" s="430"/>
      <c r="AH48" s="430"/>
      <c r="AI48" s="430"/>
      <c r="AJ48" s="430"/>
      <c r="AK48" s="430"/>
      <c r="AL48" s="434"/>
      <c r="AM48" s="434"/>
      <c r="AN48" s="434"/>
      <c r="AO48" s="434"/>
      <c r="AP48" s="434"/>
      <c r="AQ48" s="434"/>
      <c r="AR48" s="434"/>
      <c r="AS48" s="434"/>
      <c r="AT48" s="434"/>
      <c r="AU48" s="434"/>
      <c r="AV48" s="434"/>
      <c r="AW48" s="434"/>
      <c r="AX48" s="434"/>
      <c r="AY48" s="434"/>
      <c r="AZ48" s="434"/>
      <c r="BA48" s="434"/>
      <c r="BB48" s="434"/>
      <c r="BC48" s="434"/>
      <c r="BD48" s="434"/>
      <c r="BE48" s="434"/>
      <c r="BF48" s="434"/>
      <c r="BG48" s="434"/>
      <c r="BH48" s="434"/>
      <c r="BI48" s="434"/>
      <c r="BJ48" s="434"/>
      <c r="BK48" s="434"/>
      <c r="BL48" s="434"/>
      <c r="BM48" s="434"/>
      <c r="BN48" s="434"/>
      <c r="BO48" s="434"/>
    </row>
    <row r="49" spans="1:67" s="433" customFormat="1" ht="10.199999999999999">
      <c r="A49" s="430"/>
      <c r="B49" s="430"/>
      <c r="C49" s="430"/>
      <c r="D49" s="430"/>
      <c r="E49" s="430"/>
      <c r="F49" s="430"/>
      <c r="G49" s="430"/>
      <c r="H49" s="430"/>
      <c r="I49" s="430"/>
      <c r="J49" s="430"/>
      <c r="K49" s="430"/>
      <c r="L49" s="430"/>
      <c r="M49" s="430"/>
      <c r="N49" s="430"/>
      <c r="O49" s="430"/>
      <c r="P49" s="430"/>
      <c r="Q49" s="430"/>
      <c r="R49" s="430"/>
      <c r="S49" s="430"/>
      <c r="T49" s="430"/>
      <c r="U49" s="430"/>
      <c r="V49" s="430"/>
      <c r="W49" s="430"/>
      <c r="X49" s="430"/>
      <c r="Y49" s="430"/>
      <c r="Z49" s="431"/>
      <c r="AA49" s="431"/>
      <c r="AB49" s="431"/>
      <c r="AC49" s="431"/>
      <c r="AD49" s="430"/>
      <c r="AE49" s="430"/>
      <c r="AF49" s="430"/>
      <c r="AG49" s="430"/>
      <c r="AH49" s="430"/>
      <c r="AI49" s="430"/>
      <c r="AJ49" s="430"/>
      <c r="AK49" s="430"/>
      <c r="AL49" s="434"/>
      <c r="AM49" s="434"/>
      <c r="AN49" s="434"/>
      <c r="AO49" s="434"/>
      <c r="AP49" s="434"/>
      <c r="AQ49" s="434"/>
      <c r="AR49" s="434"/>
      <c r="AS49" s="434"/>
      <c r="AT49" s="434"/>
      <c r="AU49" s="434"/>
      <c r="AV49" s="434"/>
      <c r="AW49" s="434"/>
      <c r="AX49" s="434"/>
      <c r="AY49" s="434"/>
      <c r="AZ49" s="434"/>
      <c r="BA49" s="434"/>
      <c r="BB49" s="434"/>
      <c r="BC49" s="434"/>
      <c r="BD49" s="434"/>
      <c r="BE49" s="434"/>
      <c r="BF49" s="434"/>
      <c r="BG49" s="434"/>
      <c r="BH49" s="434"/>
      <c r="BI49" s="434"/>
      <c r="BJ49" s="434"/>
      <c r="BK49" s="434"/>
      <c r="BL49" s="434"/>
      <c r="BM49" s="434"/>
      <c r="BN49" s="434"/>
      <c r="BO49" s="434"/>
    </row>
    <row r="50" spans="1:67" s="433" customFormat="1" ht="10.199999999999999">
      <c r="A50" s="430"/>
      <c r="B50" s="430"/>
      <c r="C50" s="430"/>
      <c r="D50" s="430"/>
      <c r="E50" s="430"/>
      <c r="F50" s="430"/>
      <c r="G50" s="430"/>
      <c r="H50" s="430"/>
      <c r="I50" s="430"/>
      <c r="J50" s="430"/>
      <c r="K50" s="430"/>
      <c r="L50" s="430"/>
      <c r="M50" s="430"/>
      <c r="N50" s="430"/>
      <c r="O50" s="430"/>
      <c r="P50" s="430"/>
      <c r="Q50" s="430"/>
      <c r="R50" s="430"/>
      <c r="S50" s="430"/>
      <c r="T50" s="430"/>
      <c r="U50" s="430"/>
      <c r="V50" s="430"/>
      <c r="W50" s="430"/>
      <c r="X50" s="430"/>
      <c r="Y50" s="430"/>
      <c r="Z50" s="431"/>
      <c r="AA50" s="431"/>
      <c r="AB50" s="431"/>
      <c r="AC50" s="431"/>
      <c r="AD50" s="430"/>
      <c r="AE50" s="430"/>
      <c r="AF50" s="430"/>
      <c r="AG50" s="430"/>
      <c r="AH50" s="430"/>
      <c r="AI50" s="430"/>
      <c r="AJ50" s="430"/>
      <c r="AK50" s="430"/>
      <c r="AL50" s="434"/>
      <c r="AM50" s="434"/>
      <c r="AN50" s="434"/>
      <c r="AO50" s="434"/>
      <c r="AP50" s="434"/>
      <c r="AQ50" s="434"/>
      <c r="AR50" s="434"/>
      <c r="AS50" s="434"/>
      <c r="AT50" s="434"/>
      <c r="AU50" s="434"/>
      <c r="AV50" s="434"/>
      <c r="AW50" s="434"/>
      <c r="AX50" s="434"/>
      <c r="AY50" s="434"/>
      <c r="AZ50" s="434"/>
      <c r="BA50" s="434"/>
      <c r="BB50" s="434"/>
      <c r="BC50" s="434"/>
      <c r="BD50" s="434"/>
      <c r="BE50" s="434"/>
      <c r="BF50" s="434"/>
      <c r="BG50" s="434"/>
      <c r="BH50" s="434"/>
      <c r="BI50" s="434"/>
      <c r="BJ50" s="434"/>
      <c r="BK50" s="434"/>
      <c r="BL50" s="434"/>
      <c r="BM50" s="434"/>
      <c r="BN50" s="434"/>
      <c r="BO50" s="434"/>
    </row>
    <row r="51" spans="1:67" s="433" customFormat="1" ht="10.199999999999999">
      <c r="A51" s="430"/>
      <c r="B51" s="430"/>
      <c r="C51" s="430"/>
      <c r="D51" s="430"/>
      <c r="E51" s="430"/>
      <c r="F51" s="430"/>
      <c r="G51" s="430"/>
      <c r="H51" s="430"/>
      <c r="I51" s="430"/>
      <c r="J51" s="430"/>
      <c r="K51" s="430"/>
      <c r="L51" s="430"/>
      <c r="M51" s="430"/>
      <c r="N51" s="430"/>
      <c r="O51" s="430"/>
      <c r="P51" s="430"/>
      <c r="Q51" s="430"/>
      <c r="R51" s="430"/>
      <c r="S51" s="430"/>
      <c r="T51" s="430"/>
      <c r="U51" s="430"/>
      <c r="V51" s="430"/>
      <c r="W51" s="430"/>
      <c r="X51" s="430"/>
      <c r="Y51" s="430"/>
      <c r="Z51" s="431"/>
      <c r="AA51" s="431"/>
      <c r="AB51" s="431"/>
      <c r="AC51" s="431"/>
      <c r="AD51" s="430"/>
      <c r="AE51" s="430"/>
      <c r="AF51" s="430"/>
      <c r="AG51" s="430"/>
      <c r="AH51" s="430"/>
      <c r="AI51" s="430"/>
      <c r="AJ51" s="430"/>
      <c r="AK51" s="430"/>
      <c r="AL51" s="434"/>
      <c r="AM51" s="434"/>
      <c r="AN51" s="434"/>
      <c r="AO51" s="434"/>
      <c r="AP51" s="434"/>
      <c r="AQ51" s="434"/>
      <c r="AR51" s="434"/>
      <c r="AS51" s="434"/>
      <c r="AT51" s="434"/>
      <c r="AU51" s="434"/>
      <c r="AV51" s="434"/>
      <c r="AW51" s="434"/>
      <c r="AX51" s="434"/>
      <c r="AY51" s="434"/>
      <c r="AZ51" s="434"/>
      <c r="BA51" s="434"/>
      <c r="BB51" s="434"/>
      <c r="BC51" s="434"/>
      <c r="BD51" s="434"/>
      <c r="BE51" s="434"/>
      <c r="BF51" s="434"/>
      <c r="BG51" s="434"/>
      <c r="BH51" s="434"/>
      <c r="BI51" s="434"/>
      <c r="BJ51" s="434"/>
      <c r="BK51" s="434"/>
      <c r="BL51" s="434"/>
      <c r="BM51" s="434"/>
      <c r="BN51" s="434"/>
      <c r="BO51" s="434"/>
    </row>
    <row r="52" spans="1:67" s="433" customFormat="1" ht="10.199999999999999">
      <c r="A52" s="430"/>
      <c r="B52" s="430"/>
      <c r="C52" s="430"/>
      <c r="D52" s="430"/>
      <c r="E52" s="430"/>
      <c r="F52" s="430"/>
      <c r="G52" s="430"/>
      <c r="H52" s="430"/>
      <c r="I52" s="430"/>
      <c r="J52" s="430"/>
      <c r="K52" s="430"/>
      <c r="L52" s="430"/>
      <c r="M52" s="430"/>
      <c r="N52" s="430"/>
      <c r="O52" s="430"/>
      <c r="P52" s="430"/>
      <c r="Q52" s="430"/>
      <c r="R52" s="430"/>
      <c r="S52" s="430"/>
      <c r="T52" s="430"/>
      <c r="U52" s="430"/>
      <c r="V52" s="430"/>
      <c r="W52" s="430"/>
      <c r="X52" s="430"/>
      <c r="Y52" s="430"/>
      <c r="Z52" s="431"/>
      <c r="AA52" s="431"/>
      <c r="AB52" s="431"/>
      <c r="AC52" s="431"/>
      <c r="AD52" s="430"/>
      <c r="AE52" s="430"/>
      <c r="AF52" s="430"/>
      <c r="AG52" s="430"/>
      <c r="AH52" s="430"/>
      <c r="AI52" s="430"/>
      <c r="AJ52" s="430"/>
      <c r="AK52" s="430"/>
      <c r="AL52" s="434"/>
      <c r="AM52" s="434"/>
      <c r="AN52" s="434"/>
      <c r="AO52" s="434"/>
      <c r="AP52" s="434"/>
      <c r="AQ52" s="434"/>
      <c r="AR52" s="434"/>
      <c r="AS52" s="434"/>
      <c r="AT52" s="434"/>
      <c r="AU52" s="434"/>
      <c r="AV52" s="434"/>
      <c r="AW52" s="434"/>
      <c r="AX52" s="434"/>
      <c r="AY52" s="434"/>
      <c r="AZ52" s="434"/>
      <c r="BA52" s="434"/>
      <c r="BB52" s="434"/>
      <c r="BC52" s="434"/>
      <c r="BD52" s="434"/>
      <c r="BE52" s="434"/>
      <c r="BF52" s="434"/>
      <c r="BG52" s="434"/>
      <c r="BH52" s="434"/>
      <c r="BI52" s="434"/>
      <c r="BJ52" s="434"/>
      <c r="BK52" s="434"/>
      <c r="BL52" s="434"/>
      <c r="BM52" s="434"/>
      <c r="BN52" s="434"/>
      <c r="BO52" s="434"/>
    </row>
    <row r="53" spans="1:67" s="433" customFormat="1" ht="10.199999999999999">
      <c r="A53" s="430"/>
      <c r="B53" s="430"/>
      <c r="C53" s="430"/>
      <c r="D53" s="430"/>
      <c r="E53" s="430"/>
      <c r="F53" s="430"/>
      <c r="G53" s="430"/>
      <c r="H53" s="430"/>
      <c r="I53" s="430"/>
      <c r="J53" s="430"/>
      <c r="K53" s="430"/>
      <c r="L53" s="430"/>
      <c r="M53" s="430"/>
      <c r="N53" s="430"/>
      <c r="O53" s="430"/>
      <c r="P53" s="430"/>
      <c r="Q53" s="430"/>
      <c r="R53" s="430"/>
      <c r="S53" s="430"/>
      <c r="T53" s="430"/>
      <c r="U53" s="430"/>
      <c r="V53" s="430"/>
      <c r="W53" s="430"/>
      <c r="X53" s="430"/>
      <c r="Y53" s="430"/>
      <c r="Z53" s="431"/>
      <c r="AA53" s="431"/>
      <c r="AB53" s="431"/>
      <c r="AC53" s="431"/>
      <c r="AD53" s="430"/>
      <c r="AE53" s="430"/>
      <c r="AF53" s="430"/>
      <c r="AG53" s="430"/>
      <c r="AH53" s="430"/>
      <c r="AI53" s="430"/>
      <c r="AJ53" s="430"/>
      <c r="AK53" s="430"/>
      <c r="AL53" s="434"/>
      <c r="AM53" s="434"/>
      <c r="AN53" s="434"/>
      <c r="AO53" s="434"/>
      <c r="AP53" s="434"/>
      <c r="AQ53" s="434"/>
      <c r="AR53" s="434"/>
      <c r="AS53" s="434"/>
      <c r="AT53" s="434"/>
      <c r="AU53" s="434"/>
      <c r="AV53" s="434"/>
      <c r="AW53" s="434"/>
      <c r="AX53" s="434"/>
      <c r="AY53" s="434"/>
      <c r="AZ53" s="434"/>
      <c r="BA53" s="434"/>
      <c r="BB53" s="434"/>
      <c r="BC53" s="434"/>
      <c r="BD53" s="434"/>
      <c r="BE53" s="434"/>
      <c r="BF53" s="434"/>
      <c r="BG53" s="434"/>
      <c r="BH53" s="434"/>
      <c r="BI53" s="434"/>
      <c r="BJ53" s="434"/>
      <c r="BK53" s="434"/>
      <c r="BL53" s="434"/>
      <c r="BM53" s="434"/>
      <c r="BN53" s="434"/>
      <c r="BO53" s="434"/>
    </row>
    <row r="54" spans="1:67" s="433" customFormat="1" ht="10.199999999999999">
      <c r="A54" s="430"/>
      <c r="B54" s="430"/>
      <c r="C54" s="430"/>
      <c r="D54" s="430"/>
      <c r="E54" s="430"/>
      <c r="F54" s="430"/>
      <c r="G54" s="430"/>
      <c r="H54" s="430"/>
      <c r="I54" s="430"/>
      <c r="J54" s="430"/>
      <c r="K54" s="430"/>
      <c r="L54" s="430"/>
      <c r="M54" s="430"/>
      <c r="N54" s="430"/>
      <c r="O54" s="430"/>
      <c r="P54" s="430"/>
      <c r="Q54" s="430"/>
      <c r="R54" s="430"/>
      <c r="S54" s="430"/>
      <c r="T54" s="430"/>
      <c r="U54" s="430"/>
      <c r="V54" s="430"/>
      <c r="W54" s="430"/>
      <c r="X54" s="430"/>
      <c r="Y54" s="430"/>
      <c r="Z54" s="431"/>
      <c r="AA54" s="431"/>
      <c r="AB54" s="431"/>
      <c r="AC54" s="431"/>
      <c r="AD54" s="430"/>
      <c r="AE54" s="430"/>
      <c r="AF54" s="430"/>
      <c r="AG54" s="430"/>
      <c r="AH54" s="430"/>
      <c r="AI54" s="430"/>
      <c r="AJ54" s="430"/>
      <c r="AK54" s="430"/>
      <c r="AL54" s="434"/>
      <c r="AM54" s="434"/>
      <c r="AN54" s="434"/>
      <c r="AO54" s="434"/>
      <c r="AP54" s="434"/>
      <c r="AQ54" s="434"/>
      <c r="AR54" s="434"/>
      <c r="AS54" s="434"/>
      <c r="AT54" s="434"/>
      <c r="AU54" s="434"/>
      <c r="AV54" s="434"/>
      <c r="AW54" s="434"/>
      <c r="AX54" s="434"/>
      <c r="AY54" s="434"/>
      <c r="AZ54" s="434"/>
      <c r="BA54" s="434"/>
      <c r="BB54" s="434"/>
      <c r="BC54" s="434"/>
      <c r="BD54" s="434"/>
      <c r="BE54" s="434"/>
      <c r="BF54" s="434"/>
      <c r="BG54" s="434"/>
      <c r="BH54" s="434"/>
      <c r="BI54" s="434"/>
      <c r="BJ54" s="434"/>
      <c r="BK54" s="434"/>
      <c r="BL54" s="434"/>
      <c r="BM54" s="434"/>
      <c r="BN54" s="434"/>
      <c r="BO54" s="434"/>
    </row>
    <row r="55" spans="1:67" s="433" customFormat="1" ht="10.199999999999999">
      <c r="A55" s="430"/>
      <c r="B55" s="430"/>
      <c r="C55" s="430"/>
      <c r="D55" s="430"/>
      <c r="E55" s="430"/>
      <c r="F55" s="430"/>
      <c r="G55" s="430"/>
      <c r="H55" s="430"/>
      <c r="I55" s="430"/>
      <c r="J55" s="430"/>
      <c r="K55" s="430"/>
      <c r="L55" s="430"/>
      <c r="M55" s="430"/>
      <c r="N55" s="430"/>
      <c r="O55" s="430"/>
      <c r="P55" s="430"/>
      <c r="Q55" s="430"/>
      <c r="R55" s="430"/>
      <c r="S55" s="430"/>
      <c r="T55" s="430"/>
      <c r="U55" s="430"/>
      <c r="V55" s="430"/>
      <c r="W55" s="430"/>
      <c r="X55" s="430"/>
      <c r="Y55" s="430"/>
      <c r="Z55" s="431"/>
      <c r="AA55" s="431"/>
      <c r="AB55" s="431"/>
      <c r="AC55" s="431"/>
      <c r="AD55" s="430"/>
      <c r="AE55" s="430"/>
      <c r="AF55" s="430"/>
      <c r="AG55" s="430"/>
      <c r="AH55" s="430"/>
      <c r="AI55" s="430"/>
      <c r="AJ55" s="430"/>
      <c r="AK55" s="430"/>
      <c r="AL55" s="434"/>
      <c r="AM55" s="434"/>
      <c r="AN55" s="434"/>
      <c r="AO55" s="434"/>
      <c r="AP55" s="434"/>
      <c r="AQ55" s="434"/>
      <c r="AR55" s="434"/>
      <c r="AS55" s="434"/>
      <c r="AT55" s="434"/>
      <c r="AU55" s="434"/>
      <c r="AV55" s="434"/>
      <c r="AW55" s="434"/>
      <c r="AX55" s="434"/>
      <c r="AY55" s="434"/>
      <c r="AZ55" s="434"/>
      <c r="BA55" s="434"/>
      <c r="BB55" s="434"/>
      <c r="BC55" s="434"/>
      <c r="BD55" s="434"/>
      <c r="BE55" s="434"/>
      <c r="BF55" s="434"/>
      <c r="BG55" s="434"/>
      <c r="BH55" s="434"/>
      <c r="BI55" s="434"/>
      <c r="BJ55" s="434"/>
      <c r="BK55" s="434"/>
      <c r="BL55" s="434"/>
      <c r="BM55" s="434"/>
      <c r="BN55" s="434"/>
      <c r="BO55" s="434"/>
    </row>
    <row r="56" spans="1:67" s="433" customFormat="1" ht="10.199999999999999">
      <c r="A56" s="430"/>
      <c r="B56" s="430"/>
      <c r="C56" s="430"/>
      <c r="D56" s="430"/>
      <c r="E56" s="430"/>
      <c r="F56" s="430"/>
      <c r="G56" s="430"/>
      <c r="H56" s="430"/>
      <c r="I56" s="430"/>
      <c r="J56" s="430"/>
      <c r="K56" s="430"/>
      <c r="L56" s="430"/>
      <c r="M56" s="430"/>
      <c r="N56" s="430"/>
      <c r="O56" s="430"/>
      <c r="P56" s="430"/>
      <c r="Q56" s="430"/>
      <c r="R56" s="430"/>
      <c r="S56" s="430"/>
      <c r="T56" s="430"/>
      <c r="U56" s="430"/>
      <c r="V56" s="430"/>
      <c r="W56" s="430"/>
      <c r="X56" s="430"/>
      <c r="Y56" s="430"/>
      <c r="Z56" s="431"/>
      <c r="AA56" s="431"/>
      <c r="AB56" s="431"/>
      <c r="AC56" s="431"/>
      <c r="AD56" s="430"/>
      <c r="AE56" s="430"/>
      <c r="AF56" s="430"/>
      <c r="AG56" s="430"/>
      <c r="AH56" s="430"/>
      <c r="AI56" s="430"/>
      <c r="AJ56" s="430"/>
      <c r="AK56" s="430"/>
      <c r="AL56" s="434"/>
      <c r="AM56" s="434"/>
      <c r="AN56" s="434"/>
      <c r="AO56" s="434"/>
      <c r="AP56" s="434"/>
      <c r="AQ56" s="434"/>
      <c r="AR56" s="434"/>
      <c r="AS56" s="434"/>
      <c r="AT56" s="434"/>
      <c r="AU56" s="434"/>
      <c r="AV56" s="434"/>
      <c r="AW56" s="434"/>
      <c r="AX56" s="434"/>
      <c r="AY56" s="434"/>
      <c r="AZ56" s="434"/>
      <c r="BA56" s="434"/>
      <c r="BB56" s="434"/>
      <c r="BC56" s="434"/>
      <c r="BD56" s="434"/>
      <c r="BE56" s="434"/>
      <c r="BF56" s="434"/>
      <c r="BG56" s="434"/>
      <c r="BH56" s="434"/>
      <c r="BI56" s="434"/>
      <c r="BJ56" s="434"/>
      <c r="BK56" s="434"/>
      <c r="BL56" s="434"/>
      <c r="BM56" s="434"/>
      <c r="BN56" s="434"/>
      <c r="BO56" s="434"/>
    </row>
    <row r="57" spans="1:67" s="433" customFormat="1" ht="10.199999999999999">
      <c r="A57" s="430"/>
      <c r="B57" s="430"/>
      <c r="C57" s="430"/>
      <c r="D57" s="430"/>
      <c r="E57" s="430"/>
      <c r="F57" s="430"/>
      <c r="G57" s="430"/>
      <c r="H57" s="430"/>
      <c r="I57" s="430"/>
      <c r="J57" s="430"/>
      <c r="K57" s="430"/>
      <c r="L57" s="430"/>
      <c r="M57" s="430"/>
      <c r="N57" s="430"/>
      <c r="O57" s="430"/>
      <c r="P57" s="430"/>
      <c r="Q57" s="430"/>
      <c r="R57" s="430"/>
      <c r="S57" s="430"/>
      <c r="T57" s="430"/>
      <c r="U57" s="430"/>
      <c r="V57" s="430"/>
      <c r="W57" s="430"/>
      <c r="X57" s="430"/>
      <c r="Y57" s="430"/>
      <c r="Z57" s="431"/>
      <c r="AA57" s="431"/>
      <c r="AB57" s="431"/>
      <c r="AC57" s="431"/>
      <c r="AD57" s="430"/>
      <c r="AE57" s="430"/>
      <c r="AF57" s="430"/>
      <c r="AG57" s="430"/>
      <c r="AH57" s="430"/>
      <c r="AI57" s="430"/>
      <c r="AJ57" s="430"/>
      <c r="AK57" s="430"/>
      <c r="AL57" s="434"/>
      <c r="AM57" s="434"/>
      <c r="AN57" s="434"/>
      <c r="AO57" s="434"/>
      <c r="AP57" s="434"/>
      <c r="AQ57" s="434"/>
      <c r="AR57" s="434"/>
      <c r="AS57" s="434"/>
      <c r="AT57" s="434"/>
      <c r="AU57" s="434"/>
      <c r="AV57" s="434"/>
      <c r="AW57" s="434"/>
      <c r="AX57" s="434"/>
      <c r="AY57" s="434"/>
      <c r="AZ57" s="434"/>
      <c r="BA57" s="434"/>
      <c r="BB57" s="434"/>
      <c r="BC57" s="434"/>
      <c r="BD57" s="434"/>
      <c r="BE57" s="434"/>
      <c r="BF57" s="434"/>
      <c r="BG57" s="434"/>
      <c r="BH57" s="434"/>
      <c r="BI57" s="434"/>
      <c r="BJ57" s="434"/>
      <c r="BK57" s="434"/>
      <c r="BL57" s="434"/>
      <c r="BM57" s="434"/>
      <c r="BN57" s="434"/>
      <c r="BO57" s="434"/>
    </row>
    <row r="58" spans="1:67" s="433" customFormat="1" ht="10.199999999999999">
      <c r="A58" s="430"/>
      <c r="B58" s="430"/>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1"/>
      <c r="AA58" s="431"/>
      <c r="AB58" s="431"/>
      <c r="AC58" s="431"/>
      <c r="AD58" s="430"/>
      <c r="AE58" s="430"/>
      <c r="AF58" s="430"/>
      <c r="AG58" s="430"/>
      <c r="AH58" s="430"/>
      <c r="AI58" s="430"/>
      <c r="AJ58" s="430"/>
      <c r="AK58" s="430"/>
      <c r="AL58" s="434"/>
      <c r="AM58" s="434"/>
      <c r="AN58" s="434"/>
      <c r="AO58" s="434"/>
      <c r="AP58" s="434"/>
      <c r="AQ58" s="434"/>
      <c r="AR58" s="434"/>
      <c r="AS58" s="434"/>
      <c r="AT58" s="434"/>
      <c r="AU58" s="434"/>
      <c r="AV58" s="434"/>
      <c r="AW58" s="434"/>
      <c r="AX58" s="434"/>
      <c r="AY58" s="434"/>
      <c r="AZ58" s="434"/>
      <c r="BA58" s="434"/>
      <c r="BB58" s="434"/>
      <c r="BC58" s="434"/>
      <c r="BD58" s="434"/>
      <c r="BE58" s="434"/>
      <c r="BF58" s="434"/>
      <c r="BG58" s="434"/>
      <c r="BH58" s="434"/>
      <c r="BI58" s="434"/>
      <c r="BJ58" s="434"/>
      <c r="BK58" s="434"/>
      <c r="BL58" s="434"/>
      <c r="BM58" s="434"/>
      <c r="BN58" s="434"/>
      <c r="BO58" s="434"/>
    </row>
    <row r="59" spans="1:67" s="433" customFormat="1" ht="10.199999999999999">
      <c r="A59" s="430"/>
      <c r="B59" s="430"/>
      <c r="C59" s="430"/>
      <c r="D59" s="430"/>
      <c r="E59" s="430"/>
      <c r="F59" s="430"/>
      <c r="G59" s="430"/>
      <c r="H59" s="430"/>
      <c r="I59" s="430"/>
      <c r="J59" s="430"/>
      <c r="K59" s="430"/>
      <c r="L59" s="430"/>
      <c r="M59" s="430"/>
      <c r="N59" s="430"/>
      <c r="O59" s="430"/>
      <c r="P59" s="430"/>
      <c r="Q59" s="430"/>
      <c r="R59" s="430"/>
      <c r="S59" s="430"/>
      <c r="T59" s="430"/>
      <c r="U59" s="430"/>
      <c r="V59" s="430"/>
      <c r="W59" s="430"/>
      <c r="X59" s="430"/>
      <c r="Y59" s="430"/>
      <c r="Z59" s="431"/>
      <c r="AA59" s="431"/>
      <c r="AB59" s="431"/>
      <c r="AC59" s="431"/>
      <c r="AD59" s="430"/>
      <c r="AE59" s="430"/>
      <c r="AF59" s="430"/>
      <c r="AG59" s="430"/>
      <c r="AH59" s="430"/>
      <c r="AI59" s="430"/>
      <c r="AJ59" s="430"/>
      <c r="AK59" s="430"/>
      <c r="AL59" s="434"/>
      <c r="AM59" s="434"/>
      <c r="AN59" s="434"/>
      <c r="AO59" s="434"/>
      <c r="AP59" s="434"/>
      <c r="AQ59" s="434"/>
      <c r="AR59" s="434"/>
      <c r="AS59" s="434"/>
      <c r="AT59" s="434"/>
      <c r="AU59" s="434"/>
      <c r="AV59" s="434"/>
      <c r="AW59" s="434"/>
      <c r="AX59" s="434"/>
      <c r="AY59" s="434"/>
      <c r="AZ59" s="434"/>
      <c r="BA59" s="434"/>
      <c r="BB59" s="434"/>
      <c r="BC59" s="434"/>
      <c r="BD59" s="434"/>
      <c r="BE59" s="434"/>
      <c r="BF59" s="434"/>
      <c r="BG59" s="434"/>
      <c r="BH59" s="434"/>
      <c r="BI59" s="434"/>
      <c r="BJ59" s="434"/>
      <c r="BK59" s="434"/>
      <c r="BL59" s="434"/>
      <c r="BM59" s="434"/>
      <c r="BN59" s="434"/>
      <c r="BO59" s="434"/>
    </row>
    <row r="60" spans="1:67" s="433" customFormat="1" ht="10.199999999999999">
      <c r="A60" s="430"/>
      <c r="B60" s="430"/>
      <c r="C60" s="430"/>
      <c r="D60" s="430"/>
      <c r="E60" s="430"/>
      <c r="F60" s="430"/>
      <c r="G60" s="430"/>
      <c r="H60" s="430"/>
      <c r="I60" s="430"/>
      <c r="J60" s="430"/>
      <c r="K60" s="430"/>
      <c r="L60" s="430"/>
      <c r="M60" s="430"/>
      <c r="N60" s="430"/>
      <c r="O60" s="430"/>
      <c r="P60" s="430"/>
      <c r="Q60" s="430"/>
      <c r="R60" s="430"/>
      <c r="S60" s="430"/>
      <c r="T60" s="430"/>
      <c r="U60" s="430"/>
      <c r="V60" s="430"/>
      <c r="W60" s="430"/>
      <c r="X60" s="430"/>
      <c r="Y60" s="430"/>
      <c r="Z60" s="431"/>
      <c r="AA60" s="431"/>
      <c r="AB60" s="431"/>
      <c r="AC60" s="431"/>
      <c r="AD60" s="430"/>
      <c r="AE60" s="430"/>
      <c r="AF60" s="430"/>
      <c r="AG60" s="430"/>
      <c r="AH60" s="430"/>
      <c r="AI60" s="430"/>
      <c r="AJ60" s="430"/>
      <c r="AK60" s="430"/>
      <c r="AL60" s="434"/>
      <c r="AM60" s="434"/>
      <c r="AN60" s="434"/>
      <c r="AO60" s="434"/>
      <c r="AP60" s="434"/>
      <c r="AQ60" s="434"/>
      <c r="AR60" s="434"/>
      <c r="AS60" s="434"/>
      <c r="AT60" s="434"/>
      <c r="AU60" s="434"/>
      <c r="AV60" s="434"/>
      <c r="AW60" s="434"/>
      <c r="AX60" s="434"/>
      <c r="AY60" s="434"/>
      <c r="AZ60" s="434"/>
      <c r="BA60" s="434"/>
      <c r="BB60" s="434"/>
      <c r="BC60" s="434"/>
      <c r="BD60" s="434"/>
      <c r="BE60" s="434"/>
      <c r="BF60" s="434"/>
      <c r="BG60" s="434"/>
      <c r="BH60" s="434"/>
      <c r="BI60" s="434"/>
      <c r="BJ60" s="434"/>
      <c r="BK60" s="434"/>
      <c r="BL60" s="434"/>
      <c r="BM60" s="434"/>
      <c r="BN60" s="434"/>
      <c r="BO60" s="434"/>
    </row>
    <row r="61" spans="1:67" s="433" customFormat="1" ht="10.199999999999999">
      <c r="A61" s="430"/>
      <c r="B61" s="430"/>
      <c r="C61" s="430"/>
      <c r="D61" s="430"/>
      <c r="E61" s="430"/>
      <c r="F61" s="430"/>
      <c r="G61" s="430"/>
      <c r="H61" s="430"/>
      <c r="I61" s="430"/>
      <c r="J61" s="430"/>
      <c r="K61" s="430"/>
      <c r="L61" s="430"/>
      <c r="M61" s="430"/>
      <c r="N61" s="430"/>
      <c r="O61" s="430"/>
      <c r="P61" s="430"/>
      <c r="Q61" s="430"/>
      <c r="R61" s="430"/>
      <c r="S61" s="430"/>
      <c r="T61" s="430"/>
      <c r="U61" s="430"/>
      <c r="V61" s="430"/>
      <c r="W61" s="430"/>
      <c r="X61" s="430"/>
      <c r="Y61" s="430"/>
      <c r="Z61" s="431"/>
      <c r="AA61" s="431"/>
      <c r="AB61" s="431"/>
      <c r="AC61" s="431"/>
      <c r="AD61" s="430"/>
      <c r="AE61" s="430"/>
      <c r="AF61" s="430"/>
      <c r="AG61" s="430"/>
      <c r="AH61" s="430"/>
      <c r="AI61" s="430"/>
      <c r="AJ61" s="430"/>
      <c r="AK61" s="430"/>
      <c r="AL61" s="434"/>
      <c r="AM61" s="434"/>
      <c r="AN61" s="434"/>
      <c r="AO61" s="434"/>
      <c r="AP61" s="434"/>
      <c r="AQ61" s="434"/>
      <c r="AR61" s="434"/>
      <c r="AS61" s="434"/>
      <c r="AT61" s="434"/>
      <c r="AU61" s="434"/>
      <c r="AV61" s="434"/>
      <c r="AW61" s="434"/>
      <c r="AX61" s="434"/>
      <c r="AY61" s="434"/>
      <c r="AZ61" s="434"/>
      <c r="BA61" s="434"/>
      <c r="BB61" s="434"/>
      <c r="BC61" s="434"/>
      <c r="BD61" s="434"/>
      <c r="BE61" s="434"/>
      <c r="BF61" s="434"/>
      <c r="BG61" s="434"/>
      <c r="BH61" s="434"/>
      <c r="BI61" s="434"/>
      <c r="BJ61" s="434"/>
      <c r="BK61" s="434"/>
      <c r="BL61" s="434"/>
      <c r="BM61" s="434"/>
      <c r="BN61" s="434"/>
      <c r="BO61" s="434"/>
    </row>
    <row r="62" spans="1:67" s="433" customFormat="1" ht="10.199999999999999">
      <c r="A62" s="430"/>
      <c r="B62" s="430"/>
      <c r="C62" s="430"/>
      <c r="D62" s="430"/>
      <c r="E62" s="430"/>
      <c r="F62" s="430"/>
      <c r="G62" s="430"/>
      <c r="H62" s="430"/>
      <c r="I62" s="430"/>
      <c r="J62" s="430"/>
      <c r="K62" s="430"/>
      <c r="L62" s="430"/>
      <c r="M62" s="430"/>
      <c r="N62" s="430"/>
      <c r="O62" s="430"/>
      <c r="P62" s="430"/>
      <c r="Q62" s="430"/>
      <c r="R62" s="430"/>
      <c r="S62" s="430"/>
      <c r="T62" s="430"/>
      <c r="U62" s="430"/>
      <c r="V62" s="430"/>
      <c r="W62" s="430"/>
      <c r="X62" s="430"/>
      <c r="Y62" s="430"/>
      <c r="Z62" s="431"/>
      <c r="AA62" s="431"/>
      <c r="AB62" s="431"/>
      <c r="AC62" s="431"/>
      <c r="AD62" s="430"/>
      <c r="AE62" s="430"/>
      <c r="AF62" s="430"/>
      <c r="AG62" s="430"/>
      <c r="AH62" s="430"/>
      <c r="AI62" s="430"/>
      <c r="AJ62" s="430"/>
      <c r="AK62" s="430"/>
      <c r="AL62" s="434"/>
      <c r="AM62" s="434"/>
      <c r="AN62" s="434"/>
      <c r="AO62" s="434"/>
      <c r="AP62" s="434"/>
      <c r="AQ62" s="434"/>
      <c r="AR62" s="434"/>
      <c r="AS62" s="434"/>
      <c r="AT62" s="434"/>
      <c r="AU62" s="434"/>
      <c r="AV62" s="434"/>
      <c r="AW62" s="434"/>
      <c r="AX62" s="434"/>
      <c r="AY62" s="434"/>
      <c r="AZ62" s="434"/>
      <c r="BA62" s="434"/>
      <c r="BB62" s="434"/>
      <c r="BC62" s="434"/>
      <c r="BD62" s="434"/>
      <c r="BE62" s="434"/>
      <c r="BF62" s="434"/>
      <c r="BG62" s="434"/>
      <c r="BH62" s="434"/>
      <c r="BI62" s="434"/>
      <c r="BJ62" s="434"/>
      <c r="BK62" s="434"/>
      <c r="BL62" s="434"/>
      <c r="BM62" s="434"/>
      <c r="BN62" s="434"/>
      <c r="BO62" s="434"/>
    </row>
    <row r="63" spans="1:67" s="433" customFormat="1" ht="10.199999999999999">
      <c r="A63" s="430"/>
      <c r="B63" s="430"/>
      <c r="C63" s="430"/>
      <c r="D63" s="430"/>
      <c r="E63" s="430"/>
      <c r="F63" s="430"/>
      <c r="G63" s="430"/>
      <c r="H63" s="430"/>
      <c r="I63" s="430"/>
      <c r="J63" s="430"/>
      <c r="K63" s="430"/>
      <c r="L63" s="430"/>
      <c r="M63" s="430"/>
      <c r="N63" s="430"/>
      <c r="O63" s="430"/>
      <c r="P63" s="430"/>
      <c r="Q63" s="430"/>
      <c r="R63" s="430"/>
      <c r="S63" s="430"/>
      <c r="T63" s="430"/>
      <c r="U63" s="430"/>
      <c r="V63" s="430"/>
      <c r="W63" s="430"/>
      <c r="X63" s="430"/>
      <c r="Y63" s="430"/>
      <c r="Z63" s="431"/>
      <c r="AA63" s="431"/>
      <c r="AB63" s="431"/>
      <c r="AC63" s="431"/>
      <c r="AD63" s="430"/>
      <c r="AE63" s="430"/>
      <c r="AF63" s="430"/>
      <c r="AG63" s="430"/>
      <c r="AH63" s="430"/>
      <c r="AI63" s="430"/>
      <c r="AJ63" s="430"/>
      <c r="AK63" s="430"/>
      <c r="AL63" s="434"/>
      <c r="AM63" s="434"/>
      <c r="AN63" s="434"/>
      <c r="AO63" s="434"/>
      <c r="AP63" s="434"/>
      <c r="AQ63" s="434"/>
      <c r="AR63" s="434"/>
      <c r="AS63" s="434"/>
      <c r="AT63" s="434"/>
      <c r="AU63" s="434"/>
      <c r="AV63" s="434"/>
      <c r="AW63" s="434"/>
      <c r="AX63" s="434"/>
      <c r="AY63" s="434"/>
      <c r="AZ63" s="434"/>
      <c r="BA63" s="434"/>
      <c r="BB63" s="434"/>
      <c r="BC63" s="434"/>
      <c r="BD63" s="434"/>
      <c r="BE63" s="434"/>
      <c r="BF63" s="434"/>
      <c r="BG63" s="434"/>
      <c r="BH63" s="434"/>
      <c r="BI63" s="434"/>
      <c r="BJ63" s="434"/>
      <c r="BK63" s="434"/>
      <c r="BL63" s="434"/>
      <c r="BM63" s="434"/>
      <c r="BN63" s="434"/>
      <c r="BO63" s="434"/>
    </row>
    <row r="64" spans="1:67" s="433" customFormat="1" ht="10.199999999999999">
      <c r="A64" s="430"/>
      <c r="B64" s="430"/>
      <c r="C64" s="430"/>
      <c r="D64" s="430"/>
      <c r="E64" s="430"/>
      <c r="F64" s="430"/>
      <c r="G64" s="430"/>
      <c r="H64" s="430"/>
      <c r="I64" s="430"/>
      <c r="J64" s="430"/>
      <c r="K64" s="430"/>
      <c r="L64" s="430"/>
      <c r="M64" s="430"/>
      <c r="N64" s="430"/>
      <c r="O64" s="430"/>
      <c r="P64" s="430"/>
      <c r="Q64" s="430"/>
      <c r="R64" s="430"/>
      <c r="S64" s="430"/>
      <c r="T64" s="430"/>
      <c r="U64" s="430"/>
      <c r="V64" s="430"/>
      <c r="W64" s="430"/>
      <c r="X64" s="430"/>
      <c r="Y64" s="430"/>
      <c r="Z64" s="431"/>
      <c r="AA64" s="431"/>
      <c r="AB64" s="431"/>
      <c r="AC64" s="431"/>
      <c r="AD64" s="430"/>
      <c r="AE64" s="430"/>
      <c r="AF64" s="430"/>
      <c r="AG64" s="430"/>
      <c r="AH64" s="430"/>
      <c r="AI64" s="430"/>
      <c r="AJ64" s="430"/>
      <c r="AK64" s="430"/>
      <c r="AL64" s="434"/>
      <c r="AM64" s="434"/>
      <c r="AN64" s="434"/>
      <c r="AO64" s="434"/>
      <c r="AP64" s="434"/>
      <c r="AQ64" s="434"/>
      <c r="AR64" s="434"/>
      <c r="AS64" s="434"/>
      <c r="AT64" s="434"/>
      <c r="AU64" s="434"/>
      <c r="AV64" s="434"/>
      <c r="AW64" s="434"/>
      <c r="AX64" s="434"/>
      <c r="AY64" s="434"/>
      <c r="AZ64" s="434"/>
      <c r="BA64" s="434"/>
      <c r="BB64" s="434"/>
      <c r="BC64" s="434"/>
      <c r="BD64" s="434"/>
      <c r="BE64" s="434"/>
      <c r="BF64" s="434"/>
      <c r="BG64" s="434"/>
      <c r="BH64" s="434"/>
      <c r="BI64" s="434"/>
      <c r="BJ64" s="434"/>
      <c r="BK64" s="434"/>
      <c r="BL64" s="434"/>
      <c r="BM64" s="434"/>
      <c r="BN64" s="434"/>
      <c r="BO64" s="434"/>
    </row>
    <row r="65" spans="1:67" s="433" customFormat="1" ht="10.199999999999999">
      <c r="A65" s="430"/>
      <c r="B65" s="430"/>
      <c r="C65" s="430"/>
      <c r="D65" s="430"/>
      <c r="E65" s="430"/>
      <c r="F65" s="430"/>
      <c r="G65" s="430"/>
      <c r="H65" s="430"/>
      <c r="I65" s="430"/>
      <c r="J65" s="430"/>
      <c r="K65" s="430"/>
      <c r="L65" s="430"/>
      <c r="M65" s="430"/>
      <c r="N65" s="430"/>
      <c r="O65" s="430"/>
      <c r="P65" s="430"/>
      <c r="Q65" s="430"/>
      <c r="R65" s="430"/>
      <c r="S65" s="430"/>
      <c r="T65" s="430"/>
      <c r="U65" s="430"/>
      <c r="V65" s="430"/>
      <c r="W65" s="430"/>
      <c r="X65" s="430"/>
      <c r="Y65" s="430"/>
      <c r="Z65" s="431"/>
      <c r="AA65" s="431"/>
      <c r="AB65" s="431"/>
      <c r="AC65" s="431"/>
      <c r="AD65" s="430"/>
      <c r="AE65" s="430"/>
      <c r="AF65" s="430"/>
      <c r="AG65" s="430"/>
      <c r="AH65" s="430"/>
      <c r="AI65" s="430"/>
      <c r="AJ65" s="430"/>
      <c r="AK65" s="430"/>
      <c r="AL65" s="434"/>
      <c r="AM65" s="434"/>
      <c r="AN65" s="434"/>
      <c r="AO65" s="434"/>
      <c r="AP65" s="434"/>
      <c r="AQ65" s="434"/>
      <c r="AR65" s="434"/>
      <c r="AS65" s="434"/>
      <c r="AT65" s="434"/>
      <c r="AU65" s="434"/>
      <c r="AV65" s="434"/>
      <c r="AW65" s="434"/>
      <c r="AX65" s="434"/>
      <c r="AY65" s="434"/>
      <c r="AZ65" s="434"/>
      <c r="BA65" s="434"/>
      <c r="BB65" s="434"/>
      <c r="BC65" s="434"/>
      <c r="BD65" s="434"/>
      <c r="BE65" s="434"/>
      <c r="BF65" s="434"/>
      <c r="BG65" s="434"/>
      <c r="BH65" s="434"/>
      <c r="BI65" s="434"/>
      <c r="BJ65" s="434"/>
      <c r="BK65" s="434"/>
      <c r="BL65" s="434"/>
      <c r="BM65" s="434"/>
      <c r="BN65" s="434"/>
      <c r="BO65" s="434"/>
    </row>
    <row r="66" spans="1:67" s="433" customFormat="1" ht="10.199999999999999">
      <c r="A66" s="430"/>
      <c r="B66" s="430"/>
      <c r="C66" s="430"/>
      <c r="D66" s="430"/>
      <c r="E66" s="430"/>
      <c r="F66" s="430"/>
      <c r="G66" s="430"/>
      <c r="H66" s="430"/>
      <c r="I66" s="430"/>
      <c r="J66" s="430"/>
      <c r="K66" s="430"/>
      <c r="L66" s="430"/>
      <c r="M66" s="430"/>
      <c r="N66" s="430"/>
      <c r="O66" s="430"/>
      <c r="P66" s="430"/>
      <c r="Q66" s="430"/>
      <c r="R66" s="430"/>
      <c r="S66" s="430"/>
      <c r="T66" s="430"/>
      <c r="U66" s="430"/>
      <c r="V66" s="430"/>
      <c r="W66" s="430"/>
      <c r="X66" s="430"/>
      <c r="Y66" s="430"/>
      <c r="Z66" s="431"/>
      <c r="AA66" s="431"/>
      <c r="AB66" s="431"/>
      <c r="AC66" s="431"/>
      <c r="AD66" s="430"/>
      <c r="AE66" s="430"/>
      <c r="AF66" s="430"/>
      <c r="AG66" s="430"/>
      <c r="AH66" s="430"/>
      <c r="AI66" s="430"/>
      <c r="AJ66" s="430"/>
      <c r="AK66" s="430"/>
      <c r="AL66" s="434"/>
      <c r="AM66" s="434"/>
      <c r="AN66" s="434"/>
      <c r="AO66" s="434"/>
      <c r="AP66" s="434"/>
      <c r="AQ66" s="434"/>
      <c r="AR66" s="434"/>
      <c r="AS66" s="434"/>
      <c r="AT66" s="434"/>
      <c r="AU66" s="434"/>
      <c r="AV66" s="434"/>
      <c r="AW66" s="434"/>
      <c r="AX66" s="434"/>
      <c r="AY66" s="434"/>
      <c r="AZ66" s="434"/>
      <c r="BA66" s="434"/>
      <c r="BB66" s="434"/>
      <c r="BC66" s="434"/>
      <c r="BD66" s="434"/>
      <c r="BE66" s="434"/>
      <c r="BF66" s="434"/>
      <c r="BG66" s="434"/>
      <c r="BH66" s="434"/>
      <c r="BI66" s="434"/>
      <c r="BJ66" s="434"/>
      <c r="BK66" s="434"/>
      <c r="BL66" s="434"/>
      <c r="BM66" s="434"/>
      <c r="BN66" s="434"/>
      <c r="BO66" s="434"/>
    </row>
    <row r="67" spans="1:67" s="433" customFormat="1" ht="10.199999999999999">
      <c r="A67" s="430"/>
      <c r="B67" s="430"/>
      <c r="C67" s="430"/>
      <c r="D67" s="430"/>
      <c r="E67" s="430"/>
      <c r="F67" s="430"/>
      <c r="G67" s="430"/>
      <c r="H67" s="430"/>
      <c r="I67" s="430"/>
      <c r="J67" s="430"/>
      <c r="K67" s="430"/>
      <c r="L67" s="430"/>
      <c r="M67" s="430"/>
      <c r="N67" s="430"/>
      <c r="O67" s="430"/>
      <c r="P67" s="430"/>
      <c r="Q67" s="430"/>
      <c r="R67" s="430"/>
      <c r="S67" s="430"/>
      <c r="T67" s="430"/>
      <c r="U67" s="430"/>
      <c r="V67" s="430"/>
      <c r="W67" s="430"/>
      <c r="X67" s="430"/>
      <c r="Y67" s="430"/>
      <c r="Z67" s="431"/>
      <c r="AA67" s="431"/>
      <c r="AB67" s="431"/>
      <c r="AC67" s="431"/>
      <c r="AD67" s="430"/>
      <c r="AE67" s="430"/>
      <c r="AF67" s="430"/>
      <c r="AG67" s="430"/>
      <c r="AH67" s="430"/>
      <c r="AI67" s="430"/>
      <c r="AJ67" s="430"/>
      <c r="AK67" s="430"/>
      <c r="AL67" s="434"/>
      <c r="AM67" s="434"/>
      <c r="AN67" s="434"/>
      <c r="AO67" s="434"/>
      <c r="AP67" s="434"/>
      <c r="AQ67" s="434"/>
      <c r="AR67" s="434"/>
      <c r="AS67" s="434"/>
      <c r="AT67" s="434"/>
      <c r="AU67" s="434"/>
      <c r="AV67" s="434"/>
      <c r="AW67" s="434"/>
      <c r="AX67" s="434"/>
      <c r="AY67" s="434"/>
      <c r="AZ67" s="434"/>
      <c r="BA67" s="434"/>
      <c r="BB67" s="434"/>
      <c r="BC67" s="434"/>
      <c r="BD67" s="434"/>
      <c r="BE67" s="434"/>
      <c r="BF67" s="434"/>
      <c r="BG67" s="434"/>
      <c r="BH67" s="434"/>
      <c r="BI67" s="434"/>
      <c r="BJ67" s="434"/>
      <c r="BK67" s="434"/>
      <c r="BL67" s="434"/>
      <c r="BM67" s="434"/>
      <c r="BN67" s="434"/>
      <c r="BO67" s="434"/>
    </row>
    <row r="68" spans="1:67" s="433" customFormat="1" ht="10.199999999999999">
      <c r="A68" s="430"/>
      <c r="B68" s="430"/>
      <c r="C68" s="430"/>
      <c r="D68" s="430"/>
      <c r="E68" s="430"/>
      <c r="F68" s="430"/>
      <c r="G68" s="430"/>
      <c r="H68" s="430"/>
      <c r="I68" s="430"/>
      <c r="J68" s="430"/>
      <c r="K68" s="430"/>
      <c r="L68" s="430"/>
      <c r="M68" s="430"/>
      <c r="N68" s="430"/>
      <c r="O68" s="430"/>
      <c r="P68" s="430"/>
      <c r="Q68" s="430"/>
      <c r="R68" s="430"/>
      <c r="S68" s="430"/>
      <c r="T68" s="430"/>
      <c r="U68" s="430"/>
      <c r="V68" s="430"/>
      <c r="W68" s="430"/>
      <c r="X68" s="430"/>
      <c r="Y68" s="430"/>
      <c r="Z68" s="431"/>
      <c r="AA68" s="431"/>
      <c r="AB68" s="431"/>
      <c r="AC68" s="431"/>
      <c r="AD68" s="430"/>
      <c r="AE68" s="430"/>
      <c r="AF68" s="430"/>
      <c r="AG68" s="430"/>
      <c r="AH68" s="430"/>
      <c r="AI68" s="430"/>
      <c r="AJ68" s="430"/>
      <c r="AK68" s="430"/>
      <c r="AL68" s="434"/>
      <c r="AM68" s="434"/>
      <c r="AN68" s="434"/>
      <c r="AO68" s="434"/>
      <c r="AP68" s="434"/>
      <c r="AQ68" s="434"/>
      <c r="AR68" s="434"/>
      <c r="AS68" s="434"/>
      <c r="AT68" s="434"/>
      <c r="AU68" s="434"/>
      <c r="AV68" s="434"/>
      <c r="AW68" s="434"/>
      <c r="AX68" s="434"/>
      <c r="AY68" s="434"/>
      <c r="AZ68" s="434"/>
      <c r="BA68" s="434"/>
      <c r="BB68" s="434"/>
      <c r="BC68" s="434"/>
      <c r="BD68" s="434"/>
      <c r="BE68" s="434"/>
      <c r="BF68" s="434"/>
      <c r="BG68" s="434"/>
      <c r="BH68" s="434"/>
      <c r="BI68" s="434"/>
      <c r="BJ68" s="434"/>
      <c r="BK68" s="434"/>
      <c r="BL68" s="434"/>
      <c r="BM68" s="434"/>
      <c r="BN68" s="434"/>
      <c r="BO68" s="434"/>
    </row>
    <row r="69" spans="1:67" s="433" customFormat="1" ht="10.199999999999999">
      <c r="A69" s="430"/>
      <c r="B69" s="430"/>
      <c r="C69" s="430"/>
      <c r="D69" s="430"/>
      <c r="E69" s="430"/>
      <c r="F69" s="430"/>
      <c r="G69" s="430"/>
      <c r="H69" s="430"/>
      <c r="I69" s="430"/>
      <c r="J69" s="430"/>
      <c r="K69" s="430"/>
      <c r="L69" s="430"/>
      <c r="M69" s="430"/>
      <c r="N69" s="430"/>
      <c r="O69" s="430"/>
      <c r="P69" s="430"/>
      <c r="Q69" s="430"/>
      <c r="R69" s="430"/>
      <c r="S69" s="430"/>
      <c r="T69" s="430"/>
      <c r="U69" s="430"/>
      <c r="V69" s="430"/>
      <c r="W69" s="430"/>
      <c r="X69" s="430"/>
      <c r="Y69" s="430"/>
      <c r="Z69" s="431"/>
      <c r="AA69" s="431"/>
      <c r="AB69" s="431"/>
      <c r="AC69" s="431"/>
      <c r="AD69" s="430"/>
      <c r="AE69" s="430"/>
      <c r="AF69" s="430"/>
      <c r="AG69" s="430"/>
      <c r="AH69" s="430"/>
      <c r="AI69" s="430"/>
      <c r="AJ69" s="430"/>
      <c r="AK69" s="430"/>
      <c r="AL69" s="434"/>
      <c r="AM69" s="434"/>
      <c r="AN69" s="434"/>
      <c r="AO69" s="434"/>
      <c r="AP69" s="434"/>
      <c r="AQ69" s="434"/>
      <c r="AR69" s="434"/>
      <c r="AS69" s="434"/>
      <c r="AT69" s="434"/>
      <c r="AU69" s="434"/>
      <c r="AV69" s="434"/>
      <c r="AW69" s="434"/>
      <c r="AX69" s="434"/>
      <c r="AY69" s="434"/>
      <c r="AZ69" s="434"/>
      <c r="BA69" s="434"/>
      <c r="BB69" s="434"/>
      <c r="BC69" s="434"/>
      <c r="BD69" s="434"/>
      <c r="BE69" s="434"/>
      <c r="BF69" s="434"/>
      <c r="BG69" s="434"/>
      <c r="BH69" s="434"/>
      <c r="BI69" s="434"/>
      <c r="BJ69" s="434"/>
      <c r="BK69" s="434"/>
      <c r="BL69" s="434"/>
      <c r="BM69" s="434"/>
      <c r="BN69" s="434"/>
      <c r="BO69" s="434"/>
    </row>
    <row r="70" spans="1:67" s="433" customFormat="1" ht="10.199999999999999">
      <c r="A70" s="430"/>
      <c r="B70" s="430"/>
      <c r="C70" s="430"/>
      <c r="D70" s="430"/>
      <c r="E70" s="430"/>
      <c r="F70" s="430"/>
      <c r="G70" s="430"/>
      <c r="H70" s="430"/>
      <c r="I70" s="430"/>
      <c r="J70" s="430"/>
      <c r="K70" s="430"/>
      <c r="L70" s="430"/>
      <c r="M70" s="430"/>
      <c r="N70" s="430"/>
      <c r="O70" s="430"/>
      <c r="P70" s="430"/>
      <c r="Q70" s="430"/>
      <c r="R70" s="430"/>
      <c r="S70" s="430"/>
      <c r="T70" s="430"/>
      <c r="U70" s="430"/>
      <c r="V70" s="430"/>
      <c r="W70" s="430"/>
      <c r="X70" s="430"/>
      <c r="Y70" s="430"/>
      <c r="Z70" s="431"/>
      <c r="AA70" s="431"/>
      <c r="AB70" s="431"/>
      <c r="AC70" s="431"/>
      <c r="AD70" s="430"/>
      <c r="AE70" s="430"/>
      <c r="AF70" s="430"/>
      <c r="AG70" s="430"/>
      <c r="AH70" s="430"/>
      <c r="AI70" s="430"/>
      <c r="AJ70" s="430"/>
      <c r="AK70" s="430"/>
      <c r="AL70" s="434"/>
      <c r="AM70" s="434"/>
      <c r="AN70" s="434"/>
      <c r="AO70" s="434"/>
      <c r="AP70" s="434"/>
      <c r="AQ70" s="434"/>
      <c r="AR70" s="434"/>
      <c r="AS70" s="434"/>
      <c r="AT70" s="434"/>
      <c r="AU70" s="434"/>
      <c r="AV70" s="434"/>
      <c r="AW70" s="434"/>
      <c r="AX70" s="434"/>
      <c r="AY70" s="434"/>
      <c r="AZ70" s="434"/>
      <c r="BA70" s="434"/>
      <c r="BB70" s="434"/>
      <c r="BC70" s="434"/>
      <c r="BD70" s="434"/>
      <c r="BE70" s="434"/>
      <c r="BF70" s="434"/>
      <c r="BG70" s="434"/>
      <c r="BH70" s="434"/>
      <c r="BI70" s="434"/>
      <c r="BJ70" s="434"/>
      <c r="BK70" s="434"/>
      <c r="BL70" s="434"/>
      <c r="BM70" s="434"/>
      <c r="BN70" s="434"/>
      <c r="BO70" s="434"/>
    </row>
  </sheetData>
  <hyperlinks>
    <hyperlink ref="BO6" location="Índex!D9" display="Index" xr:uid="{131A37EF-88F0-4116-A2DE-3BDE56F67262}"/>
  </hyperlinks>
  <printOptions horizontalCentered="1"/>
  <pageMargins left="0" right="0" top="0.39370078740157483" bottom="0" header="0" footer="0"/>
  <pageSetup paperSize="9" scale="110" orientation="landscape" r:id="rId1"/>
  <headerFooter alignWithMargins="0">
    <oddHeader>&amp;R&amp;P/&amp;N</oddHeader>
  </headerFooter>
  <colBreaks count="5" manualBreakCount="5">
    <brk id="9" max="1048575" man="1"/>
    <brk id="17" max="1048575" man="1"/>
    <brk id="25" max="1048575" man="1"/>
    <brk id="33" max="1048575" man="1"/>
    <brk id="41" max="14"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B992F-5CF3-46C1-BE00-AA75C438D0D4}">
  <sheetPr>
    <tabColor rgb="FFFF0000"/>
  </sheetPr>
  <dimension ref="A1:GL117"/>
  <sheetViews>
    <sheetView showGridLines="0" zoomScaleNormal="100" zoomScaleSheetLayoutView="80" workbookViewId="0">
      <pane xSplit="1" ySplit="8" topLeftCell="R9" activePane="bottomRight" state="frozen"/>
      <selection activeCell="CO6" sqref="CO6"/>
      <selection pane="topRight" activeCell="CO6" sqref="CO6"/>
      <selection pane="bottomLeft" activeCell="CO6" sqref="CO6"/>
      <selection pane="bottomRight" activeCell="AA6" sqref="AA6"/>
    </sheetView>
  </sheetViews>
  <sheetFormatPr defaultColWidth="7.6328125" defaultRowHeight="15" customHeight="1"/>
  <cols>
    <col min="1" max="1" width="43.6328125" style="350" bestFit="1" customWidth="1"/>
    <col min="2" max="27" width="8.453125" style="350" customWidth="1"/>
    <col min="28" max="16384" width="7.6328125" style="341"/>
  </cols>
  <sheetData>
    <row r="1" spans="1:194"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39"/>
      <c r="AC1" s="40"/>
      <c r="AD1" s="39"/>
      <c r="AE1" s="40"/>
      <c r="AF1" s="39"/>
      <c r="AG1" s="40"/>
      <c r="AH1" s="39"/>
      <c r="AI1" s="40"/>
      <c r="AJ1" s="39"/>
      <c r="AK1" s="40"/>
      <c r="AL1" s="39"/>
      <c r="AM1" s="40"/>
      <c r="AN1" s="39"/>
      <c r="AO1" s="40"/>
      <c r="AP1" s="39"/>
      <c r="AQ1" s="40"/>
      <c r="AR1" s="39"/>
      <c r="AS1" s="40"/>
      <c r="AT1" s="39"/>
      <c r="AU1" s="40"/>
      <c r="AV1" s="39"/>
      <c r="AW1" s="40"/>
      <c r="AX1" s="39"/>
      <c r="AY1" s="40"/>
      <c r="AZ1" s="39"/>
      <c r="BA1" s="40"/>
      <c r="BB1" s="41"/>
      <c r="BC1" s="41"/>
      <c r="BD1" s="39"/>
      <c r="BE1" s="40"/>
      <c r="BF1" s="42"/>
      <c r="BG1" s="42"/>
      <c r="BH1" s="42"/>
      <c r="BI1" s="42"/>
      <c r="BJ1" s="42"/>
      <c r="BK1" s="40"/>
      <c r="BL1" s="42"/>
      <c r="BM1" s="40"/>
      <c r="BN1" s="42"/>
      <c r="BO1" s="42"/>
      <c r="BP1" s="42"/>
      <c r="BQ1" s="43"/>
      <c r="BR1" s="43"/>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39"/>
      <c r="CZ1" s="40"/>
      <c r="DA1" s="39"/>
      <c r="DB1" s="40"/>
      <c r="DC1" s="39"/>
      <c r="DD1" s="40"/>
      <c r="DE1" s="39"/>
      <c r="DF1" s="40"/>
      <c r="DG1" s="41"/>
      <c r="DH1" s="41"/>
      <c r="DI1" s="39"/>
      <c r="DJ1" s="40"/>
      <c r="DK1" s="42"/>
      <c r="DL1" s="42"/>
      <c r="DM1" s="42"/>
      <c r="DN1" s="42"/>
      <c r="DO1" s="42"/>
      <c r="DP1" s="40"/>
      <c r="DQ1" s="42"/>
      <c r="DR1" s="40"/>
      <c r="DS1" s="42"/>
      <c r="DT1" s="42"/>
      <c r="DU1" s="42"/>
      <c r="DV1" s="43"/>
      <c r="DW1" s="43"/>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39"/>
      <c r="FE1" s="40"/>
      <c r="FF1" s="39"/>
      <c r="FG1" s="40"/>
      <c r="FH1" s="39"/>
      <c r="FI1" s="40"/>
      <c r="FJ1" s="39"/>
      <c r="FK1" s="40"/>
      <c r="FL1" s="41"/>
      <c r="FM1" s="41"/>
      <c r="FN1" s="39"/>
      <c r="FO1" s="40"/>
      <c r="FP1" s="42"/>
      <c r="FQ1" s="42"/>
      <c r="FR1" s="42"/>
      <c r="FS1" s="42"/>
      <c r="FT1" s="42"/>
      <c r="FU1" s="40"/>
      <c r="FV1" s="42"/>
      <c r="FW1" s="40"/>
      <c r="FX1" s="42"/>
      <c r="FY1" s="42"/>
      <c r="FZ1" s="42"/>
      <c r="GA1" s="43"/>
      <c r="GB1" s="43"/>
      <c r="GC1" s="39"/>
      <c r="GD1" s="40"/>
      <c r="GE1" s="39"/>
      <c r="GF1" s="40"/>
      <c r="GG1" s="39"/>
      <c r="GH1" s="40"/>
      <c r="GI1" s="39"/>
      <c r="GJ1" s="40"/>
      <c r="GK1" s="39"/>
      <c r="GL1" s="40"/>
    </row>
    <row r="2" spans="1:194" s="44" customFormat="1" ht="15" customHeight="1">
      <c r="A2" s="37"/>
      <c r="B2" s="38"/>
      <c r="C2" s="435"/>
      <c r="D2" s="38"/>
      <c r="E2" s="38"/>
      <c r="F2" s="38"/>
      <c r="G2" s="435"/>
      <c r="H2" s="38"/>
      <c r="I2" s="38"/>
      <c r="J2" s="38"/>
      <c r="K2" s="38"/>
      <c r="L2" s="38"/>
      <c r="M2" s="38"/>
      <c r="N2" s="38"/>
      <c r="O2" s="38"/>
      <c r="P2" s="38"/>
      <c r="Q2" s="38"/>
      <c r="R2" s="38"/>
      <c r="S2" s="38"/>
      <c r="T2" s="38"/>
      <c r="U2" s="38"/>
      <c r="V2" s="38"/>
      <c r="W2" s="38"/>
      <c r="X2" s="38"/>
      <c r="Y2" s="38"/>
      <c r="Z2" s="38"/>
      <c r="AA2" s="38"/>
      <c r="AB2" s="39"/>
      <c r="AC2" s="40"/>
      <c r="AD2" s="39"/>
      <c r="AE2" s="40"/>
      <c r="AF2" s="39"/>
      <c r="AG2" s="40"/>
      <c r="AH2" s="39"/>
      <c r="AI2" s="40"/>
      <c r="AJ2" s="39"/>
      <c r="AK2" s="40"/>
      <c r="AL2" s="39"/>
      <c r="AM2" s="40"/>
      <c r="AN2" s="39"/>
      <c r="AO2" s="40"/>
      <c r="AP2" s="39"/>
      <c r="AQ2" s="40"/>
      <c r="AR2" s="39"/>
      <c r="AS2" s="40"/>
      <c r="AT2" s="39"/>
      <c r="AU2" s="40"/>
      <c r="AV2" s="39"/>
      <c r="AW2" s="40"/>
      <c r="AX2" s="39"/>
      <c r="AY2" s="40"/>
      <c r="AZ2" s="39"/>
      <c r="BA2" s="40"/>
      <c r="BB2" s="41"/>
      <c r="BC2" s="41"/>
      <c r="BD2" s="39"/>
      <c r="BE2" s="40"/>
      <c r="BF2" s="42"/>
      <c r="BG2" s="42"/>
      <c r="BH2" s="42"/>
      <c r="BI2" s="42"/>
      <c r="BJ2" s="42"/>
      <c r="BK2" s="40"/>
      <c r="BL2" s="42"/>
      <c r="BM2" s="40"/>
      <c r="BN2" s="42"/>
      <c r="BO2" s="42"/>
      <c r="BP2" s="42"/>
      <c r="BQ2" s="43"/>
      <c r="BR2" s="43"/>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39"/>
      <c r="CZ2" s="40"/>
      <c r="DA2" s="39"/>
      <c r="DB2" s="40"/>
      <c r="DC2" s="39"/>
      <c r="DD2" s="40"/>
      <c r="DE2" s="39"/>
      <c r="DF2" s="40"/>
      <c r="DG2" s="41"/>
      <c r="DH2" s="41"/>
      <c r="DI2" s="39"/>
      <c r="DJ2" s="40"/>
      <c r="DK2" s="42"/>
      <c r="DL2" s="42"/>
      <c r="DM2" s="42"/>
      <c r="DN2" s="42"/>
      <c r="DO2" s="42"/>
      <c r="DP2" s="40"/>
      <c r="DQ2" s="42"/>
      <c r="DR2" s="40"/>
      <c r="DS2" s="42"/>
      <c r="DT2" s="42"/>
      <c r="DU2" s="42"/>
      <c r="DV2" s="43"/>
      <c r="DW2" s="43"/>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39"/>
      <c r="FE2" s="40"/>
      <c r="FF2" s="39"/>
      <c r="FG2" s="40"/>
      <c r="FH2" s="39"/>
      <c r="FI2" s="40"/>
      <c r="FJ2" s="39"/>
      <c r="FK2" s="40"/>
      <c r="FL2" s="41"/>
      <c r="FM2" s="41"/>
      <c r="FN2" s="39"/>
      <c r="FO2" s="40"/>
      <c r="FP2" s="42"/>
      <c r="FQ2" s="42"/>
      <c r="FR2" s="42"/>
      <c r="FS2" s="42"/>
      <c r="FT2" s="42"/>
      <c r="FU2" s="40"/>
      <c r="FV2" s="42"/>
      <c r="FW2" s="40"/>
      <c r="FX2" s="42"/>
      <c r="FY2" s="42"/>
      <c r="FZ2" s="42"/>
      <c r="GA2" s="43"/>
      <c r="GB2" s="43"/>
      <c r="GC2" s="39"/>
      <c r="GD2" s="40"/>
      <c r="GE2" s="39"/>
      <c r="GF2" s="40"/>
      <c r="GG2" s="39"/>
      <c r="GH2" s="40"/>
      <c r="GI2" s="39"/>
      <c r="GJ2" s="40"/>
      <c r="GK2" s="39"/>
      <c r="GL2" s="40"/>
    </row>
    <row r="3" spans="1:194"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9"/>
      <c r="AC3" s="40"/>
      <c r="AD3" s="39"/>
      <c r="AE3" s="40"/>
      <c r="AF3" s="39"/>
      <c r="AG3" s="40"/>
      <c r="AH3" s="39"/>
      <c r="AI3" s="40"/>
      <c r="AJ3" s="39"/>
      <c r="AK3" s="40"/>
      <c r="AL3" s="39"/>
      <c r="AM3" s="40"/>
      <c r="AN3" s="39"/>
      <c r="AO3" s="40"/>
      <c r="AP3" s="39"/>
      <c r="AQ3" s="40"/>
      <c r="AR3" s="39"/>
      <c r="AS3" s="40"/>
      <c r="AT3" s="39"/>
      <c r="AU3" s="40"/>
      <c r="AV3" s="39"/>
      <c r="AW3" s="40"/>
      <c r="AX3" s="39"/>
      <c r="AY3" s="40"/>
      <c r="AZ3" s="39"/>
      <c r="BA3" s="40"/>
      <c r="BB3" s="41"/>
      <c r="BC3" s="41"/>
      <c r="BD3" s="39"/>
      <c r="BE3" s="40"/>
      <c r="BF3" s="42"/>
      <c r="BG3" s="42"/>
      <c r="BH3" s="42"/>
      <c r="BI3" s="42"/>
      <c r="BJ3" s="42"/>
      <c r="BK3" s="40"/>
      <c r="BL3" s="42"/>
      <c r="BM3" s="40"/>
      <c r="BN3" s="42"/>
      <c r="BO3" s="42"/>
      <c r="BP3" s="42"/>
      <c r="BQ3" s="43"/>
      <c r="BR3" s="43"/>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39"/>
      <c r="CZ3" s="40"/>
      <c r="DA3" s="39"/>
      <c r="DB3" s="40"/>
      <c r="DC3" s="39"/>
      <c r="DD3" s="40"/>
      <c r="DE3" s="39"/>
      <c r="DF3" s="40"/>
      <c r="DG3" s="41"/>
      <c r="DH3" s="41"/>
      <c r="DI3" s="39"/>
      <c r="DJ3" s="40"/>
      <c r="DK3" s="42"/>
      <c r="DL3" s="42"/>
      <c r="DM3" s="42"/>
      <c r="DN3" s="42"/>
      <c r="DO3" s="42"/>
      <c r="DP3" s="40"/>
      <c r="DQ3" s="42"/>
      <c r="DR3" s="40"/>
      <c r="DS3" s="42"/>
      <c r="DT3" s="42"/>
      <c r="DU3" s="42"/>
      <c r="DV3" s="43"/>
      <c r="DW3" s="43"/>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39"/>
      <c r="FE3" s="40"/>
      <c r="FF3" s="39"/>
      <c r="FG3" s="40"/>
      <c r="FH3" s="39"/>
      <c r="FI3" s="40"/>
      <c r="FJ3" s="39"/>
      <c r="FK3" s="40"/>
      <c r="FL3" s="41"/>
      <c r="FM3" s="41"/>
      <c r="FN3" s="39"/>
      <c r="FO3" s="40"/>
      <c r="FP3" s="42"/>
      <c r="FQ3" s="42"/>
      <c r="FR3" s="42"/>
      <c r="FS3" s="42"/>
      <c r="FT3" s="42"/>
      <c r="FU3" s="40"/>
      <c r="FV3" s="42"/>
      <c r="FW3" s="40"/>
      <c r="FX3" s="42"/>
      <c r="FY3" s="42"/>
      <c r="FZ3" s="42"/>
      <c r="GA3" s="43"/>
      <c r="GB3" s="43"/>
      <c r="GC3" s="39"/>
      <c r="GD3" s="40"/>
      <c r="GE3" s="39"/>
      <c r="GF3" s="40"/>
      <c r="GG3" s="39"/>
      <c r="GH3" s="40"/>
      <c r="GI3" s="39"/>
      <c r="GJ3" s="40"/>
      <c r="GK3" s="39"/>
      <c r="GL3" s="40"/>
    </row>
    <row r="4" spans="1:194"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c r="Z4" s="46"/>
      <c r="AA4" s="46"/>
    </row>
    <row r="5" spans="1:194" s="99" customFormat="1" ht="15" customHeight="1" thickBot="1">
      <c r="A5" s="47" t="s">
        <v>476</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58"/>
      <c r="AC5" s="158"/>
      <c r="AD5" s="158"/>
      <c r="AE5" s="158"/>
      <c r="AF5" s="158"/>
      <c r="AG5" s="158"/>
      <c r="AH5" s="158"/>
      <c r="AI5" s="158"/>
      <c r="AJ5" s="158"/>
      <c r="AK5" s="158"/>
      <c r="AL5" s="158"/>
      <c r="AM5" s="158"/>
      <c r="AN5" s="158"/>
      <c r="AO5" s="158"/>
      <c r="AP5" s="158"/>
      <c r="AQ5" s="158"/>
      <c r="AR5" s="158"/>
      <c r="AS5" s="159"/>
      <c r="AT5" s="159"/>
      <c r="AU5" s="159"/>
      <c r="AV5" s="159"/>
      <c r="AW5" s="159"/>
      <c r="AY5" s="160"/>
      <c r="BC5" s="160"/>
      <c r="BE5" s="161"/>
      <c r="BH5" s="162"/>
      <c r="BI5" s="158"/>
      <c r="BJ5" s="158"/>
      <c r="BK5" s="158"/>
      <c r="BL5" s="163"/>
      <c r="BM5" s="158"/>
      <c r="BN5" s="158"/>
      <c r="BO5" s="158"/>
      <c r="BP5" s="158"/>
    </row>
    <row r="6" spans="1:194" s="362" customFormat="1" ht="15" customHeight="1" thickTop="1">
      <c r="A6" s="358"/>
      <c r="B6" s="361"/>
      <c r="C6" s="361"/>
      <c r="D6" s="361"/>
      <c r="E6" s="361"/>
      <c r="F6" s="361"/>
      <c r="G6" s="361"/>
      <c r="H6" s="361"/>
      <c r="I6" s="361"/>
      <c r="J6" s="361"/>
      <c r="K6" s="361"/>
      <c r="L6" s="361"/>
      <c r="M6" s="361"/>
      <c r="N6" s="361"/>
      <c r="O6" s="361"/>
      <c r="P6" s="361"/>
      <c r="Q6" s="361"/>
      <c r="R6" s="361"/>
      <c r="S6" s="361"/>
      <c r="T6" s="361"/>
      <c r="U6" s="361"/>
      <c r="V6" s="361"/>
      <c r="W6" s="361"/>
      <c r="X6" s="361"/>
      <c r="Y6" s="361"/>
      <c r="Z6" s="361"/>
      <c r="AA6" s="51" t="s">
        <v>61</v>
      </c>
    </row>
    <row r="7" spans="1:194" s="56" customFormat="1" ht="15" customHeight="1">
      <c r="A7" s="54"/>
      <c r="B7" s="55" t="s">
        <v>279</v>
      </c>
      <c r="C7" s="55" t="s">
        <v>280</v>
      </c>
      <c r="D7" s="55" t="s">
        <v>281</v>
      </c>
      <c r="E7" s="55" t="s">
        <v>282</v>
      </c>
      <c r="F7" s="55" t="s">
        <v>284</v>
      </c>
      <c r="G7" s="55" t="s">
        <v>285</v>
      </c>
      <c r="H7" s="55" t="s">
        <v>286</v>
      </c>
      <c r="I7" s="55" t="s">
        <v>287</v>
      </c>
      <c r="J7" s="55" t="s">
        <v>289</v>
      </c>
      <c r="K7" s="55" t="s">
        <v>290</v>
      </c>
      <c r="L7" s="55" t="s">
        <v>291</v>
      </c>
      <c r="M7" s="55" t="s">
        <v>292</v>
      </c>
      <c r="N7" s="55" t="s">
        <v>294</v>
      </c>
      <c r="O7" s="55" t="s">
        <v>295</v>
      </c>
      <c r="P7" s="55" t="s">
        <v>296</v>
      </c>
      <c r="Q7" s="55" t="s">
        <v>297</v>
      </c>
      <c r="R7" s="55" t="s">
        <v>299</v>
      </c>
      <c r="S7" s="55" t="s">
        <v>300</v>
      </c>
      <c r="T7" s="55" t="s">
        <v>301</v>
      </c>
      <c r="U7" s="55" t="s">
        <v>302</v>
      </c>
      <c r="V7" s="55" t="s">
        <v>304</v>
      </c>
      <c r="W7" s="55" t="s">
        <v>305</v>
      </c>
      <c r="X7" s="55" t="s">
        <v>306</v>
      </c>
      <c r="Y7" s="55" t="s">
        <v>307</v>
      </c>
      <c r="Z7" s="55" t="s">
        <v>309</v>
      </c>
      <c r="AA7" s="55" t="s">
        <v>310</v>
      </c>
    </row>
    <row r="8" spans="1:194" s="44" customFormat="1" ht="9.9"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row>
    <row r="9" spans="1:194" s="61" customFormat="1" ht="5.0999999999999996" customHeight="1">
      <c r="A9" s="421"/>
      <c r="B9" s="59"/>
      <c r="C9" s="59"/>
      <c r="D9" s="59"/>
      <c r="E9" s="59"/>
      <c r="F9" s="59"/>
      <c r="G9" s="59"/>
      <c r="H9" s="59"/>
      <c r="I9" s="59"/>
      <c r="J9" s="59"/>
      <c r="K9" s="59"/>
      <c r="L9" s="59"/>
      <c r="M9" s="59"/>
      <c r="N9" s="59"/>
      <c r="O9" s="59"/>
      <c r="P9" s="59"/>
      <c r="Q9" s="59"/>
      <c r="R9" s="59"/>
      <c r="S9" s="59"/>
      <c r="T9" s="59"/>
      <c r="U9" s="59"/>
      <c r="V9" s="59"/>
      <c r="W9" s="59"/>
      <c r="X9" s="59"/>
      <c r="Y9" s="59"/>
      <c r="Z9" s="59"/>
      <c r="AA9" s="59"/>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row>
    <row r="10" spans="1:194" ht="15" customHeight="1">
      <c r="A10" s="338" t="s">
        <v>477</v>
      </c>
      <c r="B10" s="436">
        <v>12395</v>
      </c>
      <c r="C10" s="436">
        <v>12139</v>
      </c>
      <c r="D10" s="436">
        <v>11734</v>
      </c>
      <c r="E10" s="436">
        <v>11725</v>
      </c>
      <c r="F10" s="436">
        <v>11264</v>
      </c>
      <c r="G10" s="436">
        <v>11694</v>
      </c>
      <c r="H10" s="436">
        <v>11887</v>
      </c>
      <c r="I10" s="436">
        <v>11884</v>
      </c>
      <c r="J10" s="436">
        <v>11960</v>
      </c>
      <c r="K10" s="436">
        <v>12185</v>
      </c>
      <c r="L10" s="436">
        <v>12503</v>
      </c>
      <c r="M10" s="436">
        <v>12983</v>
      </c>
      <c r="N10" s="436">
        <v>12964</v>
      </c>
      <c r="O10" s="436">
        <v>13163</v>
      </c>
      <c r="P10" s="436">
        <v>12794</v>
      </c>
      <c r="Q10" s="436">
        <v>13219</v>
      </c>
      <c r="R10" s="436">
        <v>13225</v>
      </c>
      <c r="S10" s="436">
        <v>13471</v>
      </c>
      <c r="T10" s="436">
        <v>14054</v>
      </c>
      <c r="U10" s="436">
        <v>14779</v>
      </c>
      <c r="V10" s="436">
        <v>15818</v>
      </c>
      <c r="W10" s="436">
        <v>16947.400000000001</v>
      </c>
      <c r="X10" s="436">
        <v>17526.599999999999</v>
      </c>
      <c r="Y10" s="436">
        <v>17480</v>
      </c>
      <c r="Z10" s="436">
        <v>16965</v>
      </c>
      <c r="AA10" s="437">
        <v>16652</v>
      </c>
      <c r="AB10" s="340"/>
    </row>
    <row r="11" spans="1:194" ht="15" customHeight="1">
      <c r="A11" s="338" t="s">
        <v>478</v>
      </c>
      <c r="B11" s="436">
        <v>1640</v>
      </c>
      <c r="C11" s="436">
        <v>2238</v>
      </c>
      <c r="D11" s="436">
        <v>1624</v>
      </c>
      <c r="E11" s="436">
        <v>2084</v>
      </c>
      <c r="F11" s="436">
        <v>2258</v>
      </c>
      <c r="G11" s="436">
        <v>1813</v>
      </c>
      <c r="H11" s="436">
        <v>2066</v>
      </c>
      <c r="I11" s="436">
        <v>2890</v>
      </c>
      <c r="J11" s="436">
        <v>2127</v>
      </c>
      <c r="K11" s="436">
        <v>2283</v>
      </c>
      <c r="L11" s="436">
        <v>2270</v>
      </c>
      <c r="M11" s="436">
        <v>2445</v>
      </c>
      <c r="N11" s="436">
        <v>1535</v>
      </c>
      <c r="O11" s="436">
        <v>3521</v>
      </c>
      <c r="P11" s="436">
        <v>2494</v>
      </c>
      <c r="Q11" s="436">
        <v>3438</v>
      </c>
      <c r="R11" s="436">
        <v>2353</v>
      </c>
      <c r="S11" s="436">
        <v>2267</v>
      </c>
      <c r="T11" s="436">
        <v>1648</v>
      </c>
      <c r="U11" s="436">
        <v>2183</v>
      </c>
      <c r="V11" s="436">
        <v>1243</v>
      </c>
      <c r="W11" s="436">
        <v>-586.5</v>
      </c>
      <c r="X11" s="436">
        <v>-1243.4000000000001</v>
      </c>
      <c r="Y11" s="436">
        <v>-803</v>
      </c>
      <c r="Z11" s="436">
        <v>-312</v>
      </c>
      <c r="AA11" s="437">
        <v>-96</v>
      </c>
      <c r="AB11" s="340"/>
    </row>
    <row r="12" spans="1:194" ht="5.0999999999999996" customHeight="1">
      <c r="B12" s="438"/>
      <c r="C12" s="438"/>
      <c r="D12" s="438"/>
      <c r="E12" s="438"/>
      <c r="F12" s="438"/>
      <c r="G12" s="438"/>
      <c r="H12" s="438"/>
      <c r="I12" s="438"/>
      <c r="J12" s="438"/>
      <c r="K12" s="438"/>
      <c r="L12" s="438"/>
      <c r="M12" s="438"/>
      <c r="N12" s="438"/>
      <c r="O12" s="438"/>
      <c r="P12" s="438"/>
      <c r="Q12" s="438"/>
      <c r="R12" s="438"/>
      <c r="S12" s="438"/>
      <c r="T12" s="438"/>
      <c r="U12" s="438"/>
      <c r="V12" s="438"/>
      <c r="W12" s="438"/>
      <c r="X12" s="438"/>
      <c r="Y12" s="438"/>
      <c r="Z12" s="438"/>
      <c r="AA12" s="437"/>
      <c r="AB12" s="340"/>
    </row>
    <row r="13" spans="1:194" s="350" customFormat="1" ht="5.0999999999999996" customHeight="1">
      <c r="A13" s="415"/>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436"/>
      <c r="AB13" s="340"/>
    </row>
    <row r="14" spans="1:194" s="44" customFormat="1" ht="15" customHeight="1" thickBot="1">
      <c r="A14" s="106" t="s">
        <v>169</v>
      </c>
      <c r="B14" s="175">
        <v>14035</v>
      </c>
      <c r="C14" s="175">
        <v>14377</v>
      </c>
      <c r="D14" s="175">
        <v>13358</v>
      </c>
      <c r="E14" s="175">
        <v>13809</v>
      </c>
      <c r="F14" s="175">
        <v>13522</v>
      </c>
      <c r="G14" s="175">
        <v>13507</v>
      </c>
      <c r="H14" s="175">
        <v>13953</v>
      </c>
      <c r="I14" s="175">
        <v>14774</v>
      </c>
      <c r="J14" s="175">
        <v>14087</v>
      </c>
      <c r="K14" s="175">
        <v>14468</v>
      </c>
      <c r="L14" s="175">
        <v>14773</v>
      </c>
      <c r="M14" s="175">
        <v>15428</v>
      </c>
      <c r="N14" s="175">
        <v>14499</v>
      </c>
      <c r="O14" s="175">
        <v>16684</v>
      </c>
      <c r="P14" s="175">
        <v>15288</v>
      </c>
      <c r="Q14" s="175">
        <v>16657</v>
      </c>
      <c r="R14" s="175">
        <v>15578</v>
      </c>
      <c r="S14" s="175">
        <v>15738</v>
      </c>
      <c r="T14" s="175">
        <v>15702</v>
      </c>
      <c r="U14" s="175">
        <v>16962</v>
      </c>
      <c r="V14" s="175">
        <v>17061</v>
      </c>
      <c r="W14" s="175">
        <v>16361</v>
      </c>
      <c r="X14" s="175">
        <v>16283</v>
      </c>
      <c r="Y14" s="175">
        <v>16677</v>
      </c>
      <c r="Z14" s="175">
        <v>16653</v>
      </c>
      <c r="AA14" s="175">
        <v>16556</v>
      </c>
      <c r="AB14" s="340"/>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07"/>
      <c r="CG14" s="207"/>
      <c r="CH14" s="207"/>
      <c r="CI14" s="207"/>
      <c r="CJ14" s="207"/>
      <c r="CK14" s="207"/>
      <c r="CL14" s="207"/>
      <c r="CM14" s="207"/>
      <c r="CN14" s="207"/>
      <c r="CO14" s="207"/>
      <c r="CP14" s="207"/>
      <c r="CQ14" s="207"/>
      <c r="CR14" s="207"/>
      <c r="CS14" s="207"/>
    </row>
    <row r="15" spans="1:194" s="357" customFormat="1" ht="13.8" thickTop="1">
      <c r="A15" s="208"/>
      <c r="B15" s="439"/>
      <c r="C15" s="439"/>
      <c r="D15" s="439"/>
      <c r="E15" s="439"/>
      <c r="F15" s="439"/>
      <c r="G15" s="439"/>
      <c r="H15" s="439"/>
      <c r="I15" s="439"/>
      <c r="J15" s="439"/>
      <c r="K15" s="439"/>
      <c r="L15" s="439"/>
      <c r="M15" s="439"/>
      <c r="N15" s="439"/>
      <c r="O15" s="439"/>
      <c r="P15" s="439"/>
      <c r="Q15" s="439"/>
      <c r="R15" s="439"/>
      <c r="S15" s="439"/>
      <c r="T15" s="439"/>
      <c r="U15" s="439"/>
      <c r="V15" s="439"/>
      <c r="W15" s="439"/>
      <c r="X15" s="439"/>
      <c r="Y15" s="439"/>
      <c r="Z15" s="439"/>
      <c r="AA15" s="439"/>
    </row>
    <row r="16" spans="1:194" s="357" customFormat="1" ht="72">
      <c r="A16" s="440" t="s">
        <v>479</v>
      </c>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row>
    <row r="17" spans="1:27" s="357" customFormat="1" ht="27" customHeight="1">
      <c r="A17" s="440" t="s">
        <v>480</v>
      </c>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row>
    <row r="18" spans="1:27" s="357" customFormat="1" ht="13.2">
      <c r="A18" s="441"/>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row>
    <row r="19" spans="1:27" s="357" customFormat="1" ht="12.75" customHeight="1">
      <c r="A19" s="356"/>
      <c r="B19" s="104"/>
      <c r="C19" s="104"/>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row>
    <row r="20" spans="1:27" s="357" customFormat="1" ht="12.75" customHeight="1">
      <c r="A20" s="356"/>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row>
    <row r="21" spans="1:27" s="357" customFormat="1" ht="12.75" customHeight="1">
      <c r="A21" s="356"/>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row>
    <row r="22" spans="1:27" s="357" customFormat="1" ht="12.75" customHeight="1">
      <c r="A22" s="356"/>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row>
    <row r="23" spans="1:27" s="357" customFormat="1" ht="12.75" customHeight="1">
      <c r="A23" s="356"/>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row>
    <row r="24" spans="1:27" s="357" customFormat="1" ht="12.75" customHeight="1">
      <c r="A24" s="356"/>
      <c r="B24" s="104"/>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row>
    <row r="25" spans="1:27" s="357" customFormat="1" ht="12.75" customHeight="1">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row>
    <row r="26" spans="1:27"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row>
    <row r="27" spans="1:27"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row>
    <row r="28" spans="1:27"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row>
    <row r="29" spans="1:27"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row>
    <row r="30" spans="1:27"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row>
    <row r="31" spans="1:27"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row>
    <row r="32" spans="1:27"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row>
    <row r="33" spans="1:27"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row>
    <row r="34" spans="1:27"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row>
    <row r="35" spans="1:27"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row>
    <row r="36" spans="1:27"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row>
    <row r="37" spans="1:27"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row>
    <row r="38" spans="1:27"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row>
    <row r="39" spans="1:27"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row>
    <row r="40" spans="1:27"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row>
    <row r="41" spans="1:27"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row>
    <row r="42" spans="1:27"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row>
    <row r="43" spans="1:27"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row>
    <row r="44" spans="1:27"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row>
    <row r="45" spans="1:27"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row>
    <row r="46" spans="1:27"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row>
    <row r="47" spans="1:27"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row>
    <row r="48" spans="1:27"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row>
    <row r="49" spans="1:27"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row>
    <row r="50" spans="1:27"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row>
    <row r="51" spans="1:27"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row>
    <row r="52" spans="1:27"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row>
    <row r="53" spans="1:27"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row>
    <row r="54" spans="1:27"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row>
    <row r="55" spans="1:27"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row>
    <row r="56" spans="1:27"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row>
    <row r="57" spans="1:27"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row>
    <row r="58" spans="1:27"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row>
    <row r="59" spans="1:27"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row>
    <row r="60" spans="1:27"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row>
    <row r="61" spans="1:27"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row>
    <row r="62" spans="1:27"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row>
    <row r="63" spans="1:27"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row>
    <row r="64" spans="1:27"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row>
    <row r="65" spans="1:27"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row>
    <row r="66" spans="1:27"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row>
    <row r="67" spans="1:27"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row>
    <row r="68" spans="1:27"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row>
    <row r="69" spans="1:27"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row>
    <row r="70" spans="1:27"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row>
    <row r="71" spans="1:27"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row>
    <row r="72" spans="1:27"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row>
    <row r="73" spans="1:27"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row>
    <row r="74" spans="1:27"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row>
    <row r="75" spans="1:27"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row>
    <row r="76" spans="1:27"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row>
    <row r="77" spans="1:27"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row>
    <row r="78" spans="1:27"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row>
    <row r="79" spans="1:27"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row>
    <row r="80" spans="1:27"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row>
    <row r="81" spans="1:27"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row>
    <row r="82" spans="1:27"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row>
    <row r="83" spans="1:27"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row>
    <row r="84" spans="1:27"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row>
    <row r="85" spans="1:27"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row>
    <row r="86" spans="1:27"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row>
    <row r="87" spans="1:27"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row>
    <row r="88" spans="1:27"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row>
    <row r="89" spans="1:27"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row>
    <row r="90" spans="1:27"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row>
    <row r="91" spans="1:27"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row>
    <row r="92" spans="1:27"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row>
    <row r="93" spans="1:27"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row>
    <row r="94" spans="1:27"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row>
    <row r="95" spans="1:27"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row>
    <row r="96" spans="1:27"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row>
    <row r="97" spans="1:27"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row>
    <row r="98" spans="1:27"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row>
    <row r="99" spans="1:27"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row>
    <row r="100" spans="1:27"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row>
    <row r="101" spans="1:27"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row>
    <row r="102" spans="1:27"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row>
    <row r="103" spans="1:27"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row>
    <row r="104" spans="1:27"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row>
    <row r="105" spans="1:27"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row>
    <row r="106" spans="1:27"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row>
    <row r="107" spans="1:27"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row>
    <row r="108" spans="1:27"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row>
    <row r="109" spans="1:27"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row>
    <row r="110" spans="1:27"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row>
    <row r="111" spans="1:27"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row>
    <row r="112" spans="1:27"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row>
    <row r="113" spans="1:27"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row>
    <row r="114" spans="1:27"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row>
    <row r="115" spans="1:27"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row>
    <row r="116" spans="1:27"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row>
    <row r="117" spans="1:27" s="357" customFormat="1" ht="15" customHeight="1">
      <c r="A117" s="356"/>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row>
  </sheetData>
  <hyperlinks>
    <hyperlink ref="AA6" location="Índex!D9" display="Index" xr:uid="{0AD60EA0-77BD-4E99-8ECE-21FC92E34345}"/>
  </hyperlinks>
  <printOptions horizontalCentered="1"/>
  <pageMargins left="0" right="0" top="0.39370078740157483" bottom="0" header="0" footer="0"/>
  <pageSetup paperSize="9" scale="78" orientation="landscape" horizontalDpi="1200" verticalDpi="1200" r:id="rId1"/>
  <headerFooter alignWithMargins="0">
    <oddHeader>&amp;R&amp;P/&amp;N</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0DAA7-C957-43FD-BB37-512D690D5B19}">
  <sheetPr>
    <tabColor rgb="FFFF0000"/>
  </sheetPr>
  <dimension ref="A1:IC111"/>
  <sheetViews>
    <sheetView showGridLines="0" zoomScaleNormal="100" workbookViewId="0">
      <pane xSplit="1" ySplit="8" topLeftCell="BF9" activePane="bottomRight" state="frozen"/>
      <selection activeCell="CO6" sqref="CO6"/>
      <selection pane="topRight" activeCell="CO6" sqref="CO6"/>
      <selection pane="bottomLeft" activeCell="CO6" sqref="CO6"/>
      <selection pane="bottomRight" activeCell="BP10" sqref="BP10"/>
    </sheetView>
  </sheetViews>
  <sheetFormatPr defaultColWidth="9" defaultRowHeight="15" customHeight="1"/>
  <cols>
    <col min="1" max="1" width="33.81640625" style="350" bestFit="1" customWidth="1"/>
    <col min="2" max="67" width="9.36328125" style="350" customWidth="1"/>
    <col min="68" max="16384" width="9" style="341"/>
  </cols>
  <sheetData>
    <row r="1" spans="1:237"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41"/>
      <c r="CT1" s="41"/>
      <c r="CU1" s="39"/>
      <c r="CV1" s="40"/>
      <c r="CW1" s="42"/>
      <c r="CX1" s="42"/>
      <c r="CY1" s="42"/>
      <c r="CZ1" s="42"/>
      <c r="DA1" s="42"/>
      <c r="DB1" s="40"/>
      <c r="DC1" s="42"/>
      <c r="DD1" s="40"/>
      <c r="DE1" s="42"/>
      <c r="DF1" s="42"/>
      <c r="DG1" s="42"/>
      <c r="DH1" s="43"/>
      <c r="DI1" s="43"/>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41"/>
      <c r="EY1" s="41"/>
      <c r="EZ1" s="39"/>
      <c r="FA1" s="40"/>
      <c r="FB1" s="42"/>
      <c r="FC1" s="42"/>
      <c r="FD1" s="42"/>
      <c r="FE1" s="42"/>
      <c r="FF1" s="42"/>
      <c r="FG1" s="40"/>
      <c r="FH1" s="42"/>
      <c r="FI1" s="40"/>
      <c r="FJ1" s="42"/>
      <c r="FK1" s="42"/>
      <c r="FL1" s="42"/>
      <c r="FM1" s="43"/>
      <c r="FN1" s="43"/>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41"/>
      <c r="HD1" s="41"/>
      <c r="HE1" s="39"/>
      <c r="HF1" s="40"/>
      <c r="HG1" s="42"/>
      <c r="HH1" s="42"/>
      <c r="HI1" s="42"/>
      <c r="HJ1" s="42"/>
      <c r="HK1" s="42"/>
      <c r="HL1" s="40"/>
      <c r="HM1" s="42"/>
      <c r="HN1" s="40"/>
      <c r="HO1" s="42"/>
      <c r="HP1" s="42"/>
      <c r="HQ1" s="42"/>
      <c r="HR1" s="43"/>
      <c r="HS1" s="43"/>
      <c r="HT1" s="39"/>
      <c r="HU1" s="40"/>
      <c r="HV1" s="39"/>
      <c r="HW1" s="40"/>
      <c r="HX1" s="39"/>
      <c r="HY1" s="40"/>
      <c r="HZ1" s="39"/>
      <c r="IA1" s="40"/>
      <c r="IB1" s="39"/>
      <c r="IC1" s="40"/>
    </row>
    <row r="2" spans="1:237"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41"/>
      <c r="CT2" s="41"/>
      <c r="CU2" s="39"/>
      <c r="CV2" s="40"/>
      <c r="CW2" s="42"/>
      <c r="CX2" s="42"/>
      <c r="CY2" s="42"/>
      <c r="CZ2" s="42"/>
      <c r="DA2" s="42"/>
      <c r="DB2" s="40"/>
      <c r="DC2" s="42"/>
      <c r="DD2" s="40"/>
      <c r="DE2" s="42"/>
      <c r="DF2" s="42"/>
      <c r="DG2" s="42"/>
      <c r="DH2" s="43"/>
      <c r="DI2" s="43"/>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41"/>
      <c r="EY2" s="41"/>
      <c r="EZ2" s="39"/>
      <c r="FA2" s="40"/>
      <c r="FB2" s="42"/>
      <c r="FC2" s="42"/>
      <c r="FD2" s="42"/>
      <c r="FE2" s="42"/>
      <c r="FF2" s="42"/>
      <c r="FG2" s="40"/>
      <c r="FH2" s="42"/>
      <c r="FI2" s="40"/>
      <c r="FJ2" s="42"/>
      <c r="FK2" s="42"/>
      <c r="FL2" s="42"/>
      <c r="FM2" s="43"/>
      <c r="FN2" s="43"/>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41"/>
      <c r="HD2" s="41"/>
      <c r="HE2" s="39"/>
      <c r="HF2" s="40"/>
      <c r="HG2" s="42"/>
      <c r="HH2" s="42"/>
      <c r="HI2" s="42"/>
      <c r="HJ2" s="42"/>
      <c r="HK2" s="42"/>
      <c r="HL2" s="40"/>
      <c r="HM2" s="42"/>
      <c r="HN2" s="40"/>
      <c r="HO2" s="42"/>
      <c r="HP2" s="42"/>
      <c r="HQ2" s="42"/>
      <c r="HR2" s="43"/>
      <c r="HS2" s="43"/>
      <c r="HT2" s="39"/>
      <c r="HU2" s="40"/>
      <c r="HV2" s="39"/>
      <c r="HW2" s="40"/>
      <c r="HX2" s="39"/>
      <c r="HY2" s="40"/>
      <c r="HZ2" s="39"/>
      <c r="IA2" s="40"/>
      <c r="IB2" s="39"/>
      <c r="IC2" s="40"/>
    </row>
    <row r="3" spans="1:237"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41"/>
      <c r="CT3" s="41"/>
      <c r="CU3" s="39"/>
      <c r="CV3" s="40"/>
      <c r="CW3" s="42"/>
      <c r="CX3" s="42"/>
      <c r="CY3" s="42"/>
      <c r="CZ3" s="42"/>
      <c r="DA3" s="42"/>
      <c r="DB3" s="40"/>
      <c r="DC3" s="42"/>
      <c r="DD3" s="40"/>
      <c r="DE3" s="42"/>
      <c r="DF3" s="42"/>
      <c r="DG3" s="42"/>
      <c r="DH3" s="43"/>
      <c r="DI3" s="43"/>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41"/>
      <c r="EY3" s="41"/>
      <c r="EZ3" s="39"/>
      <c r="FA3" s="40"/>
      <c r="FB3" s="42"/>
      <c r="FC3" s="42"/>
      <c r="FD3" s="42"/>
      <c r="FE3" s="42"/>
      <c r="FF3" s="42"/>
      <c r="FG3" s="40"/>
      <c r="FH3" s="42"/>
      <c r="FI3" s="40"/>
      <c r="FJ3" s="42"/>
      <c r="FK3" s="42"/>
      <c r="FL3" s="42"/>
      <c r="FM3" s="43"/>
      <c r="FN3" s="43"/>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41"/>
      <c r="HD3" s="41"/>
      <c r="HE3" s="39"/>
      <c r="HF3" s="40"/>
      <c r="HG3" s="42"/>
      <c r="HH3" s="42"/>
      <c r="HI3" s="42"/>
      <c r="HJ3" s="42"/>
      <c r="HK3" s="42"/>
      <c r="HL3" s="40"/>
      <c r="HM3" s="42"/>
      <c r="HN3" s="40"/>
      <c r="HO3" s="42"/>
      <c r="HP3" s="42"/>
      <c r="HQ3" s="42"/>
      <c r="HR3" s="43"/>
      <c r="HS3" s="43"/>
      <c r="HT3" s="39"/>
      <c r="HU3" s="40"/>
      <c r="HV3" s="39"/>
      <c r="HW3" s="40"/>
      <c r="HX3" s="39"/>
      <c r="HY3" s="40"/>
      <c r="HZ3" s="39"/>
      <c r="IA3" s="40"/>
      <c r="IB3" s="39"/>
      <c r="IC3" s="40"/>
    </row>
    <row r="4" spans="1:237"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7" s="99" customFormat="1" ht="15" customHeight="1" thickBot="1">
      <c r="A5" s="47" t="s">
        <v>481</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58"/>
      <c r="BQ5" s="158"/>
      <c r="BR5" s="158"/>
      <c r="BS5" s="158"/>
      <c r="BT5" s="158"/>
      <c r="BU5" s="158"/>
      <c r="BV5" s="158"/>
      <c r="BW5" s="158"/>
      <c r="BX5" s="158"/>
      <c r="BY5" s="158"/>
      <c r="BZ5" s="158"/>
      <c r="CA5" s="158"/>
      <c r="CB5" s="158"/>
      <c r="CC5" s="158"/>
      <c r="CD5" s="158"/>
      <c r="CE5" s="158"/>
      <c r="CF5" s="158"/>
      <c r="CG5" s="158"/>
      <c r="CH5" s="158"/>
      <c r="CI5" s="158"/>
      <c r="CJ5" s="159"/>
      <c r="CK5" s="159"/>
      <c r="CL5" s="159"/>
      <c r="CM5" s="159"/>
      <c r="CN5" s="159"/>
      <c r="CP5" s="160"/>
      <c r="CT5" s="160"/>
      <c r="CV5" s="161"/>
      <c r="CY5" s="162"/>
      <c r="CZ5" s="158"/>
      <c r="DA5" s="158"/>
      <c r="DB5" s="158"/>
      <c r="DC5" s="163"/>
      <c r="DD5" s="158"/>
      <c r="DE5" s="158"/>
      <c r="DF5" s="158"/>
      <c r="DG5" s="158"/>
    </row>
    <row r="6" spans="1:237" s="362" customFormat="1" ht="15" customHeight="1" thickTop="1">
      <c r="A6" s="358"/>
      <c r="B6" s="358"/>
      <c r="C6" s="359"/>
      <c r="D6" s="359"/>
      <c r="E6" s="359"/>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1"/>
      <c r="AM6" s="360"/>
      <c r="AN6" s="361"/>
      <c r="AO6" s="361"/>
      <c r="AP6" s="361"/>
      <c r="AQ6" s="361"/>
      <c r="AR6" s="361"/>
      <c r="AS6" s="361"/>
      <c r="AT6" s="361"/>
      <c r="AU6" s="361"/>
      <c r="AV6" s="361"/>
      <c r="AW6" s="361"/>
      <c r="AX6" s="361"/>
      <c r="AY6" s="361"/>
      <c r="AZ6" s="361"/>
      <c r="BA6" s="361"/>
      <c r="BB6" s="361"/>
      <c r="BC6" s="361"/>
      <c r="BD6" s="361"/>
      <c r="BE6" s="361"/>
      <c r="BF6" s="361"/>
      <c r="BG6" s="361"/>
      <c r="BH6" s="361"/>
      <c r="BI6" s="361"/>
      <c r="BJ6" s="361"/>
      <c r="BK6" s="361"/>
      <c r="BL6" s="361"/>
      <c r="BM6" s="361"/>
      <c r="BN6" s="361"/>
      <c r="BO6" s="51" t="s">
        <v>61</v>
      </c>
    </row>
    <row r="7" spans="1:237" s="56" customFormat="1" ht="15" customHeight="1">
      <c r="A7" s="54"/>
      <c r="B7" s="55" t="s">
        <v>432</v>
      </c>
      <c r="C7" s="55" t="s">
        <v>433</v>
      </c>
      <c r="D7" s="55" t="s">
        <v>434</v>
      </c>
      <c r="E7" s="55" t="s">
        <v>435</v>
      </c>
      <c r="F7" s="55" t="s">
        <v>436</v>
      </c>
      <c r="G7" s="55" t="s">
        <v>437</v>
      </c>
      <c r="H7" s="55" t="s">
        <v>438</v>
      </c>
      <c r="I7" s="55" t="s">
        <v>439</v>
      </c>
      <c r="J7" s="55" t="s">
        <v>440</v>
      </c>
      <c r="K7" s="55" t="s">
        <v>441</v>
      </c>
      <c r="L7" s="55" t="s">
        <v>442</v>
      </c>
      <c r="M7" s="55" t="s">
        <v>443</v>
      </c>
      <c r="N7" s="55" t="s">
        <v>444</v>
      </c>
      <c r="O7" s="55" t="s">
        <v>445</v>
      </c>
      <c r="P7" s="55" t="s">
        <v>446</v>
      </c>
      <c r="Q7" s="55" t="s">
        <v>447</v>
      </c>
      <c r="R7" s="55" t="s">
        <v>448</v>
      </c>
      <c r="S7" s="55" t="s">
        <v>449</v>
      </c>
      <c r="T7" s="55" t="s">
        <v>450</v>
      </c>
      <c r="U7" s="55" t="s">
        <v>451</v>
      </c>
      <c r="V7" s="55" t="s">
        <v>452</v>
      </c>
      <c r="W7" s="55" t="s">
        <v>453</v>
      </c>
      <c r="X7" s="55" t="s">
        <v>454</v>
      </c>
      <c r="Y7" s="55" t="s">
        <v>455</v>
      </c>
      <c r="Z7" s="55" t="s">
        <v>456</v>
      </c>
      <c r="AA7" s="55" t="s">
        <v>457</v>
      </c>
      <c r="AB7" s="55" t="s">
        <v>458</v>
      </c>
      <c r="AC7" s="55" t="s">
        <v>459</v>
      </c>
      <c r="AD7" s="55" t="s">
        <v>460</v>
      </c>
      <c r="AE7" s="55" t="s">
        <v>461</v>
      </c>
      <c r="AF7" s="55" t="s">
        <v>462</v>
      </c>
      <c r="AG7" s="55" t="s">
        <v>463</v>
      </c>
      <c r="AH7" s="55" t="s">
        <v>464</v>
      </c>
      <c r="AI7" s="55" t="s">
        <v>465</v>
      </c>
      <c r="AJ7" s="55" t="s">
        <v>466</v>
      </c>
      <c r="AK7" s="55" t="s">
        <v>467</v>
      </c>
      <c r="AL7" s="55" t="s">
        <v>468</v>
      </c>
      <c r="AM7" s="55" t="s">
        <v>469</v>
      </c>
      <c r="AN7" s="55" t="s">
        <v>470</v>
      </c>
      <c r="AO7" s="55" t="s">
        <v>471</v>
      </c>
      <c r="AP7" s="55" t="s">
        <v>279</v>
      </c>
      <c r="AQ7" s="55" t="s">
        <v>280</v>
      </c>
      <c r="AR7" s="55" t="s">
        <v>281</v>
      </c>
      <c r="AS7" s="55" t="s">
        <v>282</v>
      </c>
      <c r="AT7" s="55" t="s">
        <v>284</v>
      </c>
      <c r="AU7" s="55" t="s">
        <v>285</v>
      </c>
      <c r="AV7" s="55" t="s">
        <v>286</v>
      </c>
      <c r="AW7" s="55" t="s">
        <v>287</v>
      </c>
      <c r="AX7" s="55" t="s">
        <v>289</v>
      </c>
      <c r="AY7" s="55" t="s">
        <v>290</v>
      </c>
      <c r="AZ7" s="55" t="s">
        <v>291</v>
      </c>
      <c r="BA7" s="55" t="s">
        <v>292</v>
      </c>
      <c r="BB7" s="55" t="s">
        <v>294</v>
      </c>
      <c r="BC7" s="55" t="s">
        <v>295</v>
      </c>
      <c r="BD7" s="55" t="s">
        <v>296</v>
      </c>
      <c r="BE7" s="55" t="s">
        <v>297</v>
      </c>
      <c r="BF7" s="55" t="s">
        <v>299</v>
      </c>
      <c r="BG7" s="55" t="s">
        <v>300</v>
      </c>
      <c r="BH7" s="55" t="s">
        <v>301</v>
      </c>
      <c r="BI7" s="55" t="s">
        <v>302</v>
      </c>
      <c r="BJ7" s="55" t="s">
        <v>304</v>
      </c>
      <c r="BK7" s="55" t="s">
        <v>305</v>
      </c>
      <c r="BL7" s="55" t="s">
        <v>306</v>
      </c>
      <c r="BM7" s="55" t="s">
        <v>307</v>
      </c>
      <c r="BN7" s="55" t="s">
        <v>309</v>
      </c>
      <c r="BO7" s="55" t="s">
        <v>310</v>
      </c>
    </row>
    <row r="8" spans="1:237" s="44" customFormat="1" ht="10.199999999999999"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row>
    <row r="9" spans="1:237" s="61" customFormat="1" ht="5.0999999999999996" customHeight="1">
      <c r="A9" s="421"/>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row>
    <row r="10" spans="1:237" ht="15" customHeight="1">
      <c r="A10" s="338" t="s">
        <v>482</v>
      </c>
      <c r="B10" s="442">
        <v>560</v>
      </c>
      <c r="C10" s="442">
        <v>597</v>
      </c>
      <c r="D10" s="442">
        <v>640</v>
      </c>
      <c r="E10" s="442">
        <v>706</v>
      </c>
      <c r="F10" s="442">
        <v>687</v>
      </c>
      <c r="G10" s="442">
        <v>720</v>
      </c>
      <c r="H10" s="442">
        <v>781</v>
      </c>
      <c r="I10" s="442">
        <v>877</v>
      </c>
      <c r="J10" s="436">
        <v>834</v>
      </c>
      <c r="K10" s="436">
        <v>851</v>
      </c>
      <c r="L10" s="436">
        <v>785</v>
      </c>
      <c r="M10" s="436">
        <v>953</v>
      </c>
      <c r="N10" s="436">
        <v>972</v>
      </c>
      <c r="O10" s="436">
        <v>993</v>
      </c>
      <c r="P10" s="436">
        <v>1080</v>
      </c>
      <c r="Q10" s="436">
        <v>1157</v>
      </c>
      <c r="R10" s="436">
        <v>1155</v>
      </c>
      <c r="S10" s="436">
        <v>1236</v>
      </c>
      <c r="T10" s="436">
        <v>1299</v>
      </c>
      <c r="U10" s="436">
        <v>1406</v>
      </c>
      <c r="V10" s="436">
        <v>1394</v>
      </c>
      <c r="W10" s="436">
        <v>1462</v>
      </c>
      <c r="X10" s="436">
        <v>1534</v>
      </c>
      <c r="Y10" s="436">
        <v>1660</v>
      </c>
      <c r="Z10" s="436">
        <v>1676</v>
      </c>
      <c r="AA10" s="436">
        <v>1745</v>
      </c>
      <c r="AB10" s="436">
        <v>1824</v>
      </c>
      <c r="AC10" s="436">
        <v>1920</v>
      </c>
      <c r="AD10" s="436">
        <v>1936</v>
      </c>
      <c r="AE10" s="436">
        <v>1965</v>
      </c>
      <c r="AF10" s="436">
        <v>2023</v>
      </c>
      <c r="AG10" s="436">
        <v>2205</v>
      </c>
      <c r="AH10" s="436">
        <v>2208</v>
      </c>
      <c r="AI10" s="436">
        <v>2373</v>
      </c>
      <c r="AJ10" s="436">
        <v>2448</v>
      </c>
      <c r="AK10" s="436">
        <v>2583</v>
      </c>
      <c r="AL10" s="436">
        <v>2421</v>
      </c>
      <c r="AM10" s="436">
        <v>2459</v>
      </c>
      <c r="AN10" s="436">
        <v>2696</v>
      </c>
      <c r="AO10" s="436">
        <v>2798</v>
      </c>
      <c r="AP10" s="436">
        <v>2637</v>
      </c>
      <c r="AQ10" s="436">
        <v>2650</v>
      </c>
      <c r="AR10" s="436">
        <v>2789</v>
      </c>
      <c r="AS10" s="436">
        <v>2949</v>
      </c>
      <c r="AT10" s="436">
        <v>2763</v>
      </c>
      <c r="AU10" s="436">
        <v>2788</v>
      </c>
      <c r="AV10" s="436">
        <v>2865</v>
      </c>
      <c r="AW10" s="436">
        <v>2949</v>
      </c>
      <c r="AX10" s="436">
        <v>2766</v>
      </c>
      <c r="AY10" s="436">
        <v>2781</v>
      </c>
      <c r="AZ10" s="436">
        <v>2835</v>
      </c>
      <c r="BA10" s="436">
        <v>2906</v>
      </c>
      <c r="BB10" s="436">
        <v>2700</v>
      </c>
      <c r="BC10" s="436">
        <v>2352</v>
      </c>
      <c r="BD10" s="436">
        <v>2530</v>
      </c>
      <c r="BE10" s="436">
        <v>2983</v>
      </c>
      <c r="BF10" s="436">
        <v>2639</v>
      </c>
      <c r="BG10" s="436">
        <v>2744</v>
      </c>
      <c r="BH10" s="436">
        <v>2968</v>
      </c>
      <c r="BI10" s="436">
        <v>3272</v>
      </c>
      <c r="BJ10" s="436">
        <v>3143</v>
      </c>
      <c r="BK10" s="436">
        <v>3467</v>
      </c>
      <c r="BL10" s="436">
        <v>3599</v>
      </c>
      <c r="BM10" s="436">
        <v>3817</v>
      </c>
      <c r="BN10" s="436">
        <v>3620</v>
      </c>
      <c r="BO10" s="437">
        <v>3655</v>
      </c>
      <c r="BP10" s="340"/>
    </row>
    <row r="11" spans="1:237" ht="15" customHeight="1">
      <c r="A11" s="338" t="s">
        <v>483</v>
      </c>
      <c r="B11" s="442">
        <v>529</v>
      </c>
      <c r="C11" s="442">
        <v>535</v>
      </c>
      <c r="D11" s="442">
        <v>540</v>
      </c>
      <c r="E11" s="442">
        <v>556</v>
      </c>
      <c r="F11" s="442">
        <v>521</v>
      </c>
      <c r="G11" s="442">
        <v>520</v>
      </c>
      <c r="H11" s="442">
        <v>496</v>
      </c>
      <c r="I11" s="442">
        <v>492</v>
      </c>
      <c r="J11" s="436">
        <v>487</v>
      </c>
      <c r="K11" s="436">
        <v>551</v>
      </c>
      <c r="L11" s="436">
        <v>539</v>
      </c>
      <c r="M11" s="436">
        <v>543</v>
      </c>
      <c r="N11" s="436">
        <v>542</v>
      </c>
      <c r="O11" s="436">
        <v>577</v>
      </c>
      <c r="P11" s="436">
        <v>596</v>
      </c>
      <c r="Q11" s="436">
        <v>646</v>
      </c>
      <c r="R11" s="436">
        <v>649</v>
      </c>
      <c r="S11" s="436">
        <v>681</v>
      </c>
      <c r="T11" s="436">
        <v>708</v>
      </c>
      <c r="U11" s="436">
        <v>748</v>
      </c>
      <c r="V11" s="436">
        <v>748</v>
      </c>
      <c r="W11" s="436">
        <v>805</v>
      </c>
      <c r="X11" s="436">
        <v>826</v>
      </c>
      <c r="Y11" s="436">
        <v>866</v>
      </c>
      <c r="Z11" s="436">
        <v>833</v>
      </c>
      <c r="AA11" s="436">
        <v>889</v>
      </c>
      <c r="AB11" s="436">
        <v>933</v>
      </c>
      <c r="AC11" s="436">
        <v>953</v>
      </c>
      <c r="AD11" s="436">
        <v>944</v>
      </c>
      <c r="AE11" s="436">
        <v>972</v>
      </c>
      <c r="AF11" s="436">
        <v>1025</v>
      </c>
      <c r="AG11" s="436">
        <v>1080</v>
      </c>
      <c r="AH11" s="436">
        <v>1072</v>
      </c>
      <c r="AI11" s="436">
        <v>1204</v>
      </c>
      <c r="AJ11" s="436">
        <v>1294</v>
      </c>
      <c r="AK11" s="436">
        <v>1376</v>
      </c>
      <c r="AL11" s="436">
        <v>1364</v>
      </c>
      <c r="AM11" s="436">
        <v>1410</v>
      </c>
      <c r="AN11" s="436">
        <v>1615</v>
      </c>
      <c r="AO11" s="436">
        <v>1623</v>
      </c>
      <c r="AP11" s="436">
        <v>1601</v>
      </c>
      <c r="AQ11" s="436">
        <v>1651</v>
      </c>
      <c r="AR11" s="436">
        <v>1679</v>
      </c>
      <c r="AS11" s="436">
        <v>1727</v>
      </c>
      <c r="AT11" s="436">
        <v>1748</v>
      </c>
      <c r="AU11" s="436">
        <v>1765</v>
      </c>
      <c r="AV11" s="436">
        <v>1814</v>
      </c>
      <c r="AW11" s="436">
        <v>1843</v>
      </c>
      <c r="AX11" s="436">
        <v>1851</v>
      </c>
      <c r="AY11" s="436">
        <v>1932</v>
      </c>
      <c r="AZ11" s="436">
        <v>1943</v>
      </c>
      <c r="BA11" s="436">
        <v>1980</v>
      </c>
      <c r="BB11" s="436">
        <v>1980</v>
      </c>
      <c r="BC11" s="436">
        <v>1921</v>
      </c>
      <c r="BD11" s="436">
        <v>1955</v>
      </c>
      <c r="BE11" s="436">
        <v>2072</v>
      </c>
      <c r="BF11" s="436">
        <v>1943</v>
      </c>
      <c r="BG11" s="436">
        <v>2000</v>
      </c>
      <c r="BH11" s="436">
        <v>2007</v>
      </c>
      <c r="BI11" s="436">
        <v>2031</v>
      </c>
      <c r="BJ11" s="436">
        <v>1949</v>
      </c>
      <c r="BK11" s="436">
        <v>1944</v>
      </c>
      <c r="BL11" s="436">
        <v>1908</v>
      </c>
      <c r="BM11" s="436">
        <v>1905</v>
      </c>
      <c r="BN11" s="436">
        <v>1848</v>
      </c>
      <c r="BO11" s="437">
        <v>1795</v>
      </c>
      <c r="BP11" s="340"/>
    </row>
    <row r="12" spans="1:237" ht="15" customHeight="1">
      <c r="A12" s="338" t="s">
        <v>33</v>
      </c>
      <c r="B12" s="442">
        <v>422</v>
      </c>
      <c r="C12" s="442">
        <v>445</v>
      </c>
      <c r="D12" s="442">
        <v>495</v>
      </c>
      <c r="E12" s="442">
        <v>503</v>
      </c>
      <c r="F12" s="442">
        <v>482</v>
      </c>
      <c r="G12" s="442">
        <v>387</v>
      </c>
      <c r="H12" s="442">
        <v>337</v>
      </c>
      <c r="I12" s="442">
        <v>304</v>
      </c>
      <c r="J12" s="436">
        <v>366</v>
      </c>
      <c r="K12" s="436">
        <v>362</v>
      </c>
      <c r="L12" s="436">
        <v>390</v>
      </c>
      <c r="M12" s="436">
        <v>405</v>
      </c>
      <c r="N12" s="436">
        <v>390</v>
      </c>
      <c r="O12" s="436">
        <v>439</v>
      </c>
      <c r="P12" s="436">
        <v>434</v>
      </c>
      <c r="Q12" s="436">
        <v>465</v>
      </c>
      <c r="R12" s="436">
        <v>455</v>
      </c>
      <c r="S12" s="436">
        <v>496</v>
      </c>
      <c r="T12" s="436">
        <v>505</v>
      </c>
      <c r="U12" s="436">
        <v>528</v>
      </c>
      <c r="V12" s="436">
        <v>501</v>
      </c>
      <c r="W12" s="436">
        <v>524</v>
      </c>
      <c r="X12" s="436">
        <v>538</v>
      </c>
      <c r="Y12" s="436">
        <v>517</v>
      </c>
      <c r="Z12" s="436">
        <v>517</v>
      </c>
      <c r="AA12" s="436">
        <v>573</v>
      </c>
      <c r="AB12" s="436">
        <v>553</v>
      </c>
      <c r="AC12" s="436">
        <v>598</v>
      </c>
      <c r="AD12" s="436">
        <v>573</v>
      </c>
      <c r="AE12" s="436">
        <v>625</v>
      </c>
      <c r="AF12" s="436">
        <v>688</v>
      </c>
      <c r="AG12" s="436">
        <v>695</v>
      </c>
      <c r="AH12" s="436">
        <v>635</v>
      </c>
      <c r="AI12" s="436">
        <v>698</v>
      </c>
      <c r="AJ12" s="436">
        <v>739</v>
      </c>
      <c r="AK12" s="436">
        <v>729</v>
      </c>
      <c r="AL12" s="436">
        <v>656</v>
      </c>
      <c r="AM12" s="436">
        <v>710</v>
      </c>
      <c r="AN12" s="436">
        <v>767</v>
      </c>
      <c r="AO12" s="436">
        <v>678</v>
      </c>
      <c r="AP12" s="436">
        <v>731</v>
      </c>
      <c r="AQ12" s="436">
        <v>774</v>
      </c>
      <c r="AR12" s="436">
        <v>718</v>
      </c>
      <c r="AS12" s="436">
        <v>761</v>
      </c>
      <c r="AT12" s="436">
        <v>724</v>
      </c>
      <c r="AU12" s="436">
        <v>801</v>
      </c>
      <c r="AV12" s="436">
        <v>728</v>
      </c>
      <c r="AW12" s="436">
        <v>841</v>
      </c>
      <c r="AX12" s="436">
        <v>726</v>
      </c>
      <c r="AY12" s="436">
        <v>755</v>
      </c>
      <c r="AZ12" s="436">
        <v>766</v>
      </c>
      <c r="BA12" s="436">
        <v>807</v>
      </c>
      <c r="BB12" s="436">
        <v>721</v>
      </c>
      <c r="BC12" s="436">
        <v>657</v>
      </c>
      <c r="BD12" s="436">
        <v>610</v>
      </c>
      <c r="BE12" s="436">
        <v>685</v>
      </c>
      <c r="BF12" s="436">
        <v>634</v>
      </c>
      <c r="BG12" s="436">
        <v>662</v>
      </c>
      <c r="BH12" s="436">
        <v>718</v>
      </c>
      <c r="BI12" s="436">
        <v>763</v>
      </c>
      <c r="BJ12" s="436">
        <v>731</v>
      </c>
      <c r="BK12" s="436">
        <v>704</v>
      </c>
      <c r="BL12" s="436">
        <v>641</v>
      </c>
      <c r="BM12" s="436">
        <v>606</v>
      </c>
      <c r="BN12" s="436">
        <v>549</v>
      </c>
      <c r="BO12" s="437">
        <v>533</v>
      </c>
      <c r="BP12" s="340"/>
    </row>
    <row r="13" spans="1:237" ht="15" customHeight="1">
      <c r="A13" s="338" t="s">
        <v>484</v>
      </c>
      <c r="B13" s="442">
        <v>334</v>
      </c>
      <c r="C13" s="442">
        <v>345</v>
      </c>
      <c r="D13" s="442">
        <v>376</v>
      </c>
      <c r="E13" s="442">
        <v>384</v>
      </c>
      <c r="F13" s="442">
        <v>385</v>
      </c>
      <c r="G13" s="442">
        <v>392</v>
      </c>
      <c r="H13" s="442">
        <v>407</v>
      </c>
      <c r="I13" s="442">
        <v>386</v>
      </c>
      <c r="J13" s="436">
        <v>369</v>
      </c>
      <c r="K13" s="436">
        <v>382</v>
      </c>
      <c r="L13" s="436">
        <v>421</v>
      </c>
      <c r="M13" s="436">
        <v>430</v>
      </c>
      <c r="N13" s="436">
        <v>429</v>
      </c>
      <c r="O13" s="436">
        <v>441</v>
      </c>
      <c r="P13" s="436">
        <v>470</v>
      </c>
      <c r="Q13" s="436">
        <v>467</v>
      </c>
      <c r="R13" s="436">
        <v>471</v>
      </c>
      <c r="S13" s="436">
        <v>474</v>
      </c>
      <c r="T13" s="436">
        <v>506</v>
      </c>
      <c r="U13" s="436">
        <v>498</v>
      </c>
      <c r="V13" s="436">
        <v>526</v>
      </c>
      <c r="W13" s="436">
        <v>535</v>
      </c>
      <c r="X13" s="436">
        <v>562</v>
      </c>
      <c r="Y13" s="436">
        <v>550</v>
      </c>
      <c r="Z13" s="436">
        <v>550</v>
      </c>
      <c r="AA13" s="436">
        <v>581</v>
      </c>
      <c r="AB13" s="436">
        <v>604</v>
      </c>
      <c r="AC13" s="436">
        <v>589</v>
      </c>
      <c r="AD13" s="436">
        <v>562</v>
      </c>
      <c r="AE13" s="436">
        <v>578</v>
      </c>
      <c r="AF13" s="436">
        <v>653</v>
      </c>
      <c r="AG13" s="436">
        <v>657</v>
      </c>
      <c r="AH13" s="436">
        <v>625</v>
      </c>
      <c r="AI13" s="436">
        <v>637</v>
      </c>
      <c r="AJ13" s="436">
        <v>692</v>
      </c>
      <c r="AK13" s="436">
        <v>663</v>
      </c>
      <c r="AL13" s="436">
        <v>674</v>
      </c>
      <c r="AM13" s="436">
        <v>701</v>
      </c>
      <c r="AN13" s="436">
        <v>864</v>
      </c>
      <c r="AO13" s="436">
        <v>851</v>
      </c>
      <c r="AP13" s="436">
        <v>912</v>
      </c>
      <c r="AQ13" s="436">
        <v>898</v>
      </c>
      <c r="AR13" s="436">
        <v>977</v>
      </c>
      <c r="AS13" s="436">
        <v>944</v>
      </c>
      <c r="AT13" s="436">
        <v>994</v>
      </c>
      <c r="AU13" s="436">
        <v>1007</v>
      </c>
      <c r="AV13" s="436">
        <v>1008</v>
      </c>
      <c r="AW13" s="436">
        <v>974</v>
      </c>
      <c r="AX13" s="436">
        <v>966</v>
      </c>
      <c r="AY13" s="436">
        <v>928</v>
      </c>
      <c r="AZ13" s="436">
        <v>973</v>
      </c>
      <c r="BA13" s="436">
        <v>968</v>
      </c>
      <c r="BB13" s="436">
        <v>913</v>
      </c>
      <c r="BC13" s="436">
        <v>814</v>
      </c>
      <c r="BD13" s="436">
        <v>872</v>
      </c>
      <c r="BE13" s="436">
        <v>815</v>
      </c>
      <c r="BF13" s="436">
        <v>797</v>
      </c>
      <c r="BG13" s="436">
        <v>828</v>
      </c>
      <c r="BH13" s="436">
        <v>859</v>
      </c>
      <c r="BI13" s="436">
        <v>812</v>
      </c>
      <c r="BJ13" s="436">
        <v>781</v>
      </c>
      <c r="BK13" s="436">
        <v>770</v>
      </c>
      <c r="BL13" s="436">
        <v>792</v>
      </c>
      <c r="BM13" s="436">
        <v>768</v>
      </c>
      <c r="BN13" s="436">
        <v>780</v>
      </c>
      <c r="BO13" s="437">
        <v>778</v>
      </c>
      <c r="BP13" s="340"/>
    </row>
    <row r="14" spans="1:237" ht="15" customHeight="1">
      <c r="A14" s="338" t="s">
        <v>485</v>
      </c>
      <c r="B14" s="442">
        <v>204</v>
      </c>
      <c r="C14" s="442">
        <v>211</v>
      </c>
      <c r="D14" s="442">
        <v>217</v>
      </c>
      <c r="E14" s="442">
        <v>227</v>
      </c>
      <c r="F14" s="442">
        <v>225</v>
      </c>
      <c r="G14" s="442">
        <v>242</v>
      </c>
      <c r="H14" s="442">
        <v>252</v>
      </c>
      <c r="I14" s="442">
        <v>254</v>
      </c>
      <c r="J14" s="436">
        <v>236</v>
      </c>
      <c r="K14" s="436">
        <v>247</v>
      </c>
      <c r="L14" s="436">
        <v>254</v>
      </c>
      <c r="M14" s="436">
        <v>259</v>
      </c>
      <c r="N14" s="436">
        <v>257</v>
      </c>
      <c r="O14" s="436">
        <v>265</v>
      </c>
      <c r="P14" s="436">
        <v>273</v>
      </c>
      <c r="Q14" s="436">
        <v>286</v>
      </c>
      <c r="R14" s="436">
        <v>277</v>
      </c>
      <c r="S14" s="436">
        <v>298</v>
      </c>
      <c r="T14" s="436">
        <v>318</v>
      </c>
      <c r="U14" s="436">
        <v>321</v>
      </c>
      <c r="V14" s="436">
        <v>313</v>
      </c>
      <c r="W14" s="436">
        <v>322</v>
      </c>
      <c r="X14" s="436">
        <v>338</v>
      </c>
      <c r="Y14" s="436">
        <v>340</v>
      </c>
      <c r="Z14" s="436">
        <v>344</v>
      </c>
      <c r="AA14" s="436">
        <v>367</v>
      </c>
      <c r="AB14" s="436">
        <v>381</v>
      </c>
      <c r="AC14" s="436">
        <v>380</v>
      </c>
      <c r="AD14" s="436">
        <v>380</v>
      </c>
      <c r="AE14" s="436">
        <v>388</v>
      </c>
      <c r="AF14" s="436">
        <v>400</v>
      </c>
      <c r="AG14" s="436">
        <v>398</v>
      </c>
      <c r="AH14" s="436">
        <v>387</v>
      </c>
      <c r="AI14" s="436">
        <v>391</v>
      </c>
      <c r="AJ14" s="436">
        <v>397</v>
      </c>
      <c r="AK14" s="436">
        <v>400</v>
      </c>
      <c r="AL14" s="436">
        <v>399</v>
      </c>
      <c r="AM14" s="436">
        <v>412</v>
      </c>
      <c r="AN14" s="436">
        <v>489</v>
      </c>
      <c r="AO14" s="436">
        <v>477</v>
      </c>
      <c r="AP14" s="436">
        <v>478</v>
      </c>
      <c r="AQ14" s="436">
        <v>475</v>
      </c>
      <c r="AR14" s="436">
        <v>501</v>
      </c>
      <c r="AS14" s="436">
        <v>512</v>
      </c>
      <c r="AT14" s="436">
        <v>515</v>
      </c>
      <c r="AU14" s="436">
        <v>524</v>
      </c>
      <c r="AV14" s="436">
        <v>511</v>
      </c>
      <c r="AW14" s="436">
        <v>517</v>
      </c>
      <c r="AX14" s="436">
        <v>521</v>
      </c>
      <c r="AY14" s="436">
        <v>517</v>
      </c>
      <c r="AZ14" s="436">
        <v>527</v>
      </c>
      <c r="BA14" s="436">
        <v>535</v>
      </c>
      <c r="BB14" s="436">
        <v>533</v>
      </c>
      <c r="BC14" s="436">
        <v>511</v>
      </c>
      <c r="BD14" s="436">
        <v>552</v>
      </c>
      <c r="BE14" s="436">
        <v>554</v>
      </c>
      <c r="BF14" s="436">
        <v>502</v>
      </c>
      <c r="BG14" s="436">
        <v>486</v>
      </c>
      <c r="BH14" s="436">
        <v>496</v>
      </c>
      <c r="BI14" s="436">
        <v>487</v>
      </c>
      <c r="BJ14" s="436">
        <v>464</v>
      </c>
      <c r="BK14" s="436">
        <v>469</v>
      </c>
      <c r="BL14" s="436">
        <v>463</v>
      </c>
      <c r="BM14" s="436">
        <v>456</v>
      </c>
      <c r="BN14" s="436">
        <v>448</v>
      </c>
      <c r="BO14" s="437">
        <v>438</v>
      </c>
      <c r="BP14" s="340"/>
    </row>
    <row r="15" spans="1:237" ht="15" customHeight="1">
      <c r="A15" s="338" t="s">
        <v>486</v>
      </c>
      <c r="B15" s="442">
        <v>49</v>
      </c>
      <c r="C15" s="442">
        <v>57</v>
      </c>
      <c r="D15" s="442">
        <v>64</v>
      </c>
      <c r="E15" s="442">
        <v>71</v>
      </c>
      <c r="F15" s="442">
        <v>72</v>
      </c>
      <c r="G15" s="442">
        <v>77</v>
      </c>
      <c r="H15" s="442">
        <v>79</v>
      </c>
      <c r="I15" s="442">
        <v>101</v>
      </c>
      <c r="J15" s="436">
        <v>89</v>
      </c>
      <c r="K15" s="436">
        <v>101</v>
      </c>
      <c r="L15" s="436">
        <v>106</v>
      </c>
      <c r="M15" s="436">
        <v>116</v>
      </c>
      <c r="N15" s="436">
        <v>114</v>
      </c>
      <c r="O15" s="436">
        <v>115</v>
      </c>
      <c r="P15" s="436">
        <v>112</v>
      </c>
      <c r="Q15" s="436">
        <v>108</v>
      </c>
      <c r="R15" s="436">
        <v>108</v>
      </c>
      <c r="S15" s="436">
        <v>102</v>
      </c>
      <c r="T15" s="436">
        <v>108</v>
      </c>
      <c r="U15" s="436">
        <v>102</v>
      </c>
      <c r="V15" s="436">
        <v>117</v>
      </c>
      <c r="W15" s="436">
        <v>119</v>
      </c>
      <c r="X15" s="436">
        <v>122</v>
      </c>
      <c r="Y15" s="436">
        <v>124</v>
      </c>
      <c r="Z15" s="436">
        <v>124</v>
      </c>
      <c r="AA15" s="436">
        <v>136</v>
      </c>
      <c r="AB15" s="436">
        <v>127</v>
      </c>
      <c r="AC15" s="436">
        <v>124</v>
      </c>
      <c r="AD15" s="436">
        <v>125</v>
      </c>
      <c r="AE15" s="436">
        <v>121</v>
      </c>
      <c r="AF15" s="436">
        <v>138</v>
      </c>
      <c r="AG15" s="436">
        <v>136</v>
      </c>
      <c r="AH15" s="436">
        <v>129</v>
      </c>
      <c r="AI15" s="436">
        <v>135</v>
      </c>
      <c r="AJ15" s="436">
        <v>149</v>
      </c>
      <c r="AK15" s="436">
        <v>144</v>
      </c>
      <c r="AL15" s="436">
        <v>150</v>
      </c>
      <c r="AM15" s="436">
        <v>171</v>
      </c>
      <c r="AN15" s="436">
        <v>201</v>
      </c>
      <c r="AO15" s="436">
        <v>203</v>
      </c>
      <c r="AP15" s="436">
        <v>211</v>
      </c>
      <c r="AQ15" s="436">
        <v>213</v>
      </c>
      <c r="AR15" s="436">
        <v>228</v>
      </c>
      <c r="AS15" s="436">
        <v>226</v>
      </c>
      <c r="AT15" s="436">
        <v>234</v>
      </c>
      <c r="AU15" s="436">
        <v>256</v>
      </c>
      <c r="AV15" s="436">
        <v>233</v>
      </c>
      <c r="AW15" s="436">
        <v>266</v>
      </c>
      <c r="AX15" s="436">
        <v>264</v>
      </c>
      <c r="AY15" s="436">
        <v>268</v>
      </c>
      <c r="AZ15" s="436">
        <v>300</v>
      </c>
      <c r="BA15" s="436">
        <v>307</v>
      </c>
      <c r="BB15" s="436">
        <v>346</v>
      </c>
      <c r="BC15" s="436">
        <v>303</v>
      </c>
      <c r="BD15" s="436">
        <v>321</v>
      </c>
      <c r="BE15" s="436">
        <v>328</v>
      </c>
      <c r="BF15" s="436">
        <v>358</v>
      </c>
      <c r="BG15" s="436">
        <v>351</v>
      </c>
      <c r="BH15" s="436">
        <v>351</v>
      </c>
      <c r="BI15" s="436">
        <v>344</v>
      </c>
      <c r="BJ15" s="436">
        <v>348</v>
      </c>
      <c r="BK15" s="436">
        <v>371</v>
      </c>
      <c r="BL15" s="436">
        <v>360</v>
      </c>
      <c r="BM15" s="436">
        <v>362</v>
      </c>
      <c r="BN15" s="436">
        <v>340</v>
      </c>
      <c r="BO15" s="437">
        <v>341</v>
      </c>
      <c r="BP15" s="340"/>
    </row>
    <row r="16" spans="1:237" s="357" customFormat="1" ht="15" customHeight="1">
      <c r="A16" s="338" t="s">
        <v>487</v>
      </c>
      <c r="B16" s="442">
        <v>53</v>
      </c>
      <c r="C16" s="442">
        <v>57</v>
      </c>
      <c r="D16" s="442">
        <v>61</v>
      </c>
      <c r="E16" s="442">
        <v>65</v>
      </c>
      <c r="F16" s="442">
        <v>72</v>
      </c>
      <c r="G16" s="442">
        <v>78</v>
      </c>
      <c r="H16" s="442">
        <v>84</v>
      </c>
      <c r="I16" s="442">
        <v>84</v>
      </c>
      <c r="J16" s="443">
        <v>80</v>
      </c>
      <c r="K16" s="443">
        <v>85</v>
      </c>
      <c r="L16" s="443">
        <v>91</v>
      </c>
      <c r="M16" s="443">
        <v>95</v>
      </c>
      <c r="N16" s="443">
        <v>97</v>
      </c>
      <c r="O16" s="443">
        <v>105</v>
      </c>
      <c r="P16" s="443">
        <v>112</v>
      </c>
      <c r="Q16" s="443">
        <v>119</v>
      </c>
      <c r="R16" s="443">
        <v>121</v>
      </c>
      <c r="S16" s="443">
        <v>129</v>
      </c>
      <c r="T16" s="443">
        <v>139</v>
      </c>
      <c r="U16" s="443">
        <v>137</v>
      </c>
      <c r="V16" s="443">
        <v>144</v>
      </c>
      <c r="W16" s="443">
        <v>150</v>
      </c>
      <c r="X16" s="443">
        <v>159</v>
      </c>
      <c r="Y16" s="443">
        <v>161</v>
      </c>
      <c r="Z16" s="443">
        <v>167</v>
      </c>
      <c r="AA16" s="443">
        <v>177</v>
      </c>
      <c r="AB16" s="443">
        <v>182</v>
      </c>
      <c r="AC16" s="443">
        <v>196</v>
      </c>
      <c r="AD16" s="443">
        <v>199</v>
      </c>
      <c r="AE16" s="443">
        <v>214</v>
      </c>
      <c r="AF16" s="443">
        <v>228</v>
      </c>
      <c r="AG16" s="443">
        <v>240</v>
      </c>
      <c r="AH16" s="443">
        <v>244</v>
      </c>
      <c r="AI16" s="443">
        <v>255</v>
      </c>
      <c r="AJ16" s="443">
        <v>267</v>
      </c>
      <c r="AK16" s="443">
        <v>275</v>
      </c>
      <c r="AL16" s="443">
        <v>278</v>
      </c>
      <c r="AM16" s="443">
        <v>290</v>
      </c>
      <c r="AN16" s="443">
        <v>347</v>
      </c>
      <c r="AO16" s="443">
        <v>363</v>
      </c>
      <c r="AP16" s="443">
        <v>369</v>
      </c>
      <c r="AQ16" s="443">
        <v>378</v>
      </c>
      <c r="AR16" s="443">
        <v>390</v>
      </c>
      <c r="AS16" s="443">
        <v>389</v>
      </c>
      <c r="AT16" s="443">
        <v>383</v>
      </c>
      <c r="AU16" s="443">
        <v>412</v>
      </c>
      <c r="AV16" s="443">
        <v>435</v>
      </c>
      <c r="AW16" s="443">
        <v>455</v>
      </c>
      <c r="AX16" s="443">
        <v>457</v>
      </c>
      <c r="AY16" s="443">
        <v>454</v>
      </c>
      <c r="AZ16" s="443">
        <v>497</v>
      </c>
      <c r="BA16" s="443">
        <v>513</v>
      </c>
      <c r="BB16" s="443">
        <v>490</v>
      </c>
      <c r="BC16" s="443">
        <v>439</v>
      </c>
      <c r="BD16" s="443">
        <v>481</v>
      </c>
      <c r="BE16" s="443">
        <v>511</v>
      </c>
      <c r="BF16" s="443">
        <v>513</v>
      </c>
      <c r="BG16" s="443">
        <v>540</v>
      </c>
      <c r="BH16" s="443">
        <v>578</v>
      </c>
      <c r="BI16" s="443">
        <v>572</v>
      </c>
      <c r="BJ16" s="443">
        <v>565</v>
      </c>
      <c r="BK16" s="443">
        <v>617</v>
      </c>
      <c r="BL16" s="443">
        <v>477</v>
      </c>
      <c r="BM16" s="443">
        <v>591</v>
      </c>
      <c r="BN16" s="443">
        <v>570</v>
      </c>
      <c r="BO16" s="444">
        <v>525</v>
      </c>
      <c r="BP16" s="340"/>
    </row>
    <row r="17" spans="1:140" s="357" customFormat="1" ht="15" customHeight="1">
      <c r="A17" s="338" t="s">
        <v>488</v>
      </c>
      <c r="B17" s="442">
        <v>70</v>
      </c>
      <c r="C17" s="442">
        <v>66</v>
      </c>
      <c r="D17" s="442">
        <v>63</v>
      </c>
      <c r="E17" s="442">
        <v>56</v>
      </c>
      <c r="F17" s="442">
        <v>59</v>
      </c>
      <c r="G17" s="442">
        <v>59</v>
      </c>
      <c r="H17" s="442">
        <v>60</v>
      </c>
      <c r="I17" s="442">
        <v>61</v>
      </c>
      <c r="J17" s="443">
        <v>63</v>
      </c>
      <c r="K17" s="443">
        <v>63</v>
      </c>
      <c r="L17" s="443">
        <v>64</v>
      </c>
      <c r="M17" s="443">
        <v>66</v>
      </c>
      <c r="N17" s="443">
        <v>69</v>
      </c>
      <c r="O17" s="443">
        <v>70</v>
      </c>
      <c r="P17" s="443">
        <v>74</v>
      </c>
      <c r="Q17" s="443">
        <v>74</v>
      </c>
      <c r="R17" s="443">
        <v>77</v>
      </c>
      <c r="S17" s="443">
        <v>76</v>
      </c>
      <c r="T17" s="443">
        <v>78</v>
      </c>
      <c r="U17" s="443">
        <v>81</v>
      </c>
      <c r="V17" s="443">
        <v>78</v>
      </c>
      <c r="W17" s="443">
        <v>80</v>
      </c>
      <c r="X17" s="443">
        <v>80</v>
      </c>
      <c r="Y17" s="443">
        <v>81</v>
      </c>
      <c r="Z17" s="443">
        <v>79</v>
      </c>
      <c r="AA17" s="443">
        <v>87</v>
      </c>
      <c r="AB17" s="443">
        <v>87</v>
      </c>
      <c r="AC17" s="443">
        <v>87</v>
      </c>
      <c r="AD17" s="443">
        <v>96</v>
      </c>
      <c r="AE17" s="443">
        <v>100</v>
      </c>
      <c r="AF17" s="443">
        <v>89</v>
      </c>
      <c r="AG17" s="443">
        <v>87</v>
      </c>
      <c r="AH17" s="443">
        <v>102</v>
      </c>
      <c r="AI17" s="443">
        <v>95</v>
      </c>
      <c r="AJ17" s="443">
        <v>90</v>
      </c>
      <c r="AK17" s="443">
        <v>97</v>
      </c>
      <c r="AL17" s="443">
        <v>97</v>
      </c>
      <c r="AM17" s="443">
        <v>90</v>
      </c>
      <c r="AN17" s="443">
        <v>93</v>
      </c>
      <c r="AO17" s="443">
        <v>94</v>
      </c>
      <c r="AP17" s="443">
        <v>108</v>
      </c>
      <c r="AQ17" s="443">
        <v>101</v>
      </c>
      <c r="AR17" s="443">
        <v>100</v>
      </c>
      <c r="AS17" s="443">
        <v>101</v>
      </c>
      <c r="AT17" s="443">
        <v>112</v>
      </c>
      <c r="AU17" s="443">
        <v>112</v>
      </c>
      <c r="AV17" s="443">
        <v>113</v>
      </c>
      <c r="AW17" s="443">
        <v>111</v>
      </c>
      <c r="AX17" s="443">
        <v>120</v>
      </c>
      <c r="AY17" s="443">
        <v>115</v>
      </c>
      <c r="AZ17" s="443">
        <v>122</v>
      </c>
      <c r="BA17" s="443">
        <v>118</v>
      </c>
      <c r="BB17" s="443">
        <v>126</v>
      </c>
      <c r="BC17" s="443">
        <v>110</v>
      </c>
      <c r="BD17" s="443">
        <v>116</v>
      </c>
      <c r="BE17" s="443">
        <v>111</v>
      </c>
      <c r="BF17" s="443">
        <v>113</v>
      </c>
      <c r="BG17" s="443">
        <v>108</v>
      </c>
      <c r="BH17" s="443">
        <v>111</v>
      </c>
      <c r="BI17" s="443">
        <v>108</v>
      </c>
      <c r="BJ17" s="443">
        <v>111</v>
      </c>
      <c r="BK17" s="443">
        <v>112</v>
      </c>
      <c r="BL17" s="443">
        <v>111</v>
      </c>
      <c r="BM17" s="443">
        <v>106</v>
      </c>
      <c r="BN17" s="443">
        <v>111</v>
      </c>
      <c r="BO17" s="444">
        <v>109</v>
      </c>
      <c r="BP17" s="340"/>
    </row>
    <row r="18" spans="1:140" s="357" customFormat="1" ht="15" customHeight="1">
      <c r="A18" s="338" t="s">
        <v>157</v>
      </c>
      <c r="B18" s="442">
        <v>237</v>
      </c>
      <c r="C18" s="442">
        <v>201</v>
      </c>
      <c r="D18" s="442">
        <v>205</v>
      </c>
      <c r="E18" s="442">
        <v>215</v>
      </c>
      <c r="F18" s="442">
        <v>188</v>
      </c>
      <c r="G18" s="442">
        <v>182</v>
      </c>
      <c r="H18" s="442">
        <v>202</v>
      </c>
      <c r="I18" s="442">
        <v>139</v>
      </c>
      <c r="J18" s="443">
        <v>199</v>
      </c>
      <c r="K18" s="443">
        <v>269</v>
      </c>
      <c r="L18" s="443">
        <v>207</v>
      </c>
      <c r="M18" s="443">
        <v>258</v>
      </c>
      <c r="N18" s="443">
        <v>254</v>
      </c>
      <c r="O18" s="443">
        <v>248</v>
      </c>
      <c r="P18" s="443">
        <v>275</v>
      </c>
      <c r="Q18" s="443">
        <v>246</v>
      </c>
      <c r="R18" s="443">
        <v>197</v>
      </c>
      <c r="S18" s="443">
        <v>259</v>
      </c>
      <c r="T18" s="443">
        <v>215</v>
      </c>
      <c r="U18" s="443">
        <v>265</v>
      </c>
      <c r="V18" s="443">
        <v>297</v>
      </c>
      <c r="W18" s="443">
        <v>284</v>
      </c>
      <c r="X18" s="443">
        <v>279</v>
      </c>
      <c r="Y18" s="443">
        <v>376</v>
      </c>
      <c r="Z18" s="443">
        <v>308</v>
      </c>
      <c r="AA18" s="443">
        <v>428</v>
      </c>
      <c r="AB18" s="443">
        <v>286</v>
      </c>
      <c r="AC18" s="443">
        <v>380</v>
      </c>
      <c r="AD18" s="443">
        <v>468</v>
      </c>
      <c r="AE18" s="443">
        <v>365</v>
      </c>
      <c r="AF18" s="443">
        <v>395</v>
      </c>
      <c r="AG18" s="443">
        <v>341</v>
      </c>
      <c r="AH18" s="443">
        <v>342</v>
      </c>
      <c r="AI18" s="443">
        <v>330</v>
      </c>
      <c r="AJ18" s="443">
        <v>304</v>
      </c>
      <c r="AK18" s="443">
        <v>330</v>
      </c>
      <c r="AL18" s="443">
        <v>366</v>
      </c>
      <c r="AM18" s="443">
        <v>381</v>
      </c>
      <c r="AN18" s="443">
        <v>378</v>
      </c>
      <c r="AO18" s="443">
        <v>458</v>
      </c>
      <c r="AP18" s="443">
        <v>433</v>
      </c>
      <c r="AQ18" s="443">
        <v>406</v>
      </c>
      <c r="AR18" s="443">
        <v>492</v>
      </c>
      <c r="AS18" s="443">
        <v>511</v>
      </c>
      <c r="AT18" s="443">
        <v>413</v>
      </c>
      <c r="AU18" s="443">
        <v>506</v>
      </c>
      <c r="AV18" s="443">
        <v>416</v>
      </c>
      <c r="AW18" s="443">
        <v>478</v>
      </c>
      <c r="AX18" s="443">
        <v>403</v>
      </c>
      <c r="AY18" s="443">
        <v>530</v>
      </c>
      <c r="AZ18" s="443">
        <v>460</v>
      </c>
      <c r="BA18" s="443">
        <v>695</v>
      </c>
      <c r="BB18" s="443">
        <v>474</v>
      </c>
      <c r="BC18" s="443">
        <v>519</v>
      </c>
      <c r="BD18" s="443">
        <v>684</v>
      </c>
      <c r="BE18" s="443">
        <v>658</v>
      </c>
      <c r="BF18" s="443">
        <v>568</v>
      </c>
      <c r="BG18" s="443">
        <v>693</v>
      </c>
      <c r="BH18" s="443">
        <v>668</v>
      </c>
      <c r="BI18" s="443">
        <v>475</v>
      </c>
      <c r="BJ18" s="443">
        <f>283+236</f>
        <v>519</v>
      </c>
      <c r="BK18" s="443">
        <v>522</v>
      </c>
      <c r="BL18" s="443">
        <f>220+285</f>
        <v>505</v>
      </c>
      <c r="BM18" s="443">
        <f>299+341</f>
        <v>640</v>
      </c>
      <c r="BN18" s="443">
        <f>335+145</f>
        <v>480</v>
      </c>
      <c r="BO18" s="444">
        <f>336+246</f>
        <v>582</v>
      </c>
      <c r="BP18" s="340"/>
    </row>
    <row r="19" spans="1:140" s="356" customFormat="1" ht="5.0999999999999996" customHeight="1">
      <c r="A19" s="338"/>
      <c r="B19" s="442"/>
      <c r="C19" s="442"/>
      <c r="D19" s="442"/>
      <c r="E19" s="442"/>
      <c r="F19" s="442"/>
      <c r="G19" s="442"/>
      <c r="H19" s="442"/>
      <c r="I19" s="442"/>
      <c r="J19" s="445"/>
      <c r="K19" s="445"/>
      <c r="L19" s="445"/>
      <c r="M19" s="445"/>
      <c r="N19" s="445"/>
      <c r="O19" s="445"/>
      <c r="P19" s="445"/>
      <c r="Q19" s="445"/>
      <c r="R19" s="445"/>
      <c r="S19" s="445"/>
      <c r="T19" s="445"/>
      <c r="U19" s="445"/>
      <c r="V19" s="445"/>
      <c r="W19" s="445"/>
      <c r="X19" s="445"/>
      <c r="Y19" s="445"/>
      <c r="Z19" s="445"/>
      <c r="AA19" s="445"/>
      <c r="AB19" s="445"/>
      <c r="AC19" s="445"/>
      <c r="AD19" s="445"/>
      <c r="AE19" s="445"/>
      <c r="AF19" s="445"/>
      <c r="AG19" s="445"/>
      <c r="AH19" s="445"/>
      <c r="AI19" s="445"/>
      <c r="AJ19" s="445"/>
      <c r="AK19" s="445"/>
      <c r="AL19" s="445"/>
      <c r="AM19" s="445"/>
      <c r="AN19" s="445"/>
      <c r="AO19" s="445"/>
      <c r="AP19" s="445"/>
      <c r="AQ19" s="445"/>
      <c r="AR19" s="445"/>
      <c r="AS19" s="445"/>
      <c r="AT19" s="445"/>
      <c r="AU19" s="445"/>
      <c r="AV19" s="445"/>
      <c r="AW19" s="445"/>
      <c r="AX19" s="445"/>
      <c r="AY19" s="445"/>
      <c r="AZ19" s="445"/>
      <c r="BA19" s="445"/>
      <c r="BB19" s="445"/>
      <c r="BC19" s="445"/>
      <c r="BD19" s="445"/>
      <c r="BE19" s="445"/>
      <c r="BF19" s="445"/>
      <c r="BG19" s="445"/>
      <c r="BH19" s="445"/>
      <c r="BI19" s="445"/>
      <c r="BJ19" s="445"/>
      <c r="BK19" s="445"/>
      <c r="BL19" s="445"/>
      <c r="BM19" s="445"/>
      <c r="BN19" s="445"/>
      <c r="BO19" s="445"/>
      <c r="BP19" s="340"/>
    </row>
    <row r="20" spans="1:140" s="44" customFormat="1" ht="15" customHeight="1" thickBot="1">
      <c r="A20" s="106" t="s">
        <v>169</v>
      </c>
      <c r="B20" s="74">
        <v>2458</v>
      </c>
      <c r="C20" s="74">
        <v>2514</v>
      </c>
      <c r="D20" s="74">
        <v>2661</v>
      </c>
      <c r="E20" s="74">
        <v>2783</v>
      </c>
      <c r="F20" s="74">
        <v>2691</v>
      </c>
      <c r="G20" s="74">
        <v>2657</v>
      </c>
      <c r="H20" s="74">
        <v>2698</v>
      </c>
      <c r="I20" s="74">
        <v>2698</v>
      </c>
      <c r="J20" s="74">
        <v>2723</v>
      </c>
      <c r="K20" s="74">
        <v>2911</v>
      </c>
      <c r="L20" s="74">
        <v>2857</v>
      </c>
      <c r="M20" s="74">
        <v>3125</v>
      </c>
      <c r="N20" s="74">
        <v>3124</v>
      </c>
      <c r="O20" s="74">
        <v>3253</v>
      </c>
      <c r="P20" s="74">
        <v>3427</v>
      </c>
      <c r="Q20" s="74">
        <v>3568</v>
      </c>
      <c r="R20" s="74">
        <v>3510</v>
      </c>
      <c r="S20" s="74">
        <v>3751</v>
      </c>
      <c r="T20" s="74">
        <v>3876</v>
      </c>
      <c r="U20" s="74">
        <v>4086</v>
      </c>
      <c r="V20" s="74">
        <v>4118</v>
      </c>
      <c r="W20" s="74">
        <v>4281</v>
      </c>
      <c r="X20" s="74">
        <v>4438</v>
      </c>
      <c r="Y20" s="74">
        <v>4675</v>
      </c>
      <c r="Z20" s="74">
        <v>4598</v>
      </c>
      <c r="AA20" s="74">
        <v>4983</v>
      </c>
      <c r="AB20" s="74">
        <v>4977</v>
      </c>
      <c r="AC20" s="74">
        <v>5227</v>
      </c>
      <c r="AD20" s="74">
        <v>5283</v>
      </c>
      <c r="AE20" s="74">
        <v>5328</v>
      </c>
      <c r="AF20" s="74">
        <v>5639</v>
      </c>
      <c r="AG20" s="74">
        <v>5839</v>
      </c>
      <c r="AH20" s="74">
        <v>5744</v>
      </c>
      <c r="AI20" s="74">
        <v>6118</v>
      </c>
      <c r="AJ20" s="74">
        <v>6380</v>
      </c>
      <c r="AK20" s="74">
        <v>6597</v>
      </c>
      <c r="AL20" s="74">
        <v>6405</v>
      </c>
      <c r="AM20" s="74">
        <v>6624</v>
      </c>
      <c r="AN20" s="74">
        <v>7450</v>
      </c>
      <c r="AO20" s="74">
        <v>7545</v>
      </c>
      <c r="AP20" s="74">
        <v>7480</v>
      </c>
      <c r="AQ20" s="74">
        <v>7546</v>
      </c>
      <c r="AR20" s="74">
        <v>7874</v>
      </c>
      <c r="AS20" s="74">
        <v>8120</v>
      </c>
      <c r="AT20" s="74">
        <v>7886</v>
      </c>
      <c r="AU20" s="74">
        <v>8171</v>
      </c>
      <c r="AV20" s="74">
        <v>8123</v>
      </c>
      <c r="AW20" s="74">
        <v>8434</v>
      </c>
      <c r="AX20" s="74">
        <v>8074</v>
      </c>
      <c r="AY20" s="74">
        <v>8280</v>
      </c>
      <c r="AZ20" s="74">
        <v>8423</v>
      </c>
      <c r="BA20" s="74">
        <v>8829</v>
      </c>
      <c r="BB20" s="74">
        <v>8283</v>
      </c>
      <c r="BC20" s="74">
        <v>7626</v>
      </c>
      <c r="BD20" s="74">
        <v>8121</v>
      </c>
      <c r="BE20" s="74">
        <v>8717</v>
      </c>
      <c r="BF20" s="74">
        <v>8067</v>
      </c>
      <c r="BG20" s="74">
        <v>8412</v>
      </c>
      <c r="BH20" s="74">
        <v>8756</v>
      </c>
      <c r="BI20" s="74">
        <v>8864</v>
      </c>
      <c r="BJ20" s="74">
        <f>SUM(BJ10:BJ18)</f>
        <v>8611</v>
      </c>
      <c r="BK20" s="74">
        <f>SUM(BK10:BK18)</f>
        <v>8976</v>
      </c>
      <c r="BL20" s="74">
        <f t="shared" ref="BL20:BO20" si="0">SUM(BL10:BL18)</f>
        <v>8856</v>
      </c>
      <c r="BM20" s="74">
        <f t="shared" si="0"/>
        <v>9251</v>
      </c>
      <c r="BN20" s="74">
        <f t="shared" si="0"/>
        <v>8746</v>
      </c>
      <c r="BO20" s="74">
        <f t="shared" si="0"/>
        <v>8756</v>
      </c>
      <c r="BP20" s="340"/>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row>
    <row r="21" spans="1:140" s="357" customFormat="1" ht="15" customHeight="1" thickTop="1">
      <c r="A21" s="356"/>
      <c r="B21" s="356"/>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439"/>
      <c r="AM21" s="439"/>
      <c r="AN21" s="439"/>
      <c r="AO21" s="439"/>
      <c r="AP21" s="439"/>
      <c r="AQ21" s="439"/>
      <c r="AR21" s="439"/>
      <c r="AS21" s="439"/>
      <c r="AT21" s="439"/>
      <c r="AU21" s="439"/>
      <c r="AV21" s="439"/>
      <c r="AW21" s="439"/>
      <c r="AX21" s="439"/>
      <c r="AY21" s="439"/>
      <c r="AZ21" s="439"/>
      <c r="BA21" s="439"/>
      <c r="BB21" s="439"/>
      <c r="BC21" s="439"/>
      <c r="BD21" s="439"/>
      <c r="BE21" s="439"/>
      <c r="BF21" s="439"/>
      <c r="BG21" s="439"/>
      <c r="BH21" s="439"/>
      <c r="BI21" s="439"/>
      <c r="BJ21" s="439"/>
      <c r="BK21" s="439"/>
      <c r="BL21" s="439"/>
      <c r="BM21" s="439"/>
      <c r="BN21" s="439"/>
      <c r="BO21" s="439"/>
    </row>
    <row r="22" spans="1:140" s="357" customFormat="1" ht="15" customHeight="1">
      <c r="A22" s="356"/>
      <c r="B22" s="356"/>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row>
    <row r="23" spans="1:140" s="357" customFormat="1" ht="15" customHeight="1">
      <c r="A23" s="356"/>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56"/>
      <c r="BC23" s="356"/>
      <c r="BD23" s="356"/>
      <c r="BE23" s="356"/>
      <c r="BF23" s="356"/>
      <c r="BG23" s="356"/>
      <c r="BH23" s="356"/>
      <c r="BI23" s="356"/>
      <c r="BJ23" s="356"/>
      <c r="BK23" s="356"/>
      <c r="BL23" s="356"/>
      <c r="BM23" s="356"/>
      <c r="BN23" s="356"/>
      <c r="BO23" s="356"/>
    </row>
    <row r="24" spans="1:140" s="357" customFormat="1" ht="15" customHeight="1">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6"/>
      <c r="BB24" s="356"/>
      <c r="BC24" s="356"/>
      <c r="BD24" s="356"/>
      <c r="BE24" s="356"/>
      <c r="BF24" s="356"/>
      <c r="BG24" s="356"/>
      <c r="BH24" s="356"/>
      <c r="BI24" s="356"/>
      <c r="BJ24" s="356"/>
      <c r="BK24" s="356"/>
      <c r="BL24" s="356"/>
      <c r="BM24" s="356"/>
      <c r="BN24" s="356"/>
      <c r="BO24" s="356"/>
    </row>
    <row r="25" spans="1:140" s="357" customFormat="1" ht="15" customHeight="1">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356"/>
      <c r="BF25" s="356"/>
      <c r="BG25" s="356"/>
      <c r="BH25" s="356"/>
      <c r="BI25" s="356"/>
      <c r="BJ25" s="356"/>
      <c r="BK25" s="356"/>
      <c r="BL25" s="356"/>
      <c r="BM25" s="356"/>
      <c r="BN25" s="356"/>
      <c r="BO25" s="356"/>
    </row>
    <row r="26" spans="1:140"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6"/>
      <c r="BA26" s="356"/>
      <c r="BB26" s="356"/>
      <c r="BC26" s="356"/>
      <c r="BD26" s="356"/>
      <c r="BE26" s="356"/>
      <c r="BF26" s="356"/>
      <c r="BG26" s="356"/>
      <c r="BH26" s="356"/>
      <c r="BI26" s="356"/>
      <c r="BJ26" s="356"/>
      <c r="BK26" s="356"/>
      <c r="BL26" s="356"/>
      <c r="BM26" s="356"/>
      <c r="BN26" s="356"/>
      <c r="BO26" s="356"/>
    </row>
    <row r="27" spans="1:140"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c r="BO27" s="356"/>
    </row>
    <row r="28" spans="1:140"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row>
    <row r="29" spans="1:140"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356"/>
      <c r="BF29" s="356"/>
      <c r="BG29" s="356"/>
      <c r="BH29" s="356"/>
      <c r="BI29" s="356"/>
      <c r="BJ29" s="356"/>
      <c r="BK29" s="356"/>
      <c r="BL29" s="356"/>
      <c r="BM29" s="356"/>
      <c r="BN29" s="356"/>
      <c r="BO29" s="356"/>
    </row>
    <row r="30" spans="1:140"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row>
    <row r="31" spans="1:140"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row>
    <row r="32" spans="1:140"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c r="BB32" s="356"/>
      <c r="BC32" s="356"/>
      <c r="BD32" s="356"/>
      <c r="BE32" s="356"/>
      <c r="BF32" s="356"/>
      <c r="BG32" s="356"/>
      <c r="BH32" s="356"/>
      <c r="BI32" s="356"/>
      <c r="BJ32" s="356"/>
      <c r="BK32" s="356"/>
      <c r="BL32" s="356"/>
      <c r="BM32" s="356"/>
      <c r="BN32" s="356"/>
      <c r="BO32" s="356"/>
    </row>
    <row r="33" spans="1:67"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c r="AZ33" s="356"/>
      <c r="BA33" s="356"/>
      <c r="BB33" s="356"/>
      <c r="BC33" s="356"/>
      <c r="BD33" s="356"/>
      <c r="BE33" s="356"/>
      <c r="BF33" s="356"/>
      <c r="BG33" s="356"/>
      <c r="BH33" s="356"/>
      <c r="BI33" s="356"/>
      <c r="BJ33" s="356"/>
      <c r="BK33" s="356"/>
      <c r="BL33" s="356"/>
      <c r="BM33" s="356"/>
      <c r="BN33" s="356"/>
      <c r="BO33" s="356"/>
    </row>
    <row r="34" spans="1:67"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c r="BE34" s="356"/>
      <c r="BF34" s="356"/>
      <c r="BG34" s="356"/>
      <c r="BH34" s="356"/>
      <c r="BI34" s="356"/>
      <c r="BJ34" s="356"/>
      <c r="BK34" s="356"/>
      <c r="BL34" s="356"/>
      <c r="BM34" s="356"/>
      <c r="BN34" s="356"/>
      <c r="BO34" s="356"/>
    </row>
    <row r="35" spans="1:67"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c r="BE35" s="356"/>
      <c r="BF35" s="356"/>
      <c r="BG35" s="356"/>
      <c r="BH35" s="356"/>
      <c r="BI35" s="356"/>
      <c r="BJ35" s="356"/>
      <c r="BK35" s="356"/>
      <c r="BL35" s="356"/>
      <c r="BM35" s="356"/>
      <c r="BN35" s="356"/>
      <c r="BO35" s="356"/>
    </row>
    <row r="36" spans="1:67"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356"/>
      <c r="BF36" s="356"/>
      <c r="BG36" s="356"/>
      <c r="BH36" s="356"/>
      <c r="BI36" s="356"/>
      <c r="BJ36" s="356"/>
      <c r="BK36" s="356"/>
      <c r="BL36" s="356"/>
      <c r="BM36" s="356"/>
      <c r="BN36" s="356"/>
      <c r="BO36" s="356"/>
    </row>
    <row r="37" spans="1:67"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c r="BK37" s="356"/>
      <c r="BL37" s="356"/>
      <c r="BM37" s="356"/>
      <c r="BN37" s="356"/>
      <c r="BO37" s="356"/>
    </row>
    <row r="38" spans="1:67"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6"/>
      <c r="AO38" s="356"/>
      <c r="AP38" s="356"/>
      <c r="AQ38" s="356"/>
      <c r="AR38" s="356"/>
      <c r="AS38" s="356"/>
      <c r="AT38" s="356"/>
      <c r="AU38" s="356"/>
      <c r="AV38" s="356"/>
      <c r="AW38" s="356"/>
      <c r="AX38" s="356"/>
      <c r="AY38" s="356"/>
      <c r="AZ38" s="356"/>
      <c r="BA38" s="356"/>
      <c r="BB38" s="356"/>
      <c r="BC38" s="356"/>
      <c r="BD38" s="356"/>
      <c r="BE38" s="356"/>
      <c r="BF38" s="356"/>
      <c r="BG38" s="356"/>
      <c r="BH38" s="356"/>
      <c r="BI38" s="356"/>
      <c r="BJ38" s="356"/>
      <c r="BK38" s="356"/>
      <c r="BL38" s="356"/>
      <c r="BM38" s="356"/>
      <c r="BN38" s="356"/>
      <c r="BO38" s="356"/>
    </row>
    <row r="39" spans="1:67"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row>
    <row r="40" spans="1:67"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row>
    <row r="41" spans="1:67"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row>
    <row r="42" spans="1:67"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row>
    <row r="43" spans="1:67"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row>
    <row r="44" spans="1:67"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row>
    <row r="45" spans="1:67"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row>
    <row r="46" spans="1:67"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row>
    <row r="47" spans="1:67"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row>
    <row r="48" spans="1:67"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row>
    <row r="49" spans="1:67"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row>
    <row r="50" spans="1:67"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row>
    <row r="51" spans="1:67"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row>
    <row r="52" spans="1:67"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row>
    <row r="53" spans="1:67"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row>
    <row r="54" spans="1:67"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row>
    <row r="55" spans="1:67"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row>
    <row r="56" spans="1:67"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row>
    <row r="57" spans="1:67"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row>
    <row r="58" spans="1:67"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row>
    <row r="59" spans="1:67"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row>
    <row r="60" spans="1:67"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row>
    <row r="61" spans="1:67"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row>
    <row r="62" spans="1:67"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row>
    <row r="63" spans="1:67"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row>
    <row r="64" spans="1:67"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row>
    <row r="65" spans="1:67"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row>
    <row r="66" spans="1:67"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row>
    <row r="67" spans="1:67"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row>
    <row r="68" spans="1:67"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row>
    <row r="69" spans="1:67"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row>
    <row r="70" spans="1:67"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row>
    <row r="71" spans="1:67"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row>
    <row r="72" spans="1:67"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row>
    <row r="73" spans="1:67"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row>
    <row r="74" spans="1:67"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row>
    <row r="75" spans="1:67"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row>
    <row r="76" spans="1:67"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row>
    <row r="77" spans="1:67"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row>
    <row r="78" spans="1:67"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row>
    <row r="79" spans="1:67"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row>
    <row r="80" spans="1:67"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row>
    <row r="81" spans="1:67"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row>
    <row r="82" spans="1:67"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row>
    <row r="83" spans="1:67"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row>
    <row r="84" spans="1:67"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row>
    <row r="85" spans="1:67"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row>
    <row r="86" spans="1:67"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row>
    <row r="87" spans="1:67"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row>
    <row r="88" spans="1:67"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row>
    <row r="89" spans="1:67"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row>
    <row r="90" spans="1:67"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row>
    <row r="91" spans="1:67"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row>
    <row r="92" spans="1:67"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row>
    <row r="93" spans="1:67"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row>
    <row r="94" spans="1:67"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row>
    <row r="95" spans="1:67"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row>
    <row r="96" spans="1:67"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row>
    <row r="97" spans="1:67"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row>
    <row r="98" spans="1:67"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row>
    <row r="99" spans="1:67"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row>
    <row r="100" spans="1:67"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row>
    <row r="101" spans="1:67"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row>
    <row r="102" spans="1:67"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row>
    <row r="103" spans="1:67"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row>
    <row r="104" spans="1:67"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row>
    <row r="105" spans="1:67"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row>
    <row r="106" spans="1:67"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row>
    <row r="107" spans="1:67"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row>
    <row r="108" spans="1:67"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row>
    <row r="109" spans="1:67"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row>
    <row r="110" spans="1:67"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row>
    <row r="111" spans="1:67"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row>
  </sheetData>
  <hyperlinks>
    <hyperlink ref="BO6" location="Índex!D9" display="Index" xr:uid="{586D794E-4063-4D76-B02A-8811D05FF7A3}"/>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8E0F5-60F0-4CF3-8248-73A495E2B0DB}">
  <sheetPr>
    <tabColor rgb="FFFF0000"/>
  </sheetPr>
  <dimension ref="A1:IC119"/>
  <sheetViews>
    <sheetView showGridLines="0" zoomScaleNormal="100" zoomScaleSheetLayoutView="100" workbookViewId="0">
      <pane xSplit="1" ySplit="8" topLeftCell="BF9" activePane="bottomRight" state="frozen"/>
      <selection activeCell="BO9" sqref="BO9"/>
      <selection pane="topRight" activeCell="BO9" sqref="BO9"/>
      <selection pane="bottomLeft" activeCell="BO9" sqref="BO9"/>
      <selection pane="bottomRight" activeCell="BO10" sqref="BO10:BO20"/>
    </sheetView>
  </sheetViews>
  <sheetFormatPr defaultColWidth="9" defaultRowHeight="15" customHeight="1"/>
  <cols>
    <col min="1" max="1" width="31.6328125" style="350" bestFit="1" customWidth="1"/>
    <col min="2" max="37" width="9.36328125" style="350" customWidth="1"/>
    <col min="38" max="43" width="9" style="350" customWidth="1"/>
    <col min="44" max="67" width="9" style="350"/>
    <col min="68" max="16384" width="9" style="341"/>
  </cols>
  <sheetData>
    <row r="1" spans="1:237"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41"/>
      <c r="CT1" s="41"/>
      <c r="CU1" s="39"/>
      <c r="CV1" s="40"/>
      <c r="CW1" s="42"/>
      <c r="CX1" s="42"/>
      <c r="CY1" s="42"/>
      <c r="CZ1" s="42"/>
      <c r="DA1" s="42"/>
      <c r="DB1" s="40"/>
      <c r="DC1" s="42"/>
      <c r="DD1" s="40"/>
      <c r="DE1" s="42"/>
      <c r="DF1" s="42"/>
      <c r="DG1" s="42"/>
      <c r="DH1" s="43"/>
      <c r="DI1" s="43"/>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41"/>
      <c r="EY1" s="41"/>
      <c r="EZ1" s="39"/>
      <c r="FA1" s="40"/>
      <c r="FB1" s="42"/>
      <c r="FC1" s="42"/>
      <c r="FD1" s="42"/>
      <c r="FE1" s="42"/>
      <c r="FF1" s="42"/>
      <c r="FG1" s="40"/>
      <c r="FH1" s="42"/>
      <c r="FI1" s="40"/>
      <c r="FJ1" s="42"/>
      <c r="FK1" s="42"/>
      <c r="FL1" s="42"/>
      <c r="FM1" s="43"/>
      <c r="FN1" s="43"/>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41"/>
      <c r="HD1" s="41"/>
      <c r="HE1" s="39"/>
      <c r="HF1" s="40"/>
      <c r="HG1" s="42"/>
      <c r="HH1" s="42"/>
      <c r="HI1" s="42"/>
      <c r="HJ1" s="42"/>
      <c r="HK1" s="42"/>
      <c r="HL1" s="40"/>
      <c r="HM1" s="42"/>
      <c r="HN1" s="40"/>
      <c r="HO1" s="42"/>
      <c r="HP1" s="42"/>
      <c r="HQ1" s="42"/>
      <c r="HR1" s="43"/>
      <c r="HS1" s="43"/>
      <c r="HT1" s="39"/>
      <c r="HU1" s="40"/>
      <c r="HV1" s="39"/>
      <c r="HW1" s="40"/>
      <c r="HX1" s="39"/>
      <c r="HY1" s="40"/>
      <c r="HZ1" s="39"/>
      <c r="IA1" s="40"/>
      <c r="IB1" s="39"/>
      <c r="IC1" s="40"/>
    </row>
    <row r="2" spans="1:237"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41"/>
      <c r="CT2" s="41"/>
      <c r="CU2" s="39"/>
      <c r="CV2" s="40"/>
      <c r="CW2" s="42"/>
      <c r="CX2" s="42"/>
      <c r="CY2" s="42"/>
      <c r="CZ2" s="42"/>
      <c r="DA2" s="42"/>
      <c r="DB2" s="40"/>
      <c r="DC2" s="42"/>
      <c r="DD2" s="40"/>
      <c r="DE2" s="42"/>
      <c r="DF2" s="42"/>
      <c r="DG2" s="42"/>
      <c r="DH2" s="43"/>
      <c r="DI2" s="43"/>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41"/>
      <c r="EY2" s="41"/>
      <c r="EZ2" s="39"/>
      <c r="FA2" s="40"/>
      <c r="FB2" s="42"/>
      <c r="FC2" s="42"/>
      <c r="FD2" s="42"/>
      <c r="FE2" s="42"/>
      <c r="FF2" s="42"/>
      <c r="FG2" s="40"/>
      <c r="FH2" s="42"/>
      <c r="FI2" s="40"/>
      <c r="FJ2" s="42"/>
      <c r="FK2" s="42"/>
      <c r="FL2" s="42"/>
      <c r="FM2" s="43"/>
      <c r="FN2" s="43"/>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41"/>
      <c r="HD2" s="41"/>
      <c r="HE2" s="39"/>
      <c r="HF2" s="40"/>
      <c r="HG2" s="42"/>
      <c r="HH2" s="42"/>
      <c r="HI2" s="42"/>
      <c r="HJ2" s="42"/>
      <c r="HK2" s="42"/>
      <c r="HL2" s="40"/>
      <c r="HM2" s="42"/>
      <c r="HN2" s="40"/>
      <c r="HO2" s="42"/>
      <c r="HP2" s="42"/>
      <c r="HQ2" s="42"/>
      <c r="HR2" s="43"/>
      <c r="HS2" s="43"/>
      <c r="HT2" s="39"/>
      <c r="HU2" s="40"/>
      <c r="HV2" s="39"/>
      <c r="HW2" s="40"/>
      <c r="HX2" s="39"/>
      <c r="HY2" s="40"/>
      <c r="HZ2" s="39"/>
      <c r="IA2" s="40"/>
      <c r="IB2" s="39"/>
      <c r="IC2" s="40"/>
    </row>
    <row r="3" spans="1:237"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41"/>
      <c r="CT3" s="41"/>
      <c r="CU3" s="39"/>
      <c r="CV3" s="40"/>
      <c r="CW3" s="42"/>
      <c r="CX3" s="42"/>
      <c r="CY3" s="42"/>
      <c r="CZ3" s="42"/>
      <c r="DA3" s="42"/>
      <c r="DB3" s="40"/>
      <c r="DC3" s="42"/>
      <c r="DD3" s="40"/>
      <c r="DE3" s="42"/>
      <c r="DF3" s="42"/>
      <c r="DG3" s="42"/>
      <c r="DH3" s="43"/>
      <c r="DI3" s="43"/>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41"/>
      <c r="EY3" s="41"/>
      <c r="EZ3" s="39"/>
      <c r="FA3" s="40"/>
      <c r="FB3" s="42"/>
      <c r="FC3" s="42"/>
      <c r="FD3" s="42"/>
      <c r="FE3" s="42"/>
      <c r="FF3" s="42"/>
      <c r="FG3" s="40"/>
      <c r="FH3" s="42"/>
      <c r="FI3" s="40"/>
      <c r="FJ3" s="42"/>
      <c r="FK3" s="42"/>
      <c r="FL3" s="42"/>
      <c r="FM3" s="43"/>
      <c r="FN3" s="43"/>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41"/>
      <c r="HD3" s="41"/>
      <c r="HE3" s="39"/>
      <c r="HF3" s="40"/>
      <c r="HG3" s="42"/>
      <c r="HH3" s="42"/>
      <c r="HI3" s="42"/>
      <c r="HJ3" s="42"/>
      <c r="HK3" s="42"/>
      <c r="HL3" s="40"/>
      <c r="HM3" s="42"/>
      <c r="HN3" s="40"/>
      <c r="HO3" s="42"/>
      <c r="HP3" s="42"/>
      <c r="HQ3" s="42"/>
      <c r="HR3" s="43"/>
      <c r="HS3" s="43"/>
      <c r="HT3" s="39"/>
      <c r="HU3" s="40"/>
      <c r="HV3" s="39"/>
      <c r="HW3" s="40"/>
      <c r="HX3" s="39"/>
      <c r="HY3" s="40"/>
      <c r="HZ3" s="39"/>
      <c r="IA3" s="40"/>
      <c r="IB3" s="39"/>
      <c r="IC3" s="40"/>
    </row>
    <row r="4" spans="1:237"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7" s="99" customFormat="1" ht="15" customHeight="1" thickBot="1">
      <c r="A5" s="47" t="s">
        <v>489</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58"/>
      <c r="BQ5" s="158"/>
      <c r="BR5" s="158"/>
      <c r="BS5" s="158"/>
      <c r="BT5" s="158"/>
      <c r="BU5" s="158"/>
      <c r="BV5" s="158"/>
      <c r="BW5" s="158"/>
      <c r="BX5" s="158"/>
      <c r="BY5" s="158"/>
      <c r="BZ5" s="158"/>
      <c r="CA5" s="158"/>
      <c r="CB5" s="158"/>
      <c r="CC5" s="158"/>
      <c r="CD5" s="158"/>
      <c r="CE5" s="158"/>
      <c r="CF5" s="158"/>
      <c r="CG5" s="158"/>
      <c r="CH5" s="158"/>
      <c r="CI5" s="158"/>
      <c r="CJ5" s="159"/>
      <c r="CK5" s="159"/>
      <c r="CL5" s="159"/>
      <c r="CM5" s="159"/>
      <c r="CN5" s="159"/>
      <c r="CP5" s="160"/>
      <c r="CT5" s="160"/>
      <c r="CV5" s="161"/>
      <c r="CY5" s="162"/>
      <c r="CZ5" s="158"/>
      <c r="DA5" s="158"/>
      <c r="DB5" s="158"/>
      <c r="DC5" s="163"/>
      <c r="DD5" s="158"/>
      <c r="DE5" s="158"/>
      <c r="DF5" s="158"/>
      <c r="DG5" s="158"/>
    </row>
    <row r="6" spans="1:237" s="362" customFormat="1" ht="15" customHeight="1" thickTop="1">
      <c r="A6" s="358"/>
      <c r="B6" s="358"/>
      <c r="C6" s="359"/>
      <c r="D6" s="359"/>
      <c r="E6" s="359"/>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1"/>
      <c r="AM6" s="360"/>
      <c r="AN6" s="361"/>
      <c r="AO6" s="36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t="s">
        <v>61</v>
      </c>
    </row>
    <row r="7" spans="1:237" s="56" customFormat="1" ht="15" customHeight="1">
      <c r="A7" s="54"/>
      <c r="B7" s="55" t="s">
        <v>432</v>
      </c>
      <c r="C7" s="55" t="s">
        <v>433</v>
      </c>
      <c r="D7" s="55" t="s">
        <v>434</v>
      </c>
      <c r="E7" s="55" t="s">
        <v>435</v>
      </c>
      <c r="F7" s="55" t="s">
        <v>436</v>
      </c>
      <c r="G7" s="55" t="s">
        <v>437</v>
      </c>
      <c r="H7" s="55" t="s">
        <v>438</v>
      </c>
      <c r="I7" s="55" t="s">
        <v>439</v>
      </c>
      <c r="J7" s="55" t="s">
        <v>440</v>
      </c>
      <c r="K7" s="55" t="s">
        <v>441</v>
      </c>
      <c r="L7" s="55" t="s">
        <v>442</v>
      </c>
      <c r="M7" s="55" t="s">
        <v>443</v>
      </c>
      <c r="N7" s="55" t="s">
        <v>444</v>
      </c>
      <c r="O7" s="55" t="s">
        <v>445</v>
      </c>
      <c r="P7" s="55" t="s">
        <v>446</v>
      </c>
      <c r="Q7" s="55" t="s">
        <v>447</v>
      </c>
      <c r="R7" s="55" t="s">
        <v>448</v>
      </c>
      <c r="S7" s="55" t="s">
        <v>449</v>
      </c>
      <c r="T7" s="55" t="s">
        <v>450</v>
      </c>
      <c r="U7" s="55" t="s">
        <v>451</v>
      </c>
      <c r="V7" s="55" t="s">
        <v>452</v>
      </c>
      <c r="W7" s="55" t="s">
        <v>453</v>
      </c>
      <c r="X7" s="55" t="s">
        <v>454</v>
      </c>
      <c r="Y7" s="55" t="s">
        <v>455</v>
      </c>
      <c r="Z7" s="55" t="s">
        <v>456</v>
      </c>
      <c r="AA7" s="55" t="s">
        <v>457</v>
      </c>
      <c r="AB7" s="55" t="s">
        <v>458</v>
      </c>
      <c r="AC7" s="55" t="s">
        <v>459</v>
      </c>
      <c r="AD7" s="55" t="s">
        <v>460</v>
      </c>
      <c r="AE7" s="55" t="s">
        <v>461</v>
      </c>
      <c r="AF7" s="55" t="s">
        <v>462</v>
      </c>
      <c r="AG7" s="55" t="s">
        <v>463</v>
      </c>
      <c r="AH7" s="55" t="s">
        <v>464</v>
      </c>
      <c r="AI7" s="55" t="s">
        <v>465</v>
      </c>
      <c r="AJ7" s="55" t="s">
        <v>466</v>
      </c>
      <c r="AK7" s="55" t="s">
        <v>467</v>
      </c>
      <c r="AL7" s="55" t="s">
        <v>468</v>
      </c>
      <c r="AM7" s="55" t="s">
        <v>469</v>
      </c>
      <c r="AN7" s="55" t="s">
        <v>470</v>
      </c>
      <c r="AO7" s="55" t="s">
        <v>471</v>
      </c>
      <c r="AP7" s="55" t="s">
        <v>279</v>
      </c>
      <c r="AQ7" s="55" t="s">
        <v>280</v>
      </c>
      <c r="AR7" s="55" t="s">
        <v>281</v>
      </c>
      <c r="AS7" s="55" t="s">
        <v>282</v>
      </c>
      <c r="AT7" s="55" t="s">
        <v>284</v>
      </c>
      <c r="AU7" s="55" t="s">
        <v>285</v>
      </c>
      <c r="AV7" s="55" t="s">
        <v>286</v>
      </c>
      <c r="AW7" s="55" t="s">
        <v>287</v>
      </c>
      <c r="AX7" s="55" t="s">
        <v>289</v>
      </c>
      <c r="AY7" s="55" t="s">
        <v>290</v>
      </c>
      <c r="AZ7" s="55" t="s">
        <v>291</v>
      </c>
      <c r="BA7" s="55" t="s">
        <v>292</v>
      </c>
      <c r="BB7" s="55" t="s">
        <v>294</v>
      </c>
      <c r="BC7" s="55" t="s">
        <v>295</v>
      </c>
      <c r="BD7" s="55" t="s">
        <v>296</v>
      </c>
      <c r="BE7" s="55" t="s">
        <v>297</v>
      </c>
      <c r="BF7" s="55" t="s">
        <v>299</v>
      </c>
      <c r="BG7" s="55" t="s">
        <v>300</v>
      </c>
      <c r="BH7" s="55" t="s">
        <v>301</v>
      </c>
      <c r="BI7" s="55" t="s">
        <v>302</v>
      </c>
      <c r="BJ7" s="55" t="s">
        <v>304</v>
      </c>
      <c r="BK7" s="55" t="s">
        <v>305</v>
      </c>
      <c r="BL7" s="55" t="s">
        <v>306</v>
      </c>
      <c r="BM7" s="55" t="s">
        <v>307</v>
      </c>
      <c r="BN7" s="55" t="s">
        <v>309</v>
      </c>
      <c r="BO7" s="55" t="s">
        <v>310</v>
      </c>
    </row>
    <row r="8" spans="1:237" s="44" customFormat="1" ht="10.199999999999999"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row>
    <row r="9" spans="1:237" s="61" customFormat="1" ht="5.0999999999999996" customHeight="1">
      <c r="A9" s="421"/>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row>
    <row r="10" spans="1:237" s="349" customFormat="1" ht="15" customHeight="1">
      <c r="A10" s="446" t="s">
        <v>490</v>
      </c>
      <c r="B10" s="447">
        <v>1279</v>
      </c>
      <c r="C10" s="447">
        <v>1350</v>
      </c>
      <c r="D10" s="447">
        <v>1421</v>
      </c>
      <c r="E10" s="447">
        <v>1432</v>
      </c>
      <c r="F10" s="447">
        <v>1437</v>
      </c>
      <c r="G10" s="447">
        <v>1476</v>
      </c>
      <c r="H10" s="447">
        <v>1576</v>
      </c>
      <c r="I10" s="447">
        <v>1623</v>
      </c>
      <c r="J10" s="447">
        <v>1588</v>
      </c>
      <c r="K10" s="447">
        <v>1636</v>
      </c>
      <c r="L10" s="447">
        <v>1668</v>
      </c>
      <c r="M10" s="447">
        <v>1725</v>
      </c>
      <c r="N10" s="447">
        <v>1735</v>
      </c>
      <c r="O10" s="447">
        <v>1831</v>
      </c>
      <c r="P10" s="447">
        <v>1945</v>
      </c>
      <c r="Q10" s="447">
        <v>2006</v>
      </c>
      <c r="R10" s="447">
        <v>1996</v>
      </c>
      <c r="S10" s="447">
        <v>2101</v>
      </c>
      <c r="T10" s="447">
        <v>2288</v>
      </c>
      <c r="U10" s="447">
        <v>2416</v>
      </c>
      <c r="V10" s="447">
        <v>2351</v>
      </c>
      <c r="W10" s="447">
        <v>2436</v>
      </c>
      <c r="X10" s="447">
        <v>2548</v>
      </c>
      <c r="Y10" s="447">
        <v>2569</v>
      </c>
      <c r="Z10" s="447">
        <v>2490</v>
      </c>
      <c r="AA10" s="447">
        <v>2563</v>
      </c>
      <c r="AB10" s="447">
        <v>2690</v>
      </c>
      <c r="AC10" s="447">
        <v>2732</v>
      </c>
      <c r="AD10" s="447">
        <v>2647</v>
      </c>
      <c r="AE10" s="447">
        <v>2727</v>
      </c>
      <c r="AF10" s="447">
        <v>2877</v>
      </c>
      <c r="AG10" s="447">
        <v>2933</v>
      </c>
      <c r="AH10" s="447">
        <v>2813</v>
      </c>
      <c r="AI10" s="447">
        <v>2895</v>
      </c>
      <c r="AJ10" s="447">
        <v>3118</v>
      </c>
      <c r="AK10" s="447">
        <v>3159</v>
      </c>
      <c r="AL10" s="447">
        <v>3025</v>
      </c>
      <c r="AM10" s="447">
        <v>3016</v>
      </c>
      <c r="AN10" s="447">
        <v>4079</v>
      </c>
      <c r="AO10" s="447">
        <v>4257</v>
      </c>
      <c r="AP10" s="447">
        <v>3946</v>
      </c>
      <c r="AQ10" s="447">
        <v>4070</v>
      </c>
      <c r="AR10" s="447">
        <v>4022</v>
      </c>
      <c r="AS10" s="447">
        <v>4025</v>
      </c>
      <c r="AT10" s="447">
        <v>3879</v>
      </c>
      <c r="AU10" s="447">
        <v>3905</v>
      </c>
      <c r="AV10" s="447">
        <v>4064</v>
      </c>
      <c r="AW10" s="447">
        <v>4189</v>
      </c>
      <c r="AX10" s="447">
        <v>4089</v>
      </c>
      <c r="AY10" s="447">
        <v>4169</v>
      </c>
      <c r="AZ10" s="447">
        <v>4324</v>
      </c>
      <c r="BA10" s="447">
        <v>4289</v>
      </c>
      <c r="BB10" s="447">
        <v>4289</v>
      </c>
      <c r="BC10" s="447">
        <v>4198</v>
      </c>
      <c r="BD10" s="447">
        <v>4285</v>
      </c>
      <c r="BE10" s="447">
        <v>4159</v>
      </c>
      <c r="BF10" s="447">
        <v>4044</v>
      </c>
      <c r="BG10" s="447">
        <v>4123</v>
      </c>
      <c r="BH10" s="447">
        <v>4431</v>
      </c>
      <c r="BI10" s="447">
        <v>4509</v>
      </c>
      <c r="BJ10" s="447">
        <f>SUM(BJ11:BJ12)</f>
        <v>4456</v>
      </c>
      <c r="BK10" s="447">
        <f>SUM(BK11:BK12)</f>
        <v>4599</v>
      </c>
      <c r="BL10" s="447">
        <f t="shared" ref="BL10:BO10" si="0">SUM(BL11:BL12)</f>
        <v>5024</v>
      </c>
      <c r="BM10" s="447">
        <f t="shared" si="0"/>
        <v>5185</v>
      </c>
      <c r="BN10" s="447">
        <f t="shared" si="0"/>
        <v>4919</v>
      </c>
      <c r="BO10" s="448">
        <f t="shared" si="0"/>
        <v>5049</v>
      </c>
      <c r="BP10" s="447"/>
    </row>
    <row r="11" spans="1:237" ht="15" customHeight="1">
      <c r="A11" s="338" t="s">
        <v>491</v>
      </c>
      <c r="B11" s="442">
        <v>956</v>
      </c>
      <c r="C11" s="442">
        <v>1017</v>
      </c>
      <c r="D11" s="442">
        <v>1060</v>
      </c>
      <c r="E11" s="442">
        <v>1048</v>
      </c>
      <c r="F11" s="442">
        <v>1077</v>
      </c>
      <c r="G11" s="442">
        <v>1144</v>
      </c>
      <c r="H11" s="442">
        <v>1225</v>
      </c>
      <c r="I11" s="442">
        <v>1255</v>
      </c>
      <c r="J11" s="436">
        <v>1226</v>
      </c>
      <c r="K11" s="436">
        <v>1278</v>
      </c>
      <c r="L11" s="436">
        <v>1221</v>
      </c>
      <c r="M11" s="436">
        <v>1328</v>
      </c>
      <c r="N11" s="436">
        <v>1317</v>
      </c>
      <c r="O11" s="436">
        <v>1407</v>
      </c>
      <c r="P11" s="436">
        <v>1491</v>
      </c>
      <c r="Q11" s="436">
        <v>1531</v>
      </c>
      <c r="R11" s="436">
        <v>1508</v>
      </c>
      <c r="S11" s="436">
        <v>1593</v>
      </c>
      <c r="T11" s="436">
        <v>1722</v>
      </c>
      <c r="U11" s="436">
        <v>1812</v>
      </c>
      <c r="V11" s="436">
        <v>1769</v>
      </c>
      <c r="W11" s="436">
        <v>1824</v>
      </c>
      <c r="X11" s="436">
        <v>1916</v>
      </c>
      <c r="Y11" s="436">
        <v>1917</v>
      </c>
      <c r="Z11" s="436">
        <v>1840</v>
      </c>
      <c r="AA11" s="436">
        <v>1915</v>
      </c>
      <c r="AB11" s="436">
        <v>2017</v>
      </c>
      <c r="AC11" s="436">
        <v>2025</v>
      </c>
      <c r="AD11" s="436">
        <v>1955</v>
      </c>
      <c r="AE11" s="436">
        <v>2026</v>
      </c>
      <c r="AF11" s="436">
        <v>2142</v>
      </c>
      <c r="AG11" s="436">
        <v>2156</v>
      </c>
      <c r="AH11" s="436">
        <v>2063</v>
      </c>
      <c r="AI11" s="436">
        <v>2151</v>
      </c>
      <c r="AJ11" s="436">
        <v>2313</v>
      </c>
      <c r="AK11" s="436">
        <v>2309</v>
      </c>
      <c r="AL11" s="436">
        <v>2212</v>
      </c>
      <c r="AM11" s="436">
        <v>2210</v>
      </c>
      <c r="AN11" s="436">
        <v>3073</v>
      </c>
      <c r="AO11" s="436">
        <v>3117</v>
      </c>
      <c r="AP11" s="436">
        <v>2820</v>
      </c>
      <c r="AQ11" s="436">
        <v>2934</v>
      </c>
      <c r="AR11" s="436">
        <v>2831</v>
      </c>
      <c r="AS11" s="436">
        <v>2882</v>
      </c>
      <c r="AT11" s="436">
        <v>2757</v>
      </c>
      <c r="AU11" s="436">
        <v>2831</v>
      </c>
      <c r="AV11" s="436">
        <v>2935</v>
      </c>
      <c r="AW11" s="436">
        <v>3034</v>
      </c>
      <c r="AX11" s="436">
        <v>2917</v>
      </c>
      <c r="AY11" s="436">
        <v>2987</v>
      </c>
      <c r="AZ11" s="436">
        <v>3092</v>
      </c>
      <c r="BA11" s="436">
        <v>3046</v>
      </c>
      <c r="BB11" s="436">
        <v>3074</v>
      </c>
      <c r="BC11" s="436">
        <v>3027</v>
      </c>
      <c r="BD11" s="436">
        <v>3100</v>
      </c>
      <c r="BE11" s="436">
        <v>2981</v>
      </c>
      <c r="BF11" s="436">
        <v>2896</v>
      </c>
      <c r="BG11" s="436">
        <v>2974</v>
      </c>
      <c r="BH11" s="436">
        <v>3248</v>
      </c>
      <c r="BI11" s="436">
        <v>3294</v>
      </c>
      <c r="BJ11" s="436">
        <v>3211</v>
      </c>
      <c r="BK11" s="436">
        <v>3325</v>
      </c>
      <c r="BL11" s="436">
        <v>3541</v>
      </c>
      <c r="BM11" s="436">
        <v>3695</v>
      </c>
      <c r="BN11" s="436">
        <v>3482</v>
      </c>
      <c r="BO11" s="437">
        <v>3635</v>
      </c>
      <c r="BP11" s="447"/>
    </row>
    <row r="12" spans="1:237" ht="15" customHeight="1">
      <c r="A12" s="338" t="s">
        <v>492</v>
      </c>
      <c r="B12" s="442">
        <v>323</v>
      </c>
      <c r="C12" s="442">
        <v>333</v>
      </c>
      <c r="D12" s="442">
        <v>361</v>
      </c>
      <c r="E12" s="442">
        <v>384</v>
      </c>
      <c r="F12" s="442">
        <v>360</v>
      </c>
      <c r="G12" s="442">
        <v>332</v>
      </c>
      <c r="H12" s="442">
        <v>351</v>
      </c>
      <c r="I12" s="442">
        <v>368</v>
      </c>
      <c r="J12" s="436">
        <v>362</v>
      </c>
      <c r="K12" s="436">
        <v>358</v>
      </c>
      <c r="L12" s="436">
        <v>447</v>
      </c>
      <c r="M12" s="436">
        <v>397</v>
      </c>
      <c r="N12" s="436">
        <v>418</v>
      </c>
      <c r="O12" s="436">
        <v>424</v>
      </c>
      <c r="P12" s="436">
        <v>454</v>
      </c>
      <c r="Q12" s="436">
        <v>475</v>
      </c>
      <c r="R12" s="436">
        <v>488</v>
      </c>
      <c r="S12" s="436">
        <v>508</v>
      </c>
      <c r="T12" s="436">
        <v>566</v>
      </c>
      <c r="U12" s="436">
        <v>604</v>
      </c>
      <c r="V12" s="436">
        <v>582</v>
      </c>
      <c r="W12" s="436">
        <v>612</v>
      </c>
      <c r="X12" s="436">
        <v>632</v>
      </c>
      <c r="Y12" s="436">
        <v>652</v>
      </c>
      <c r="Z12" s="436">
        <v>650</v>
      </c>
      <c r="AA12" s="436">
        <v>648</v>
      </c>
      <c r="AB12" s="436">
        <v>673</v>
      </c>
      <c r="AC12" s="436">
        <v>707</v>
      </c>
      <c r="AD12" s="436">
        <v>692</v>
      </c>
      <c r="AE12" s="436">
        <v>701</v>
      </c>
      <c r="AF12" s="436">
        <v>735</v>
      </c>
      <c r="AG12" s="436">
        <v>777</v>
      </c>
      <c r="AH12" s="436">
        <v>750</v>
      </c>
      <c r="AI12" s="436">
        <v>744</v>
      </c>
      <c r="AJ12" s="436">
        <v>805</v>
      </c>
      <c r="AK12" s="436">
        <v>850</v>
      </c>
      <c r="AL12" s="436">
        <v>813</v>
      </c>
      <c r="AM12" s="436">
        <v>806</v>
      </c>
      <c r="AN12" s="436">
        <v>1006</v>
      </c>
      <c r="AO12" s="436">
        <v>1140</v>
      </c>
      <c r="AP12" s="436">
        <v>1126</v>
      </c>
      <c r="AQ12" s="436">
        <v>1136</v>
      </c>
      <c r="AR12" s="436">
        <v>1191</v>
      </c>
      <c r="AS12" s="436">
        <v>1143</v>
      </c>
      <c r="AT12" s="436">
        <v>1122</v>
      </c>
      <c r="AU12" s="436">
        <v>1074</v>
      </c>
      <c r="AV12" s="436">
        <v>1129</v>
      </c>
      <c r="AW12" s="436">
        <v>1155</v>
      </c>
      <c r="AX12" s="436">
        <v>1172</v>
      </c>
      <c r="AY12" s="436">
        <v>1182</v>
      </c>
      <c r="AZ12" s="436">
        <v>1232</v>
      </c>
      <c r="BA12" s="436">
        <v>1243</v>
      </c>
      <c r="BB12" s="436">
        <v>1215</v>
      </c>
      <c r="BC12" s="436">
        <v>1171</v>
      </c>
      <c r="BD12" s="436">
        <v>1185</v>
      </c>
      <c r="BE12" s="436">
        <v>1178</v>
      </c>
      <c r="BF12" s="436">
        <v>1148</v>
      </c>
      <c r="BG12" s="436">
        <v>1149</v>
      </c>
      <c r="BH12" s="436">
        <v>1183</v>
      </c>
      <c r="BI12" s="436">
        <v>1215</v>
      </c>
      <c r="BJ12" s="436">
        <v>1245</v>
      </c>
      <c r="BK12" s="436">
        <v>1274</v>
      </c>
      <c r="BL12" s="436">
        <v>1483</v>
      </c>
      <c r="BM12" s="436">
        <v>1490</v>
      </c>
      <c r="BN12" s="436">
        <v>1437</v>
      </c>
      <c r="BO12" s="437">
        <v>1414</v>
      </c>
      <c r="BP12" s="447"/>
    </row>
    <row r="13" spans="1:237" ht="5.0999999999999996" customHeight="1">
      <c r="A13" s="338"/>
      <c r="B13" s="442"/>
      <c r="C13" s="442"/>
      <c r="D13" s="442"/>
      <c r="E13" s="442"/>
      <c r="F13" s="442"/>
      <c r="G13" s="442"/>
      <c r="H13" s="442"/>
      <c r="I13" s="442"/>
      <c r="J13" s="436"/>
      <c r="K13" s="436"/>
      <c r="L13" s="436"/>
      <c r="M13" s="436"/>
      <c r="N13" s="436"/>
      <c r="O13" s="436"/>
      <c r="P13" s="436"/>
      <c r="Q13" s="436"/>
      <c r="R13" s="436"/>
      <c r="S13" s="436"/>
      <c r="T13" s="436"/>
      <c r="U13" s="436"/>
      <c r="V13" s="436"/>
      <c r="W13" s="436"/>
      <c r="X13" s="436"/>
      <c r="Y13" s="436"/>
      <c r="Z13" s="436"/>
      <c r="AA13" s="436"/>
      <c r="AB13" s="436"/>
      <c r="AC13" s="436"/>
      <c r="AD13" s="436"/>
      <c r="AE13" s="436"/>
      <c r="AF13" s="436"/>
      <c r="AG13" s="436"/>
      <c r="AH13" s="436"/>
      <c r="AI13" s="436"/>
      <c r="AJ13" s="436"/>
      <c r="AK13" s="436"/>
      <c r="AL13" s="436"/>
      <c r="AM13" s="436"/>
      <c r="AN13" s="436"/>
      <c r="AO13" s="436"/>
      <c r="AP13" s="436"/>
      <c r="AQ13" s="436"/>
      <c r="AR13" s="436"/>
      <c r="AS13" s="436"/>
      <c r="AT13" s="436"/>
      <c r="AU13" s="436"/>
      <c r="AV13" s="436"/>
      <c r="AW13" s="436"/>
      <c r="AX13" s="436"/>
      <c r="AY13" s="436"/>
      <c r="AZ13" s="436"/>
      <c r="BA13" s="436"/>
      <c r="BB13" s="436"/>
      <c r="BC13" s="436"/>
      <c r="BD13" s="436"/>
      <c r="BE13" s="436"/>
      <c r="BF13" s="436"/>
      <c r="BG13" s="436"/>
      <c r="BH13" s="436"/>
      <c r="BI13" s="436"/>
      <c r="BJ13" s="436"/>
      <c r="BK13" s="436"/>
      <c r="BL13" s="436"/>
      <c r="BM13" s="436"/>
      <c r="BN13" s="436"/>
      <c r="BO13" s="437"/>
      <c r="BP13" s="447"/>
    </row>
    <row r="14" spans="1:237" s="349" customFormat="1" ht="15" customHeight="1">
      <c r="A14" s="446" t="s">
        <v>493</v>
      </c>
      <c r="B14" s="447">
        <v>227</v>
      </c>
      <c r="C14" s="447">
        <v>351</v>
      </c>
      <c r="D14" s="447">
        <v>271</v>
      </c>
      <c r="E14" s="447">
        <v>443</v>
      </c>
      <c r="F14" s="447">
        <v>357</v>
      </c>
      <c r="G14" s="447">
        <v>299</v>
      </c>
      <c r="H14" s="447">
        <v>313</v>
      </c>
      <c r="I14" s="447">
        <v>309</v>
      </c>
      <c r="J14" s="447">
        <v>264</v>
      </c>
      <c r="K14" s="447">
        <v>272</v>
      </c>
      <c r="L14" s="447">
        <v>458</v>
      </c>
      <c r="M14" s="447">
        <v>356</v>
      </c>
      <c r="N14" s="447">
        <v>385</v>
      </c>
      <c r="O14" s="447">
        <v>407</v>
      </c>
      <c r="P14" s="447">
        <v>466</v>
      </c>
      <c r="Q14" s="447">
        <v>527</v>
      </c>
      <c r="R14" s="447">
        <v>440</v>
      </c>
      <c r="S14" s="447">
        <v>504</v>
      </c>
      <c r="T14" s="447">
        <v>592</v>
      </c>
      <c r="U14" s="447">
        <v>724</v>
      </c>
      <c r="V14" s="447">
        <v>527</v>
      </c>
      <c r="W14" s="447">
        <v>611</v>
      </c>
      <c r="X14" s="447">
        <v>571</v>
      </c>
      <c r="Y14" s="447">
        <v>573</v>
      </c>
      <c r="Z14" s="447">
        <v>569</v>
      </c>
      <c r="AA14" s="447">
        <v>628</v>
      </c>
      <c r="AB14" s="447">
        <v>656</v>
      </c>
      <c r="AC14" s="447">
        <v>733</v>
      </c>
      <c r="AD14" s="447">
        <v>632</v>
      </c>
      <c r="AE14" s="447">
        <v>721</v>
      </c>
      <c r="AF14" s="447">
        <v>688</v>
      </c>
      <c r="AG14" s="447">
        <v>743</v>
      </c>
      <c r="AH14" s="447">
        <v>632</v>
      </c>
      <c r="AI14" s="447">
        <v>723</v>
      </c>
      <c r="AJ14" s="447">
        <v>679</v>
      </c>
      <c r="AK14" s="447">
        <v>680</v>
      </c>
      <c r="AL14" s="447">
        <v>728</v>
      </c>
      <c r="AM14" s="447">
        <v>866</v>
      </c>
      <c r="AN14" s="447">
        <v>851</v>
      </c>
      <c r="AO14" s="447">
        <v>814</v>
      </c>
      <c r="AP14" s="447">
        <v>876</v>
      </c>
      <c r="AQ14" s="447">
        <v>897</v>
      </c>
      <c r="AR14" s="447">
        <v>811</v>
      </c>
      <c r="AS14" s="447">
        <v>853</v>
      </c>
      <c r="AT14" s="447">
        <v>950</v>
      </c>
      <c r="AU14" s="447">
        <v>1022</v>
      </c>
      <c r="AV14" s="447">
        <v>942</v>
      </c>
      <c r="AW14" s="447">
        <v>1035</v>
      </c>
      <c r="AX14" s="447">
        <v>1069</v>
      </c>
      <c r="AY14" s="447">
        <v>1319</v>
      </c>
      <c r="AZ14" s="447">
        <v>1329</v>
      </c>
      <c r="BA14" s="447">
        <v>1179</v>
      </c>
      <c r="BB14" s="447">
        <v>1032</v>
      </c>
      <c r="BC14" s="447">
        <v>635</v>
      </c>
      <c r="BD14" s="447">
        <v>615</v>
      </c>
      <c r="BE14" s="447">
        <v>975</v>
      </c>
      <c r="BF14" s="447">
        <v>1025</v>
      </c>
      <c r="BG14" s="447">
        <v>997</v>
      </c>
      <c r="BH14" s="447">
        <v>1003</v>
      </c>
      <c r="BI14" s="447">
        <v>1265</v>
      </c>
      <c r="BJ14" s="447">
        <f>SUM(BJ15:BJ18)</f>
        <v>1045</v>
      </c>
      <c r="BK14" s="447">
        <f>SUM(BK15:BK18)</f>
        <v>1119</v>
      </c>
      <c r="BL14" s="447">
        <f t="shared" ref="BL14:BO14" si="1">SUM(BL15:BL18)</f>
        <v>1195</v>
      </c>
      <c r="BM14" s="447">
        <f t="shared" si="1"/>
        <v>782</v>
      </c>
      <c r="BN14" s="447">
        <f t="shared" si="1"/>
        <v>1112</v>
      </c>
      <c r="BO14" s="448">
        <f t="shared" si="1"/>
        <v>1106</v>
      </c>
      <c r="BP14" s="447"/>
    </row>
    <row r="15" spans="1:237" ht="15" customHeight="1">
      <c r="A15" s="338" t="s">
        <v>494</v>
      </c>
      <c r="B15" s="442">
        <v>155</v>
      </c>
      <c r="C15" s="442">
        <v>204</v>
      </c>
      <c r="D15" s="442">
        <v>152</v>
      </c>
      <c r="E15" s="442">
        <v>273</v>
      </c>
      <c r="F15" s="442">
        <v>204</v>
      </c>
      <c r="G15" s="442">
        <v>177</v>
      </c>
      <c r="H15" s="442">
        <v>184</v>
      </c>
      <c r="I15" s="442">
        <v>169</v>
      </c>
      <c r="J15" s="436">
        <v>140</v>
      </c>
      <c r="K15" s="436">
        <v>136</v>
      </c>
      <c r="L15" s="436">
        <v>306</v>
      </c>
      <c r="M15" s="436">
        <v>187</v>
      </c>
      <c r="N15" s="436">
        <v>234</v>
      </c>
      <c r="O15" s="436">
        <v>228</v>
      </c>
      <c r="P15" s="436">
        <v>274</v>
      </c>
      <c r="Q15" s="436">
        <v>298</v>
      </c>
      <c r="R15" s="436">
        <v>267</v>
      </c>
      <c r="S15" s="436">
        <v>233</v>
      </c>
      <c r="T15" s="436">
        <v>321</v>
      </c>
      <c r="U15" s="436">
        <v>497</v>
      </c>
      <c r="V15" s="436">
        <v>324</v>
      </c>
      <c r="W15" s="436">
        <v>341</v>
      </c>
      <c r="X15" s="436">
        <v>328</v>
      </c>
      <c r="Y15" s="436">
        <v>342</v>
      </c>
      <c r="Z15" s="436">
        <v>336</v>
      </c>
      <c r="AA15" s="436">
        <v>336</v>
      </c>
      <c r="AB15" s="436">
        <v>351</v>
      </c>
      <c r="AC15" s="436">
        <v>386</v>
      </c>
      <c r="AD15" s="436">
        <v>359</v>
      </c>
      <c r="AE15" s="436">
        <v>391</v>
      </c>
      <c r="AF15" s="436">
        <v>401</v>
      </c>
      <c r="AG15" s="436">
        <v>385</v>
      </c>
      <c r="AH15" s="436">
        <v>397</v>
      </c>
      <c r="AI15" s="436">
        <v>390</v>
      </c>
      <c r="AJ15" s="436">
        <v>401</v>
      </c>
      <c r="AK15" s="436">
        <v>390</v>
      </c>
      <c r="AL15" s="436">
        <v>451</v>
      </c>
      <c r="AM15" s="436">
        <v>450</v>
      </c>
      <c r="AN15" s="436">
        <v>459</v>
      </c>
      <c r="AO15" s="436">
        <v>486</v>
      </c>
      <c r="AP15" s="436">
        <v>506</v>
      </c>
      <c r="AQ15" s="436">
        <v>485</v>
      </c>
      <c r="AR15" s="436">
        <v>373</v>
      </c>
      <c r="AS15" s="436">
        <v>486</v>
      </c>
      <c r="AT15" s="436">
        <v>466</v>
      </c>
      <c r="AU15" s="436">
        <v>511</v>
      </c>
      <c r="AV15" s="436">
        <v>552</v>
      </c>
      <c r="AW15" s="436">
        <v>644</v>
      </c>
      <c r="AX15" s="436">
        <v>695</v>
      </c>
      <c r="AY15" s="436">
        <v>731</v>
      </c>
      <c r="AZ15" s="436">
        <v>731</v>
      </c>
      <c r="BA15" s="436">
        <v>708</v>
      </c>
      <c r="BB15" s="436">
        <v>778</v>
      </c>
      <c r="BC15" s="436">
        <v>452</v>
      </c>
      <c r="BD15" s="436">
        <v>412</v>
      </c>
      <c r="BE15" s="436">
        <v>756</v>
      </c>
      <c r="BF15" s="436">
        <v>809</v>
      </c>
      <c r="BG15" s="436">
        <v>776</v>
      </c>
      <c r="BH15" s="436">
        <v>750</v>
      </c>
      <c r="BI15" s="436">
        <v>940</v>
      </c>
      <c r="BJ15" s="436">
        <v>775</v>
      </c>
      <c r="BK15" s="436">
        <v>839</v>
      </c>
      <c r="BL15" s="436">
        <v>911</v>
      </c>
      <c r="BM15" s="436">
        <v>436</v>
      </c>
      <c r="BN15" s="436">
        <v>711</v>
      </c>
      <c r="BO15" s="437">
        <v>706</v>
      </c>
      <c r="BP15" s="447"/>
    </row>
    <row r="16" spans="1:237" ht="15" customHeight="1">
      <c r="A16" s="338" t="s">
        <v>495</v>
      </c>
      <c r="B16" s="442">
        <v>30</v>
      </c>
      <c r="C16" s="442">
        <v>103</v>
      </c>
      <c r="D16" s="442">
        <v>76</v>
      </c>
      <c r="E16" s="442">
        <v>123</v>
      </c>
      <c r="F16" s="442">
        <v>113</v>
      </c>
      <c r="G16" s="442">
        <v>74</v>
      </c>
      <c r="H16" s="442">
        <v>78</v>
      </c>
      <c r="I16" s="442">
        <v>85</v>
      </c>
      <c r="J16" s="436">
        <v>82</v>
      </c>
      <c r="K16" s="436">
        <v>97</v>
      </c>
      <c r="L16" s="436">
        <v>105</v>
      </c>
      <c r="M16" s="436">
        <v>111</v>
      </c>
      <c r="N16" s="436">
        <v>109</v>
      </c>
      <c r="O16" s="436">
        <v>128</v>
      </c>
      <c r="P16" s="436">
        <v>141</v>
      </c>
      <c r="Q16" s="436">
        <v>165</v>
      </c>
      <c r="R16" s="436">
        <v>118</v>
      </c>
      <c r="S16" s="436">
        <v>201</v>
      </c>
      <c r="T16" s="436">
        <v>199</v>
      </c>
      <c r="U16" s="436">
        <v>145</v>
      </c>
      <c r="V16" s="436">
        <v>143</v>
      </c>
      <c r="W16" s="436">
        <v>188</v>
      </c>
      <c r="X16" s="436">
        <v>167</v>
      </c>
      <c r="Y16" s="436">
        <v>152</v>
      </c>
      <c r="Z16" s="436">
        <v>164</v>
      </c>
      <c r="AA16" s="436">
        <v>210</v>
      </c>
      <c r="AB16" s="436">
        <v>210</v>
      </c>
      <c r="AC16" s="436">
        <v>222</v>
      </c>
      <c r="AD16" s="436">
        <v>182</v>
      </c>
      <c r="AE16" s="436">
        <v>220</v>
      </c>
      <c r="AF16" s="436">
        <v>177</v>
      </c>
      <c r="AG16" s="436">
        <v>212</v>
      </c>
      <c r="AH16" s="436">
        <v>139</v>
      </c>
      <c r="AI16" s="436">
        <v>212</v>
      </c>
      <c r="AJ16" s="436">
        <v>167</v>
      </c>
      <c r="AK16" s="436">
        <v>187</v>
      </c>
      <c r="AL16" s="436">
        <v>159</v>
      </c>
      <c r="AM16" s="436">
        <v>210</v>
      </c>
      <c r="AN16" s="436">
        <v>250</v>
      </c>
      <c r="AO16" s="436">
        <v>152</v>
      </c>
      <c r="AP16" s="436">
        <v>167</v>
      </c>
      <c r="AQ16" s="436">
        <v>211</v>
      </c>
      <c r="AR16" s="436">
        <v>336</v>
      </c>
      <c r="AS16" s="436">
        <v>266</v>
      </c>
      <c r="AT16" s="436">
        <v>407</v>
      </c>
      <c r="AU16" s="436">
        <v>397</v>
      </c>
      <c r="AV16" s="436">
        <v>265</v>
      </c>
      <c r="AW16" s="436">
        <v>246</v>
      </c>
      <c r="AX16" s="436">
        <v>259</v>
      </c>
      <c r="AY16" s="436">
        <v>449</v>
      </c>
      <c r="AZ16" s="436">
        <v>457</v>
      </c>
      <c r="BA16" s="436">
        <v>325</v>
      </c>
      <c r="BB16" s="436">
        <v>148</v>
      </c>
      <c r="BC16" s="436">
        <v>148</v>
      </c>
      <c r="BD16" s="436">
        <v>152</v>
      </c>
      <c r="BE16" s="436">
        <v>129</v>
      </c>
      <c r="BF16" s="436">
        <v>127</v>
      </c>
      <c r="BG16" s="436">
        <v>119</v>
      </c>
      <c r="BH16" s="436">
        <v>140</v>
      </c>
      <c r="BI16" s="436">
        <v>158</v>
      </c>
      <c r="BJ16" s="436">
        <v>160</v>
      </c>
      <c r="BK16" s="436">
        <v>166</v>
      </c>
      <c r="BL16" s="436">
        <v>185</v>
      </c>
      <c r="BM16" s="436">
        <v>195</v>
      </c>
      <c r="BN16" s="436">
        <v>224</v>
      </c>
      <c r="BO16" s="437">
        <v>260</v>
      </c>
      <c r="BP16" s="447"/>
    </row>
    <row r="17" spans="1:140" s="357" customFormat="1" ht="15" customHeight="1">
      <c r="A17" s="338" t="s">
        <v>496</v>
      </c>
      <c r="B17" s="442">
        <v>10</v>
      </c>
      <c r="C17" s="442">
        <v>19</v>
      </c>
      <c r="D17" s="442">
        <v>22</v>
      </c>
      <c r="E17" s="442">
        <v>24</v>
      </c>
      <c r="F17" s="442">
        <v>11</v>
      </c>
      <c r="G17" s="442">
        <v>23</v>
      </c>
      <c r="H17" s="442">
        <v>29</v>
      </c>
      <c r="I17" s="442">
        <v>31</v>
      </c>
      <c r="J17" s="436">
        <v>17</v>
      </c>
      <c r="K17" s="436">
        <v>30</v>
      </c>
      <c r="L17" s="436">
        <v>24</v>
      </c>
      <c r="M17" s="436">
        <v>27</v>
      </c>
      <c r="N17" s="436">
        <v>11</v>
      </c>
      <c r="O17" s="436">
        <v>26</v>
      </c>
      <c r="P17" s="436">
        <v>30</v>
      </c>
      <c r="Q17" s="436">
        <v>39</v>
      </c>
      <c r="R17" s="436">
        <v>19</v>
      </c>
      <c r="S17" s="436">
        <v>39</v>
      </c>
      <c r="T17" s="436">
        <v>50</v>
      </c>
      <c r="U17" s="436">
        <v>53</v>
      </c>
      <c r="V17" s="436">
        <v>22</v>
      </c>
      <c r="W17" s="436">
        <v>41</v>
      </c>
      <c r="X17" s="436">
        <v>38</v>
      </c>
      <c r="Y17" s="436">
        <v>32</v>
      </c>
      <c r="Z17" s="436">
        <v>12</v>
      </c>
      <c r="AA17" s="436">
        <v>26</v>
      </c>
      <c r="AB17" s="436">
        <v>33</v>
      </c>
      <c r="AC17" s="436">
        <v>54</v>
      </c>
      <c r="AD17" s="436">
        <v>17</v>
      </c>
      <c r="AE17" s="436">
        <v>36</v>
      </c>
      <c r="AF17" s="436">
        <v>40</v>
      </c>
      <c r="AG17" s="436">
        <v>51</v>
      </c>
      <c r="AH17" s="436">
        <v>23</v>
      </c>
      <c r="AI17" s="436">
        <v>36</v>
      </c>
      <c r="AJ17" s="436">
        <v>42</v>
      </c>
      <c r="AK17" s="436">
        <v>44</v>
      </c>
      <c r="AL17" s="436">
        <v>19</v>
      </c>
      <c r="AM17" s="436">
        <v>32</v>
      </c>
      <c r="AN17" s="436">
        <v>66</v>
      </c>
      <c r="AO17" s="436">
        <v>59</v>
      </c>
      <c r="AP17" s="436">
        <v>31</v>
      </c>
      <c r="AQ17" s="436">
        <v>45</v>
      </c>
      <c r="AR17" s="436">
        <v>51</v>
      </c>
      <c r="AS17" s="436">
        <v>44</v>
      </c>
      <c r="AT17" s="436">
        <v>21</v>
      </c>
      <c r="AU17" s="436">
        <v>41</v>
      </c>
      <c r="AV17" s="436">
        <v>51</v>
      </c>
      <c r="AW17" s="436">
        <v>62</v>
      </c>
      <c r="AX17" s="436">
        <v>34</v>
      </c>
      <c r="AY17" s="436">
        <v>53</v>
      </c>
      <c r="AZ17" s="436">
        <v>64</v>
      </c>
      <c r="BA17" s="436">
        <v>49</v>
      </c>
      <c r="BB17" s="436">
        <v>34</v>
      </c>
      <c r="BC17" s="436">
        <v>21</v>
      </c>
      <c r="BD17" s="436">
        <v>11</v>
      </c>
      <c r="BE17" s="436">
        <v>27</v>
      </c>
      <c r="BF17" s="436">
        <v>15</v>
      </c>
      <c r="BG17" s="436">
        <v>20</v>
      </c>
      <c r="BH17" s="436">
        <v>22</v>
      </c>
      <c r="BI17" s="436">
        <v>42</v>
      </c>
      <c r="BJ17" s="436">
        <v>20</v>
      </c>
      <c r="BK17" s="436">
        <v>28</v>
      </c>
      <c r="BL17" s="436">
        <v>33</v>
      </c>
      <c r="BM17" s="436">
        <v>48</v>
      </c>
      <c r="BN17" s="436">
        <v>22</v>
      </c>
      <c r="BO17" s="437">
        <v>24</v>
      </c>
      <c r="BP17" s="447"/>
    </row>
    <row r="18" spans="1:140" s="357" customFormat="1" ht="15" customHeight="1">
      <c r="A18" s="338" t="s">
        <v>497</v>
      </c>
      <c r="B18" s="442">
        <v>32</v>
      </c>
      <c r="C18" s="442">
        <v>25</v>
      </c>
      <c r="D18" s="442">
        <v>21</v>
      </c>
      <c r="E18" s="442">
        <v>23</v>
      </c>
      <c r="F18" s="442">
        <v>29</v>
      </c>
      <c r="G18" s="442">
        <v>25</v>
      </c>
      <c r="H18" s="442">
        <v>22</v>
      </c>
      <c r="I18" s="442">
        <v>24</v>
      </c>
      <c r="J18" s="436">
        <v>25</v>
      </c>
      <c r="K18" s="436">
        <v>9</v>
      </c>
      <c r="L18" s="436">
        <v>23</v>
      </c>
      <c r="M18" s="436">
        <v>31</v>
      </c>
      <c r="N18" s="436">
        <v>31</v>
      </c>
      <c r="O18" s="436">
        <v>25</v>
      </c>
      <c r="P18" s="436">
        <v>21</v>
      </c>
      <c r="Q18" s="436">
        <v>25</v>
      </c>
      <c r="R18" s="436">
        <v>36</v>
      </c>
      <c r="S18" s="436">
        <v>31</v>
      </c>
      <c r="T18" s="436">
        <v>22</v>
      </c>
      <c r="U18" s="436">
        <v>29</v>
      </c>
      <c r="V18" s="436">
        <v>38</v>
      </c>
      <c r="W18" s="436">
        <v>41</v>
      </c>
      <c r="X18" s="436">
        <v>38</v>
      </c>
      <c r="Y18" s="436">
        <v>47</v>
      </c>
      <c r="Z18" s="436">
        <v>57</v>
      </c>
      <c r="AA18" s="436">
        <v>56</v>
      </c>
      <c r="AB18" s="436">
        <v>62</v>
      </c>
      <c r="AC18" s="436">
        <v>71</v>
      </c>
      <c r="AD18" s="436">
        <v>74</v>
      </c>
      <c r="AE18" s="436">
        <v>74</v>
      </c>
      <c r="AF18" s="436">
        <v>70</v>
      </c>
      <c r="AG18" s="436">
        <v>95</v>
      </c>
      <c r="AH18" s="436">
        <v>73</v>
      </c>
      <c r="AI18" s="436">
        <v>85</v>
      </c>
      <c r="AJ18" s="436">
        <v>69</v>
      </c>
      <c r="AK18" s="436">
        <v>59</v>
      </c>
      <c r="AL18" s="436">
        <v>99</v>
      </c>
      <c r="AM18" s="436">
        <v>174</v>
      </c>
      <c r="AN18" s="436">
        <v>76</v>
      </c>
      <c r="AO18" s="436">
        <v>117</v>
      </c>
      <c r="AP18" s="436">
        <v>172</v>
      </c>
      <c r="AQ18" s="436">
        <v>156</v>
      </c>
      <c r="AR18" s="436">
        <v>51</v>
      </c>
      <c r="AS18" s="436">
        <v>57</v>
      </c>
      <c r="AT18" s="436">
        <v>56</v>
      </c>
      <c r="AU18" s="436">
        <v>73</v>
      </c>
      <c r="AV18" s="436">
        <v>74</v>
      </c>
      <c r="AW18" s="436">
        <v>83</v>
      </c>
      <c r="AX18" s="436">
        <v>81</v>
      </c>
      <c r="AY18" s="436">
        <v>86</v>
      </c>
      <c r="AZ18" s="436">
        <v>77</v>
      </c>
      <c r="BA18" s="436">
        <v>97</v>
      </c>
      <c r="BB18" s="436">
        <v>72</v>
      </c>
      <c r="BC18" s="436">
        <v>14</v>
      </c>
      <c r="BD18" s="436">
        <v>40</v>
      </c>
      <c r="BE18" s="436">
        <v>63</v>
      </c>
      <c r="BF18" s="436">
        <v>74</v>
      </c>
      <c r="BG18" s="436">
        <v>82</v>
      </c>
      <c r="BH18" s="436">
        <v>91</v>
      </c>
      <c r="BI18" s="436">
        <v>125</v>
      </c>
      <c r="BJ18" s="436">
        <v>90</v>
      </c>
      <c r="BK18" s="436">
        <v>86</v>
      </c>
      <c r="BL18" s="436">
        <v>66</v>
      </c>
      <c r="BM18" s="436">
        <v>103</v>
      </c>
      <c r="BN18" s="436">
        <v>155</v>
      </c>
      <c r="BO18" s="437">
        <v>116</v>
      </c>
      <c r="BP18" s="447"/>
    </row>
    <row r="19" spans="1:140" s="356" customFormat="1" ht="5.0999999999999996" customHeight="1">
      <c r="A19" s="338"/>
      <c r="B19" s="442"/>
      <c r="C19" s="442"/>
      <c r="D19" s="442"/>
      <c r="E19" s="442"/>
      <c r="F19" s="442"/>
      <c r="G19" s="442"/>
      <c r="H19" s="442"/>
      <c r="I19" s="442"/>
      <c r="J19" s="445"/>
      <c r="K19" s="445"/>
      <c r="L19" s="445"/>
      <c r="M19" s="445"/>
      <c r="N19" s="445"/>
      <c r="O19" s="445"/>
      <c r="P19" s="445"/>
      <c r="Q19" s="445"/>
      <c r="R19" s="445"/>
      <c r="S19" s="445"/>
      <c r="T19" s="445"/>
      <c r="U19" s="445"/>
      <c r="V19" s="445"/>
      <c r="W19" s="445"/>
      <c r="X19" s="445"/>
      <c r="Y19" s="445"/>
      <c r="Z19" s="445"/>
      <c r="AA19" s="445"/>
      <c r="AB19" s="445"/>
      <c r="AC19" s="445"/>
      <c r="AD19" s="445"/>
      <c r="AE19" s="445"/>
      <c r="AF19" s="445"/>
      <c r="AG19" s="445"/>
      <c r="AH19" s="445"/>
      <c r="AI19" s="445"/>
      <c r="AJ19" s="445"/>
      <c r="AK19" s="445"/>
      <c r="AL19" s="445"/>
      <c r="AM19" s="445"/>
      <c r="AN19" s="445"/>
      <c r="AO19" s="445"/>
      <c r="AP19" s="445"/>
      <c r="AQ19" s="445"/>
      <c r="AR19" s="445"/>
      <c r="AS19" s="445"/>
      <c r="AT19" s="445"/>
      <c r="AU19" s="445"/>
      <c r="AV19" s="445"/>
      <c r="AW19" s="445"/>
      <c r="AX19" s="445"/>
      <c r="AY19" s="445"/>
      <c r="AZ19" s="445"/>
      <c r="BA19" s="445"/>
      <c r="BB19" s="445"/>
      <c r="BC19" s="445"/>
      <c r="BD19" s="445"/>
      <c r="BE19" s="445"/>
      <c r="BF19" s="445"/>
      <c r="BG19" s="445"/>
      <c r="BH19" s="445"/>
      <c r="BI19" s="445"/>
      <c r="BJ19" s="445"/>
      <c r="BK19" s="445"/>
      <c r="BL19" s="445"/>
      <c r="BM19" s="445"/>
      <c r="BN19" s="445"/>
      <c r="BO19" s="445"/>
      <c r="BP19" s="447"/>
    </row>
    <row r="20" spans="1:140" s="44" customFormat="1" ht="15" customHeight="1" thickBot="1">
      <c r="A20" s="106" t="s">
        <v>169</v>
      </c>
      <c r="B20" s="74">
        <v>1506</v>
      </c>
      <c r="C20" s="74">
        <v>1701</v>
      </c>
      <c r="D20" s="74">
        <v>1692</v>
      </c>
      <c r="E20" s="74">
        <v>1875</v>
      </c>
      <c r="F20" s="74">
        <v>1794</v>
      </c>
      <c r="G20" s="74">
        <v>1775</v>
      </c>
      <c r="H20" s="74">
        <v>1889</v>
      </c>
      <c r="I20" s="74">
        <v>1932</v>
      </c>
      <c r="J20" s="74">
        <v>1852</v>
      </c>
      <c r="K20" s="74">
        <v>1908</v>
      </c>
      <c r="L20" s="74">
        <v>2126</v>
      </c>
      <c r="M20" s="74">
        <v>2081</v>
      </c>
      <c r="N20" s="74">
        <v>2120</v>
      </c>
      <c r="O20" s="74">
        <v>2238</v>
      </c>
      <c r="P20" s="74">
        <v>2411</v>
      </c>
      <c r="Q20" s="74">
        <v>2533</v>
      </c>
      <c r="R20" s="74">
        <v>2436</v>
      </c>
      <c r="S20" s="74">
        <v>2605</v>
      </c>
      <c r="T20" s="74">
        <v>2880</v>
      </c>
      <c r="U20" s="74">
        <v>3140</v>
      </c>
      <c r="V20" s="74">
        <v>2878</v>
      </c>
      <c r="W20" s="74">
        <v>3047</v>
      </c>
      <c r="X20" s="74">
        <v>3119</v>
      </c>
      <c r="Y20" s="74">
        <v>3142</v>
      </c>
      <c r="Z20" s="74">
        <v>3059</v>
      </c>
      <c r="AA20" s="74">
        <v>3191</v>
      </c>
      <c r="AB20" s="74">
        <v>3346</v>
      </c>
      <c r="AC20" s="74">
        <v>3465</v>
      </c>
      <c r="AD20" s="74">
        <v>3279</v>
      </c>
      <c r="AE20" s="74">
        <v>3448</v>
      </c>
      <c r="AF20" s="74">
        <v>3565</v>
      </c>
      <c r="AG20" s="74">
        <v>3676</v>
      </c>
      <c r="AH20" s="74">
        <v>3445</v>
      </c>
      <c r="AI20" s="74">
        <v>3618</v>
      </c>
      <c r="AJ20" s="74">
        <v>3797</v>
      </c>
      <c r="AK20" s="74">
        <v>3839</v>
      </c>
      <c r="AL20" s="74">
        <v>3753</v>
      </c>
      <c r="AM20" s="74">
        <v>3882</v>
      </c>
      <c r="AN20" s="74">
        <v>4930</v>
      </c>
      <c r="AO20" s="74">
        <v>5071</v>
      </c>
      <c r="AP20" s="74">
        <v>4822</v>
      </c>
      <c r="AQ20" s="74">
        <v>4967</v>
      </c>
      <c r="AR20" s="74">
        <v>4833</v>
      </c>
      <c r="AS20" s="74">
        <v>4878</v>
      </c>
      <c r="AT20" s="74">
        <v>4829</v>
      </c>
      <c r="AU20" s="74">
        <v>4927</v>
      </c>
      <c r="AV20" s="74">
        <v>5006</v>
      </c>
      <c r="AW20" s="74">
        <v>5224</v>
      </c>
      <c r="AX20" s="74">
        <v>5158</v>
      </c>
      <c r="AY20" s="74">
        <v>5488</v>
      </c>
      <c r="AZ20" s="74">
        <v>5653</v>
      </c>
      <c r="BA20" s="74">
        <v>5468</v>
      </c>
      <c r="BB20" s="74">
        <v>5321</v>
      </c>
      <c r="BC20" s="74">
        <v>4833</v>
      </c>
      <c r="BD20" s="74">
        <v>4900</v>
      </c>
      <c r="BE20" s="74">
        <v>5134</v>
      </c>
      <c r="BF20" s="74">
        <v>5069</v>
      </c>
      <c r="BG20" s="74">
        <v>5120</v>
      </c>
      <c r="BH20" s="74">
        <v>5434</v>
      </c>
      <c r="BI20" s="74">
        <v>5774</v>
      </c>
      <c r="BJ20" s="74">
        <f>BJ10+BJ14</f>
        <v>5501</v>
      </c>
      <c r="BK20" s="74">
        <f>BK10+BK14</f>
        <v>5718</v>
      </c>
      <c r="BL20" s="74">
        <f t="shared" ref="BL20:BO20" si="2">BL10+BL14</f>
        <v>6219</v>
      </c>
      <c r="BM20" s="74">
        <f t="shared" si="2"/>
        <v>5967</v>
      </c>
      <c r="BN20" s="74">
        <f t="shared" si="2"/>
        <v>6031</v>
      </c>
      <c r="BO20" s="74">
        <f t="shared" si="2"/>
        <v>6155</v>
      </c>
      <c r="BP20" s="44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row>
    <row r="21" spans="1:140" s="357" customFormat="1" ht="15" customHeight="1" thickTop="1">
      <c r="A21" s="356"/>
      <c r="B21" s="356"/>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356"/>
      <c r="AM21" s="356"/>
      <c r="AN21" s="356"/>
      <c r="AO21" s="356"/>
      <c r="AP21" s="356"/>
      <c r="AQ21" s="356"/>
      <c r="AR21" s="356"/>
      <c r="AS21" s="436"/>
      <c r="AT21" s="436"/>
      <c r="AU21" s="436"/>
      <c r="AV21" s="436"/>
      <c r="AW21" s="436"/>
      <c r="AX21" s="436"/>
      <c r="AY21" s="436"/>
      <c r="AZ21" s="436"/>
      <c r="BA21" s="436"/>
      <c r="BB21" s="436"/>
      <c r="BC21" s="436"/>
      <c r="BD21" s="436"/>
      <c r="BE21" s="436"/>
      <c r="BF21" s="436"/>
      <c r="BG21" s="436"/>
      <c r="BH21" s="436"/>
      <c r="BI21" s="436"/>
      <c r="BJ21" s="436"/>
      <c r="BK21" s="436"/>
      <c r="BL21" s="436"/>
      <c r="BM21" s="436"/>
      <c r="BN21" s="436"/>
      <c r="BO21" s="449"/>
    </row>
    <row r="22" spans="1:140" s="357" customFormat="1" ht="15" customHeight="1">
      <c r="A22" s="356"/>
      <c r="B22" s="356"/>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439"/>
      <c r="AT22" s="439"/>
      <c r="AU22" s="439"/>
      <c r="AV22" s="439"/>
      <c r="AW22" s="439"/>
      <c r="AX22" s="439"/>
      <c r="AY22" s="439"/>
      <c r="AZ22" s="439"/>
      <c r="BA22" s="439"/>
      <c r="BB22" s="439"/>
      <c r="BC22" s="439"/>
      <c r="BD22" s="439"/>
      <c r="BE22" s="439"/>
      <c r="BF22" s="439"/>
      <c r="BG22" s="439"/>
      <c r="BH22" s="439"/>
      <c r="BI22" s="439"/>
      <c r="BJ22" s="439"/>
      <c r="BK22" s="439"/>
      <c r="BL22" s="439"/>
      <c r="BM22" s="439"/>
      <c r="BN22" s="439"/>
      <c r="BO22" s="356"/>
    </row>
    <row r="23" spans="1:140" s="357" customFormat="1" ht="15" customHeight="1">
      <c r="A23" s="356"/>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56"/>
      <c r="BC23" s="356"/>
      <c r="BD23" s="356"/>
      <c r="BE23" s="356"/>
      <c r="BF23" s="356"/>
      <c r="BG23" s="356"/>
      <c r="BH23" s="356"/>
      <c r="BI23" s="356"/>
      <c r="BJ23" s="356"/>
      <c r="BK23" s="356"/>
      <c r="BL23" s="356"/>
      <c r="BM23" s="356"/>
      <c r="BN23" s="356"/>
      <c r="BO23" s="356"/>
    </row>
    <row r="24" spans="1:140" s="357" customFormat="1" ht="15" customHeight="1">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6"/>
      <c r="BB24" s="356"/>
      <c r="BC24" s="356"/>
      <c r="BD24" s="356"/>
      <c r="BE24" s="356"/>
      <c r="BF24" s="356"/>
      <c r="BG24" s="356"/>
      <c r="BH24" s="356"/>
      <c r="BI24" s="356"/>
      <c r="BJ24" s="356"/>
      <c r="BK24" s="356"/>
      <c r="BL24" s="356"/>
      <c r="BM24" s="356"/>
      <c r="BN24" s="356"/>
      <c r="BO24" s="439"/>
    </row>
    <row r="25" spans="1:140" s="357" customFormat="1" ht="15" customHeight="1">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356"/>
      <c r="BF25" s="356"/>
      <c r="BG25" s="356"/>
      <c r="BH25" s="356"/>
      <c r="BI25" s="356"/>
      <c r="BJ25" s="356"/>
      <c r="BK25" s="356"/>
      <c r="BL25" s="356"/>
      <c r="BM25" s="356"/>
      <c r="BN25" s="356"/>
      <c r="BO25" s="356"/>
    </row>
    <row r="26" spans="1:140"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6"/>
      <c r="BA26" s="356"/>
      <c r="BB26" s="356"/>
      <c r="BC26" s="356"/>
      <c r="BD26" s="356"/>
      <c r="BE26" s="356"/>
      <c r="BF26" s="356"/>
      <c r="BG26" s="356"/>
      <c r="BH26" s="356"/>
      <c r="BI26" s="356"/>
      <c r="BJ26" s="356"/>
      <c r="BK26" s="356"/>
      <c r="BL26" s="356"/>
      <c r="BM26" s="356"/>
      <c r="BN26" s="356"/>
      <c r="BO26" s="356"/>
    </row>
    <row r="27" spans="1:140"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c r="BO27" s="356"/>
    </row>
    <row r="28" spans="1:140"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row>
    <row r="29" spans="1:140"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356"/>
      <c r="BF29" s="356"/>
      <c r="BG29" s="356"/>
      <c r="BH29" s="356"/>
      <c r="BI29" s="356"/>
      <c r="BJ29" s="356"/>
      <c r="BK29" s="356"/>
      <c r="BL29" s="356"/>
      <c r="BM29" s="356"/>
      <c r="BN29" s="356"/>
      <c r="BO29" s="356"/>
    </row>
    <row r="30" spans="1:140"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row>
    <row r="31" spans="1:140"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row>
    <row r="32" spans="1:140"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c r="BB32" s="356"/>
      <c r="BC32" s="356"/>
      <c r="BD32" s="356"/>
      <c r="BE32" s="356"/>
      <c r="BF32" s="356"/>
      <c r="BG32" s="356"/>
      <c r="BH32" s="356"/>
      <c r="BI32" s="356"/>
      <c r="BJ32" s="356"/>
      <c r="BK32" s="356"/>
      <c r="BL32" s="356"/>
      <c r="BM32" s="356"/>
      <c r="BN32" s="356"/>
      <c r="BO32" s="356"/>
    </row>
    <row r="33" spans="1:67"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c r="AZ33" s="356"/>
      <c r="BA33" s="356"/>
      <c r="BB33" s="356"/>
      <c r="BC33" s="356"/>
      <c r="BD33" s="356"/>
      <c r="BE33" s="356"/>
      <c r="BF33" s="356"/>
      <c r="BG33" s="356"/>
      <c r="BH33" s="356"/>
      <c r="BI33" s="356"/>
      <c r="BJ33" s="356"/>
      <c r="BK33" s="356"/>
      <c r="BL33" s="356"/>
      <c r="BM33" s="356"/>
      <c r="BN33" s="356"/>
      <c r="BO33" s="356"/>
    </row>
    <row r="34" spans="1:67"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c r="BE34" s="356"/>
      <c r="BF34" s="356"/>
      <c r="BG34" s="356"/>
      <c r="BH34" s="356"/>
      <c r="BI34" s="356"/>
      <c r="BJ34" s="356"/>
      <c r="BK34" s="356"/>
      <c r="BL34" s="356"/>
      <c r="BM34" s="356"/>
      <c r="BN34" s="356"/>
      <c r="BO34" s="356"/>
    </row>
    <row r="35" spans="1:67"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c r="BE35" s="356"/>
      <c r="BF35" s="356"/>
      <c r="BG35" s="356"/>
      <c r="BH35" s="356"/>
      <c r="BI35" s="356"/>
      <c r="BJ35" s="356"/>
      <c r="BK35" s="356"/>
      <c r="BL35" s="356"/>
      <c r="BM35" s="356"/>
      <c r="BN35" s="356"/>
      <c r="BO35" s="356"/>
    </row>
    <row r="36" spans="1:67"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356"/>
      <c r="BF36" s="356"/>
      <c r="BG36" s="356"/>
      <c r="BH36" s="356"/>
      <c r="BI36" s="356"/>
      <c r="BJ36" s="356"/>
      <c r="BK36" s="356"/>
      <c r="BL36" s="356"/>
      <c r="BM36" s="356"/>
      <c r="BN36" s="356"/>
      <c r="BO36" s="356"/>
    </row>
    <row r="37" spans="1:67"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c r="BK37" s="356"/>
      <c r="BL37" s="356"/>
      <c r="BM37" s="356"/>
      <c r="BN37" s="356"/>
      <c r="BO37" s="356"/>
    </row>
    <row r="38" spans="1:67"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6"/>
      <c r="AO38" s="356"/>
      <c r="AP38" s="356"/>
      <c r="AQ38" s="356"/>
      <c r="AR38" s="356"/>
      <c r="AS38" s="356"/>
      <c r="AT38" s="356"/>
      <c r="AU38" s="356"/>
      <c r="AV38" s="356"/>
      <c r="AW38" s="356"/>
      <c r="AX38" s="356"/>
      <c r="AY38" s="356"/>
      <c r="AZ38" s="356"/>
      <c r="BA38" s="356"/>
      <c r="BB38" s="356"/>
      <c r="BC38" s="356"/>
      <c r="BD38" s="356"/>
      <c r="BE38" s="356"/>
      <c r="BF38" s="356"/>
      <c r="BG38" s="356"/>
      <c r="BH38" s="356"/>
      <c r="BI38" s="356"/>
      <c r="BJ38" s="356"/>
      <c r="BK38" s="356"/>
      <c r="BL38" s="356"/>
      <c r="BM38" s="356"/>
      <c r="BN38" s="356"/>
      <c r="BO38" s="356"/>
    </row>
    <row r="39" spans="1:67"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row>
    <row r="40" spans="1:67"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row>
    <row r="41" spans="1:67"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row>
    <row r="42" spans="1:67"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row>
    <row r="43" spans="1:67"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row>
    <row r="44" spans="1:67"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row>
    <row r="45" spans="1:67"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row>
    <row r="46" spans="1:67"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row>
    <row r="47" spans="1:67"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row>
    <row r="48" spans="1:67"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row>
    <row r="49" spans="1:67"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row>
    <row r="50" spans="1:67"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row>
    <row r="51" spans="1:67"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row>
    <row r="52" spans="1:67"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row>
    <row r="53" spans="1:67"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row>
    <row r="54" spans="1:67"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row>
    <row r="55" spans="1:67"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row>
    <row r="56" spans="1:67"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row>
    <row r="57" spans="1:67"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row>
    <row r="58" spans="1:67"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row>
    <row r="59" spans="1:67"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row>
    <row r="60" spans="1:67"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row>
    <row r="61" spans="1:67"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row>
    <row r="62" spans="1:67"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row>
    <row r="63" spans="1:67"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row>
    <row r="64" spans="1:67"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row>
    <row r="65" spans="1:67"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row>
    <row r="66" spans="1:67"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row>
    <row r="67" spans="1:67"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row>
    <row r="68" spans="1:67"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row>
    <row r="69" spans="1:67"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row>
    <row r="70" spans="1:67"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row>
    <row r="71" spans="1:67"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row>
    <row r="72" spans="1:67"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row>
    <row r="73" spans="1:67"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row>
    <row r="74" spans="1:67"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row>
    <row r="75" spans="1:67"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row>
    <row r="76" spans="1:67"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row>
    <row r="77" spans="1:67"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row>
    <row r="78" spans="1:67"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row>
    <row r="79" spans="1:67"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row>
    <row r="80" spans="1:67"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row>
    <row r="81" spans="1:67"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row>
    <row r="82" spans="1:67"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row>
    <row r="83" spans="1:67"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row>
    <row r="84" spans="1:67"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row>
    <row r="85" spans="1:67"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row>
    <row r="86" spans="1:67"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row>
    <row r="87" spans="1:67"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row>
    <row r="88" spans="1:67"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row>
    <row r="89" spans="1:67"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row>
    <row r="90" spans="1:67"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row>
    <row r="91" spans="1:67"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row>
    <row r="92" spans="1:67"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row>
    <row r="93" spans="1:67"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row>
    <row r="94" spans="1:67"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row>
    <row r="95" spans="1:67"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row>
    <row r="96" spans="1:67"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row>
    <row r="97" spans="1:67"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row>
    <row r="98" spans="1:67"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row>
    <row r="99" spans="1:67"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row>
    <row r="100" spans="1:67"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row>
    <row r="101" spans="1:67"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row>
    <row r="102" spans="1:67"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row>
    <row r="103" spans="1:67"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row>
    <row r="104" spans="1:67"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row>
    <row r="105" spans="1:67"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row>
    <row r="106" spans="1:67"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row>
    <row r="107" spans="1:67"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row>
    <row r="108" spans="1:67"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row>
    <row r="109" spans="1:67"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row>
    <row r="110" spans="1:67"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row>
    <row r="111" spans="1:67"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row>
    <row r="112" spans="1:67"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c r="AM112" s="356"/>
      <c r="AN112" s="356"/>
      <c r="AO112" s="356"/>
      <c r="AP112" s="356"/>
      <c r="AQ112" s="356"/>
      <c r="AR112" s="356"/>
      <c r="AS112" s="356"/>
      <c r="AT112" s="356"/>
      <c r="AU112" s="356"/>
      <c r="AV112" s="356"/>
      <c r="AW112" s="356"/>
      <c r="AX112" s="356"/>
      <c r="AY112" s="356"/>
      <c r="AZ112" s="356"/>
      <c r="BA112" s="356"/>
      <c r="BB112" s="356"/>
      <c r="BC112" s="356"/>
      <c r="BD112" s="356"/>
      <c r="BE112" s="356"/>
      <c r="BF112" s="356"/>
      <c r="BG112" s="356"/>
      <c r="BH112" s="356"/>
      <c r="BI112" s="356"/>
      <c r="BJ112" s="356"/>
      <c r="BK112" s="356"/>
      <c r="BL112" s="356"/>
      <c r="BM112" s="356"/>
      <c r="BN112" s="356"/>
      <c r="BO112" s="356"/>
    </row>
    <row r="113" spans="1:67"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c r="AM113" s="356"/>
      <c r="AN113" s="356"/>
      <c r="AO113" s="356"/>
      <c r="AP113" s="356"/>
      <c r="AQ113" s="356"/>
      <c r="AR113" s="356"/>
      <c r="AS113" s="356"/>
      <c r="AT113" s="356"/>
      <c r="AU113" s="356"/>
      <c r="AV113" s="356"/>
      <c r="AW113" s="356"/>
      <c r="AX113" s="356"/>
      <c r="AY113" s="356"/>
      <c r="AZ113" s="356"/>
      <c r="BA113" s="356"/>
      <c r="BB113" s="356"/>
      <c r="BC113" s="356"/>
      <c r="BD113" s="356"/>
      <c r="BE113" s="356"/>
      <c r="BF113" s="356"/>
      <c r="BG113" s="356"/>
      <c r="BH113" s="356"/>
      <c r="BI113" s="356"/>
      <c r="BJ113" s="356"/>
      <c r="BK113" s="356"/>
      <c r="BL113" s="356"/>
      <c r="BM113" s="356"/>
      <c r="BN113" s="356"/>
      <c r="BO113" s="356"/>
    </row>
    <row r="114" spans="1:67"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356"/>
      <c r="BF114" s="356"/>
      <c r="BG114" s="356"/>
      <c r="BH114" s="356"/>
      <c r="BI114" s="356"/>
      <c r="BJ114" s="356"/>
      <c r="BK114" s="356"/>
      <c r="BL114" s="356"/>
      <c r="BM114" s="356"/>
      <c r="BN114" s="356"/>
      <c r="BO114" s="356"/>
    </row>
    <row r="115" spans="1:67"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6"/>
      <c r="AX115" s="356"/>
      <c r="AY115" s="356"/>
      <c r="AZ115" s="356"/>
      <c r="BA115" s="356"/>
      <c r="BB115" s="356"/>
      <c r="BC115" s="356"/>
      <c r="BD115" s="356"/>
      <c r="BE115" s="356"/>
      <c r="BF115" s="356"/>
      <c r="BG115" s="356"/>
      <c r="BH115" s="356"/>
      <c r="BI115" s="356"/>
      <c r="BJ115" s="356"/>
      <c r="BK115" s="356"/>
      <c r="BL115" s="356"/>
      <c r="BM115" s="356"/>
      <c r="BN115" s="356"/>
      <c r="BO115" s="356"/>
    </row>
    <row r="116" spans="1:67"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56"/>
      <c r="AZ116" s="356"/>
      <c r="BA116" s="356"/>
      <c r="BB116" s="356"/>
      <c r="BC116" s="356"/>
      <c r="BD116" s="356"/>
      <c r="BE116" s="356"/>
      <c r="BF116" s="356"/>
      <c r="BG116" s="356"/>
      <c r="BH116" s="356"/>
      <c r="BI116" s="356"/>
      <c r="BJ116" s="356"/>
      <c r="BK116" s="356"/>
      <c r="BL116" s="356"/>
      <c r="BM116" s="356"/>
      <c r="BN116" s="356"/>
      <c r="BO116" s="356"/>
    </row>
    <row r="117" spans="1:67" s="357" customFormat="1" ht="15" customHeight="1">
      <c r="A117" s="356"/>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AC117" s="356"/>
      <c r="AD117" s="356"/>
      <c r="AE117" s="356"/>
      <c r="AF117" s="356"/>
      <c r="AG117" s="356"/>
      <c r="AH117" s="356"/>
      <c r="AI117" s="356"/>
      <c r="AJ117" s="356"/>
      <c r="AK117" s="356"/>
      <c r="AL117" s="356"/>
      <c r="AM117" s="356"/>
      <c r="AN117" s="356"/>
      <c r="AO117" s="356"/>
      <c r="AP117" s="356"/>
      <c r="AQ117" s="356"/>
      <c r="AR117" s="356"/>
      <c r="AS117" s="356"/>
      <c r="AT117" s="356"/>
      <c r="AU117" s="356"/>
      <c r="AV117" s="356"/>
      <c r="AW117" s="356"/>
      <c r="AX117" s="356"/>
      <c r="AY117" s="356"/>
      <c r="AZ117" s="356"/>
      <c r="BA117" s="356"/>
      <c r="BB117" s="356"/>
      <c r="BC117" s="356"/>
      <c r="BD117" s="356"/>
      <c r="BE117" s="356"/>
      <c r="BF117" s="356"/>
      <c r="BG117" s="356"/>
      <c r="BH117" s="356"/>
      <c r="BI117" s="356"/>
      <c r="BJ117" s="356"/>
      <c r="BK117" s="356"/>
      <c r="BL117" s="356"/>
      <c r="BM117" s="356"/>
      <c r="BN117" s="356"/>
      <c r="BO117" s="356"/>
    </row>
    <row r="118" spans="1:67" s="357" customFormat="1" ht="15" customHeight="1">
      <c r="A118" s="356"/>
      <c r="B118" s="356"/>
      <c r="C118" s="356"/>
      <c r="D118" s="356"/>
      <c r="E118" s="356"/>
      <c r="F118" s="356"/>
      <c r="G118" s="356"/>
      <c r="H118" s="356"/>
      <c r="I118" s="356"/>
      <c r="J118" s="356"/>
      <c r="K118" s="356"/>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H118" s="356"/>
      <c r="AI118" s="356"/>
      <c r="AJ118" s="356"/>
      <c r="AK118" s="356"/>
      <c r="AL118" s="356"/>
      <c r="AM118" s="356"/>
      <c r="AN118" s="356"/>
      <c r="AO118" s="356"/>
      <c r="AP118" s="356"/>
      <c r="AQ118" s="356"/>
      <c r="AR118" s="356"/>
      <c r="AS118" s="356"/>
      <c r="AT118" s="356"/>
      <c r="AU118" s="356"/>
      <c r="AV118" s="356"/>
      <c r="AW118" s="356"/>
      <c r="AX118" s="356"/>
      <c r="AY118" s="356"/>
      <c r="AZ118" s="356"/>
      <c r="BA118" s="356"/>
      <c r="BB118" s="356"/>
      <c r="BC118" s="356"/>
      <c r="BD118" s="356"/>
      <c r="BE118" s="356"/>
      <c r="BF118" s="356"/>
      <c r="BG118" s="356"/>
      <c r="BH118" s="356"/>
      <c r="BI118" s="356"/>
      <c r="BJ118" s="356"/>
      <c r="BK118" s="356"/>
      <c r="BL118" s="356"/>
      <c r="BM118" s="356"/>
      <c r="BN118" s="356"/>
      <c r="BO118" s="356"/>
    </row>
    <row r="119" spans="1:67" s="357" customFormat="1" ht="15" customHeight="1">
      <c r="A119" s="356"/>
      <c r="B119" s="356"/>
      <c r="C119" s="356"/>
      <c r="D119" s="356"/>
      <c r="E119" s="356"/>
      <c r="F119" s="356"/>
      <c r="G119" s="356"/>
      <c r="H119" s="356"/>
      <c r="I119" s="356"/>
      <c r="J119" s="356"/>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6"/>
      <c r="AM119" s="356"/>
      <c r="AN119" s="356"/>
      <c r="AO119" s="356"/>
      <c r="AP119" s="356"/>
      <c r="AQ119" s="356"/>
      <c r="AR119" s="356"/>
      <c r="AS119" s="356"/>
      <c r="AT119" s="356"/>
      <c r="AU119" s="356"/>
      <c r="AV119" s="356"/>
      <c r="AW119" s="356"/>
      <c r="AX119" s="356"/>
      <c r="AY119" s="356"/>
      <c r="AZ119" s="356"/>
      <c r="BA119" s="356"/>
      <c r="BB119" s="356"/>
      <c r="BC119" s="356"/>
      <c r="BD119" s="356"/>
      <c r="BE119" s="356"/>
      <c r="BF119" s="356"/>
      <c r="BG119" s="356"/>
      <c r="BH119" s="356"/>
      <c r="BI119" s="356"/>
      <c r="BJ119" s="356"/>
      <c r="BK119" s="356"/>
      <c r="BL119" s="356"/>
      <c r="BM119" s="356"/>
      <c r="BN119" s="356"/>
      <c r="BO119" s="356"/>
    </row>
  </sheetData>
  <hyperlinks>
    <hyperlink ref="BO6" location="Índex!D9" display="Index" xr:uid="{85BDFCC1-3E30-4330-A276-BCA6706FA728}"/>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FD4-0A70-4A35-B191-D21FCEE340F5}">
  <sheetPr>
    <tabColor rgb="FFFF0000"/>
  </sheetPr>
  <dimension ref="A1:IC116"/>
  <sheetViews>
    <sheetView showGridLines="0" zoomScaleNormal="100" workbookViewId="0">
      <pane xSplit="1" ySplit="8" topLeftCell="BF9" activePane="bottomRight" state="frozen"/>
      <selection activeCell="BO9" sqref="BO9"/>
      <selection pane="topRight" activeCell="BO9" sqref="BO9"/>
      <selection pane="bottomLeft" activeCell="BO9" sqref="BO9"/>
      <selection pane="bottomRight" activeCell="BO10" sqref="BO10:BO25"/>
    </sheetView>
  </sheetViews>
  <sheetFormatPr defaultColWidth="9" defaultRowHeight="15" customHeight="1"/>
  <cols>
    <col min="1" max="1" width="36.453125" style="350" bestFit="1" customWidth="1"/>
    <col min="2" max="37" width="9.36328125" style="350" customWidth="1"/>
    <col min="38" max="67" width="9" style="350"/>
    <col min="68" max="16384" width="9" style="341"/>
  </cols>
  <sheetData>
    <row r="1" spans="1:237"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41"/>
      <c r="CT1" s="41"/>
      <c r="CU1" s="39"/>
      <c r="CV1" s="40"/>
      <c r="CW1" s="42"/>
      <c r="CX1" s="42"/>
      <c r="CY1" s="42"/>
      <c r="CZ1" s="42"/>
      <c r="DA1" s="42"/>
      <c r="DB1" s="40"/>
      <c r="DC1" s="42"/>
      <c r="DD1" s="40"/>
      <c r="DE1" s="42"/>
      <c r="DF1" s="42"/>
      <c r="DG1" s="42"/>
      <c r="DH1" s="43"/>
      <c r="DI1" s="43"/>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41"/>
      <c r="EY1" s="41"/>
      <c r="EZ1" s="39"/>
      <c r="FA1" s="40"/>
      <c r="FB1" s="42"/>
      <c r="FC1" s="42"/>
      <c r="FD1" s="42"/>
      <c r="FE1" s="42"/>
      <c r="FF1" s="42"/>
      <c r="FG1" s="40"/>
      <c r="FH1" s="42"/>
      <c r="FI1" s="40"/>
      <c r="FJ1" s="42"/>
      <c r="FK1" s="42"/>
      <c r="FL1" s="42"/>
      <c r="FM1" s="43"/>
      <c r="FN1" s="43"/>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41"/>
      <c r="HD1" s="41"/>
      <c r="HE1" s="39"/>
      <c r="HF1" s="40"/>
      <c r="HG1" s="42"/>
      <c r="HH1" s="42"/>
      <c r="HI1" s="42"/>
      <c r="HJ1" s="42"/>
      <c r="HK1" s="42"/>
      <c r="HL1" s="40"/>
      <c r="HM1" s="42"/>
      <c r="HN1" s="40"/>
      <c r="HO1" s="42"/>
      <c r="HP1" s="42"/>
      <c r="HQ1" s="42"/>
      <c r="HR1" s="43"/>
      <c r="HS1" s="43"/>
      <c r="HT1" s="39"/>
      <c r="HU1" s="40"/>
      <c r="HV1" s="39"/>
      <c r="HW1" s="40"/>
      <c r="HX1" s="39"/>
      <c r="HY1" s="40"/>
      <c r="HZ1" s="39"/>
      <c r="IA1" s="40"/>
      <c r="IB1" s="39"/>
      <c r="IC1" s="40"/>
    </row>
    <row r="2" spans="1:237"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41"/>
      <c r="CT2" s="41"/>
      <c r="CU2" s="39"/>
      <c r="CV2" s="40"/>
      <c r="CW2" s="42"/>
      <c r="CX2" s="42"/>
      <c r="CY2" s="42"/>
      <c r="CZ2" s="42"/>
      <c r="DA2" s="42"/>
      <c r="DB2" s="40"/>
      <c r="DC2" s="42"/>
      <c r="DD2" s="40"/>
      <c r="DE2" s="42"/>
      <c r="DF2" s="42"/>
      <c r="DG2" s="42"/>
      <c r="DH2" s="43"/>
      <c r="DI2" s="43"/>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41"/>
      <c r="EY2" s="41"/>
      <c r="EZ2" s="39"/>
      <c r="FA2" s="40"/>
      <c r="FB2" s="42"/>
      <c r="FC2" s="42"/>
      <c r="FD2" s="42"/>
      <c r="FE2" s="42"/>
      <c r="FF2" s="42"/>
      <c r="FG2" s="40"/>
      <c r="FH2" s="42"/>
      <c r="FI2" s="40"/>
      <c r="FJ2" s="42"/>
      <c r="FK2" s="42"/>
      <c r="FL2" s="42"/>
      <c r="FM2" s="43"/>
      <c r="FN2" s="43"/>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41"/>
      <c r="HD2" s="41"/>
      <c r="HE2" s="39"/>
      <c r="HF2" s="40"/>
      <c r="HG2" s="42"/>
      <c r="HH2" s="42"/>
      <c r="HI2" s="42"/>
      <c r="HJ2" s="42"/>
      <c r="HK2" s="42"/>
      <c r="HL2" s="40"/>
      <c r="HM2" s="42"/>
      <c r="HN2" s="40"/>
      <c r="HO2" s="42"/>
      <c r="HP2" s="42"/>
      <c r="HQ2" s="42"/>
      <c r="HR2" s="43"/>
      <c r="HS2" s="43"/>
      <c r="HT2" s="39"/>
      <c r="HU2" s="40"/>
      <c r="HV2" s="39"/>
      <c r="HW2" s="40"/>
      <c r="HX2" s="39"/>
      <c r="HY2" s="40"/>
      <c r="HZ2" s="39"/>
      <c r="IA2" s="40"/>
      <c r="IB2" s="39"/>
      <c r="IC2" s="40"/>
    </row>
    <row r="3" spans="1:237"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41"/>
      <c r="CT3" s="41"/>
      <c r="CU3" s="39"/>
      <c r="CV3" s="40"/>
      <c r="CW3" s="42"/>
      <c r="CX3" s="42"/>
      <c r="CY3" s="42"/>
      <c r="CZ3" s="42"/>
      <c r="DA3" s="42"/>
      <c r="DB3" s="40"/>
      <c r="DC3" s="42"/>
      <c r="DD3" s="40"/>
      <c r="DE3" s="42"/>
      <c r="DF3" s="42"/>
      <c r="DG3" s="42"/>
      <c r="DH3" s="43"/>
      <c r="DI3" s="43"/>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41"/>
      <c r="EY3" s="41"/>
      <c r="EZ3" s="39"/>
      <c r="FA3" s="40"/>
      <c r="FB3" s="42"/>
      <c r="FC3" s="42"/>
      <c r="FD3" s="42"/>
      <c r="FE3" s="42"/>
      <c r="FF3" s="42"/>
      <c r="FG3" s="40"/>
      <c r="FH3" s="42"/>
      <c r="FI3" s="40"/>
      <c r="FJ3" s="42"/>
      <c r="FK3" s="42"/>
      <c r="FL3" s="42"/>
      <c r="FM3" s="43"/>
      <c r="FN3" s="43"/>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41"/>
      <c r="HD3" s="41"/>
      <c r="HE3" s="39"/>
      <c r="HF3" s="40"/>
      <c r="HG3" s="42"/>
      <c r="HH3" s="42"/>
      <c r="HI3" s="42"/>
      <c r="HJ3" s="42"/>
      <c r="HK3" s="42"/>
      <c r="HL3" s="40"/>
      <c r="HM3" s="42"/>
      <c r="HN3" s="40"/>
      <c r="HO3" s="42"/>
      <c r="HP3" s="42"/>
      <c r="HQ3" s="42"/>
      <c r="HR3" s="43"/>
      <c r="HS3" s="43"/>
      <c r="HT3" s="39"/>
      <c r="HU3" s="40"/>
      <c r="HV3" s="39"/>
      <c r="HW3" s="40"/>
      <c r="HX3" s="39"/>
      <c r="HY3" s="40"/>
      <c r="HZ3" s="39"/>
      <c r="IA3" s="40"/>
      <c r="IB3" s="39"/>
      <c r="IC3" s="40"/>
    </row>
    <row r="4" spans="1:237"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7" s="99" customFormat="1" ht="15" customHeight="1" thickBot="1">
      <c r="A5" s="47" t="s">
        <v>498</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58"/>
      <c r="BQ5" s="158"/>
      <c r="BR5" s="158"/>
      <c r="BS5" s="158"/>
      <c r="BT5" s="158"/>
      <c r="BU5" s="158"/>
      <c r="BV5" s="158"/>
      <c r="BW5" s="158"/>
      <c r="BX5" s="158"/>
      <c r="BY5" s="158"/>
      <c r="BZ5" s="158"/>
      <c r="CA5" s="158"/>
      <c r="CB5" s="158"/>
      <c r="CC5" s="158"/>
      <c r="CD5" s="158"/>
      <c r="CE5" s="158"/>
      <c r="CF5" s="158"/>
      <c r="CG5" s="158"/>
      <c r="CH5" s="158"/>
      <c r="CI5" s="158"/>
      <c r="CJ5" s="159"/>
      <c r="CK5" s="159"/>
      <c r="CL5" s="159"/>
      <c r="CM5" s="159"/>
      <c r="CN5" s="159"/>
      <c r="CP5" s="160"/>
      <c r="CT5" s="160"/>
      <c r="CV5" s="161"/>
      <c r="CY5" s="162"/>
      <c r="CZ5" s="158"/>
      <c r="DA5" s="158"/>
      <c r="DB5" s="158"/>
      <c r="DC5" s="163"/>
      <c r="DD5" s="158"/>
      <c r="DE5" s="158"/>
      <c r="DF5" s="158"/>
      <c r="DG5" s="158"/>
    </row>
    <row r="6" spans="1:237" s="362" customFormat="1" ht="15" customHeight="1" thickTop="1">
      <c r="A6" s="358"/>
      <c r="B6" s="358"/>
      <c r="C6" s="359"/>
      <c r="D6" s="359"/>
      <c r="E6" s="359"/>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1"/>
      <c r="AM6" s="360"/>
      <c r="AN6" s="361"/>
      <c r="AO6" s="36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t="s">
        <v>61</v>
      </c>
    </row>
    <row r="7" spans="1:237" s="56" customFormat="1" ht="15" customHeight="1">
      <c r="A7" s="54"/>
      <c r="B7" s="55" t="s">
        <v>432</v>
      </c>
      <c r="C7" s="55" t="s">
        <v>433</v>
      </c>
      <c r="D7" s="55" t="s">
        <v>434</v>
      </c>
      <c r="E7" s="55" t="s">
        <v>435</v>
      </c>
      <c r="F7" s="55" t="s">
        <v>436</v>
      </c>
      <c r="G7" s="55" t="s">
        <v>437</v>
      </c>
      <c r="H7" s="55" t="s">
        <v>438</v>
      </c>
      <c r="I7" s="55" t="s">
        <v>439</v>
      </c>
      <c r="J7" s="55" t="s">
        <v>440</v>
      </c>
      <c r="K7" s="55" t="s">
        <v>441</v>
      </c>
      <c r="L7" s="55" t="s">
        <v>442</v>
      </c>
      <c r="M7" s="55" t="s">
        <v>443</v>
      </c>
      <c r="N7" s="55" t="s">
        <v>444</v>
      </c>
      <c r="O7" s="55" t="s">
        <v>445</v>
      </c>
      <c r="P7" s="55" t="s">
        <v>446</v>
      </c>
      <c r="Q7" s="55" t="s">
        <v>447</v>
      </c>
      <c r="R7" s="55" t="s">
        <v>448</v>
      </c>
      <c r="S7" s="55" t="s">
        <v>449</v>
      </c>
      <c r="T7" s="55" t="s">
        <v>450</v>
      </c>
      <c r="U7" s="55" t="s">
        <v>451</v>
      </c>
      <c r="V7" s="55" t="s">
        <v>452</v>
      </c>
      <c r="W7" s="55" t="s">
        <v>453</v>
      </c>
      <c r="X7" s="55" t="s">
        <v>454</v>
      </c>
      <c r="Y7" s="55" t="s">
        <v>455</v>
      </c>
      <c r="Z7" s="55" t="s">
        <v>456</v>
      </c>
      <c r="AA7" s="55" t="s">
        <v>457</v>
      </c>
      <c r="AB7" s="55" t="s">
        <v>458</v>
      </c>
      <c r="AC7" s="55" t="s">
        <v>459</v>
      </c>
      <c r="AD7" s="55" t="s">
        <v>460</v>
      </c>
      <c r="AE7" s="55" t="s">
        <v>461</v>
      </c>
      <c r="AF7" s="55" t="s">
        <v>462</v>
      </c>
      <c r="AG7" s="55" t="s">
        <v>463</v>
      </c>
      <c r="AH7" s="55" t="s">
        <v>464</v>
      </c>
      <c r="AI7" s="55" t="s">
        <v>465</v>
      </c>
      <c r="AJ7" s="55" t="s">
        <v>466</v>
      </c>
      <c r="AK7" s="55" t="s">
        <v>467</v>
      </c>
      <c r="AL7" s="55" t="s">
        <v>468</v>
      </c>
      <c r="AM7" s="55" t="s">
        <v>469</v>
      </c>
      <c r="AN7" s="55" t="s">
        <v>470</v>
      </c>
      <c r="AO7" s="55" t="s">
        <v>471</v>
      </c>
      <c r="AP7" s="55" t="s">
        <v>279</v>
      </c>
      <c r="AQ7" s="55" t="s">
        <v>280</v>
      </c>
      <c r="AR7" s="55" t="s">
        <v>281</v>
      </c>
      <c r="AS7" s="55" t="s">
        <v>282</v>
      </c>
      <c r="AT7" s="55" t="s">
        <v>284</v>
      </c>
      <c r="AU7" s="55" t="s">
        <v>285</v>
      </c>
      <c r="AV7" s="55" t="s">
        <v>286</v>
      </c>
      <c r="AW7" s="55" t="s">
        <v>287</v>
      </c>
      <c r="AX7" s="55" t="s">
        <v>289</v>
      </c>
      <c r="AY7" s="55" t="s">
        <v>290</v>
      </c>
      <c r="AZ7" s="55" t="s">
        <v>291</v>
      </c>
      <c r="BA7" s="55" t="s">
        <v>292</v>
      </c>
      <c r="BB7" s="55" t="s">
        <v>294</v>
      </c>
      <c r="BC7" s="55" t="s">
        <v>295</v>
      </c>
      <c r="BD7" s="55" t="s">
        <v>296</v>
      </c>
      <c r="BE7" s="55" t="s">
        <v>297</v>
      </c>
      <c r="BF7" s="55" t="s">
        <v>299</v>
      </c>
      <c r="BG7" s="55" t="s">
        <v>300</v>
      </c>
      <c r="BH7" s="55" t="s">
        <v>301</v>
      </c>
      <c r="BI7" s="55" t="s">
        <v>302</v>
      </c>
      <c r="BJ7" s="55" t="s">
        <v>304</v>
      </c>
      <c r="BK7" s="55" t="s">
        <v>305</v>
      </c>
      <c r="BL7" s="55" t="s">
        <v>306</v>
      </c>
      <c r="BM7" s="55" t="s">
        <v>307</v>
      </c>
      <c r="BN7" s="55" t="s">
        <v>309</v>
      </c>
      <c r="BO7" s="55" t="s">
        <v>310</v>
      </c>
    </row>
    <row r="8" spans="1:237" s="44" customFormat="1" ht="10.199999999999999"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row>
    <row r="9" spans="1:237" s="61" customFormat="1" ht="5.0999999999999996" customHeight="1">
      <c r="A9" s="421"/>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row>
    <row r="10" spans="1:237" ht="15" customHeight="1">
      <c r="A10" s="338" t="s">
        <v>499</v>
      </c>
      <c r="B10" s="442">
        <v>306</v>
      </c>
      <c r="C10" s="442">
        <v>351</v>
      </c>
      <c r="D10" s="442">
        <v>400</v>
      </c>
      <c r="E10" s="442">
        <v>441</v>
      </c>
      <c r="F10" s="442">
        <v>355</v>
      </c>
      <c r="G10" s="442">
        <v>384</v>
      </c>
      <c r="H10" s="442">
        <v>526</v>
      </c>
      <c r="I10" s="442">
        <v>577</v>
      </c>
      <c r="J10" s="436">
        <v>523</v>
      </c>
      <c r="K10" s="436">
        <v>544</v>
      </c>
      <c r="L10" s="436">
        <v>638</v>
      </c>
      <c r="M10" s="436">
        <v>702</v>
      </c>
      <c r="N10" s="436">
        <v>724</v>
      </c>
      <c r="O10" s="436">
        <v>730</v>
      </c>
      <c r="P10" s="436">
        <v>791</v>
      </c>
      <c r="Q10" s="436">
        <v>885</v>
      </c>
      <c r="R10" s="436">
        <v>839</v>
      </c>
      <c r="S10" s="436">
        <v>874</v>
      </c>
      <c r="T10" s="436">
        <v>936</v>
      </c>
      <c r="U10" s="436">
        <v>961</v>
      </c>
      <c r="V10" s="436">
        <v>832</v>
      </c>
      <c r="W10" s="436">
        <v>832</v>
      </c>
      <c r="X10" s="436">
        <v>897</v>
      </c>
      <c r="Y10" s="436">
        <v>846</v>
      </c>
      <c r="Z10" s="436">
        <v>945</v>
      </c>
      <c r="AA10" s="436">
        <v>966</v>
      </c>
      <c r="AB10" s="436">
        <v>1008</v>
      </c>
      <c r="AC10" s="436">
        <v>1063</v>
      </c>
      <c r="AD10" s="436">
        <v>903</v>
      </c>
      <c r="AE10" s="436">
        <v>924</v>
      </c>
      <c r="AF10" s="436">
        <v>974</v>
      </c>
      <c r="AG10" s="436">
        <v>1109</v>
      </c>
      <c r="AH10" s="436">
        <v>904</v>
      </c>
      <c r="AI10" s="436">
        <v>1014</v>
      </c>
      <c r="AJ10" s="436">
        <v>1064</v>
      </c>
      <c r="AK10" s="436">
        <v>1142</v>
      </c>
      <c r="AL10" s="436">
        <v>993</v>
      </c>
      <c r="AM10" s="436">
        <v>1067</v>
      </c>
      <c r="AN10" s="436">
        <v>1305</v>
      </c>
      <c r="AO10" s="436">
        <v>1406</v>
      </c>
      <c r="AP10" s="436">
        <v>1163</v>
      </c>
      <c r="AQ10" s="436">
        <v>1147</v>
      </c>
      <c r="AR10" s="436">
        <v>1193</v>
      </c>
      <c r="AS10" s="436">
        <v>1238</v>
      </c>
      <c r="AT10" s="436">
        <v>1109</v>
      </c>
      <c r="AU10" s="436">
        <v>1165</v>
      </c>
      <c r="AV10" s="436">
        <v>1198</v>
      </c>
      <c r="AW10" s="436">
        <v>1244</v>
      </c>
      <c r="AX10" s="436">
        <v>1170</v>
      </c>
      <c r="AY10" s="436">
        <v>1204</v>
      </c>
      <c r="AZ10" s="436">
        <v>1306</v>
      </c>
      <c r="BA10" s="436">
        <v>1406</v>
      </c>
      <c r="BB10" s="436">
        <v>1284</v>
      </c>
      <c r="BC10" s="436">
        <v>1204</v>
      </c>
      <c r="BD10" s="436">
        <v>1298</v>
      </c>
      <c r="BE10" s="436">
        <v>1418</v>
      </c>
      <c r="BF10" s="436">
        <v>1179</v>
      </c>
      <c r="BG10" s="436">
        <v>1289</v>
      </c>
      <c r="BH10" s="436">
        <v>1312</v>
      </c>
      <c r="BI10" s="436">
        <v>1412</v>
      </c>
      <c r="BJ10" s="436">
        <v>1251</v>
      </c>
      <c r="BK10" s="436">
        <v>1307</v>
      </c>
      <c r="BL10" s="436">
        <v>1373</v>
      </c>
      <c r="BM10" s="436">
        <v>1512</v>
      </c>
      <c r="BN10" s="436">
        <v>1285</v>
      </c>
      <c r="BO10" s="444">
        <v>1405</v>
      </c>
      <c r="BP10" s="340"/>
    </row>
    <row r="11" spans="1:237" ht="15" customHeight="1">
      <c r="A11" s="338" t="s">
        <v>500</v>
      </c>
      <c r="B11" s="442">
        <v>228</v>
      </c>
      <c r="C11" s="442">
        <v>241</v>
      </c>
      <c r="D11" s="442">
        <v>247</v>
      </c>
      <c r="E11" s="442">
        <v>261</v>
      </c>
      <c r="F11" s="442">
        <v>270</v>
      </c>
      <c r="G11" s="442">
        <v>265</v>
      </c>
      <c r="H11" s="442">
        <v>274</v>
      </c>
      <c r="I11" s="442">
        <v>295</v>
      </c>
      <c r="J11" s="436">
        <v>293</v>
      </c>
      <c r="K11" s="436">
        <v>302</v>
      </c>
      <c r="L11" s="436">
        <v>298</v>
      </c>
      <c r="M11" s="436">
        <v>328</v>
      </c>
      <c r="N11" s="436">
        <v>335</v>
      </c>
      <c r="O11" s="436">
        <v>343</v>
      </c>
      <c r="P11" s="436">
        <v>348</v>
      </c>
      <c r="Q11" s="436">
        <v>382</v>
      </c>
      <c r="R11" s="436">
        <v>377</v>
      </c>
      <c r="S11" s="436">
        <v>391</v>
      </c>
      <c r="T11" s="436">
        <v>408</v>
      </c>
      <c r="U11" s="436">
        <v>402</v>
      </c>
      <c r="V11" s="436">
        <v>410</v>
      </c>
      <c r="W11" s="436">
        <v>415</v>
      </c>
      <c r="X11" s="436">
        <v>416</v>
      </c>
      <c r="Y11" s="436">
        <v>421</v>
      </c>
      <c r="Z11" s="436">
        <v>393</v>
      </c>
      <c r="AA11" s="436">
        <v>403</v>
      </c>
      <c r="AB11" s="436">
        <v>399</v>
      </c>
      <c r="AC11" s="436">
        <v>413</v>
      </c>
      <c r="AD11" s="436">
        <v>376</v>
      </c>
      <c r="AE11" s="436">
        <v>378</v>
      </c>
      <c r="AF11" s="436">
        <v>382</v>
      </c>
      <c r="AG11" s="436">
        <v>388</v>
      </c>
      <c r="AH11" s="436">
        <v>391</v>
      </c>
      <c r="AI11" s="436">
        <v>421</v>
      </c>
      <c r="AJ11" s="436">
        <v>425</v>
      </c>
      <c r="AK11" s="436">
        <v>416</v>
      </c>
      <c r="AL11" s="436">
        <v>419</v>
      </c>
      <c r="AM11" s="436">
        <v>450</v>
      </c>
      <c r="AN11" s="436">
        <v>491</v>
      </c>
      <c r="AO11" s="436">
        <v>516</v>
      </c>
      <c r="AP11" s="436">
        <v>484</v>
      </c>
      <c r="AQ11" s="436">
        <v>445</v>
      </c>
      <c r="AR11" s="436">
        <v>473</v>
      </c>
      <c r="AS11" s="436">
        <v>463</v>
      </c>
      <c r="AT11" s="436">
        <v>436</v>
      </c>
      <c r="AU11" s="436">
        <v>432</v>
      </c>
      <c r="AV11" s="436">
        <v>428</v>
      </c>
      <c r="AW11" s="436">
        <v>430</v>
      </c>
      <c r="AX11" s="436">
        <v>441</v>
      </c>
      <c r="AY11" s="436">
        <v>439</v>
      </c>
      <c r="AZ11" s="436">
        <v>459</v>
      </c>
      <c r="BA11" s="436">
        <v>452</v>
      </c>
      <c r="BB11" s="436">
        <v>404</v>
      </c>
      <c r="BC11" s="436">
        <v>360</v>
      </c>
      <c r="BD11" s="436">
        <v>381</v>
      </c>
      <c r="BE11" s="436">
        <v>362</v>
      </c>
      <c r="BF11" s="436">
        <v>381</v>
      </c>
      <c r="BG11" s="436">
        <v>353</v>
      </c>
      <c r="BH11" s="436">
        <v>364</v>
      </c>
      <c r="BI11" s="436">
        <v>348</v>
      </c>
      <c r="BJ11" s="436">
        <v>338</v>
      </c>
      <c r="BK11" s="436">
        <v>327</v>
      </c>
      <c r="BL11" s="436">
        <v>307</v>
      </c>
      <c r="BM11" s="436">
        <v>319</v>
      </c>
      <c r="BN11" s="436">
        <v>288</v>
      </c>
      <c r="BO11" s="444">
        <v>273</v>
      </c>
      <c r="BP11" s="340"/>
    </row>
    <row r="12" spans="1:237" ht="15" customHeight="1">
      <c r="A12" s="338" t="s">
        <v>501</v>
      </c>
      <c r="B12" s="442">
        <v>107</v>
      </c>
      <c r="C12" s="442">
        <v>129</v>
      </c>
      <c r="D12" s="442">
        <v>133</v>
      </c>
      <c r="E12" s="442">
        <v>229</v>
      </c>
      <c r="F12" s="442">
        <v>122</v>
      </c>
      <c r="G12" s="442">
        <v>160</v>
      </c>
      <c r="H12" s="442">
        <v>150</v>
      </c>
      <c r="I12" s="442">
        <v>211</v>
      </c>
      <c r="J12" s="436">
        <v>110</v>
      </c>
      <c r="K12" s="436">
        <v>84</v>
      </c>
      <c r="L12" s="436">
        <v>112</v>
      </c>
      <c r="M12" s="436">
        <v>283</v>
      </c>
      <c r="N12" s="436">
        <v>152</v>
      </c>
      <c r="O12" s="436">
        <v>158</v>
      </c>
      <c r="P12" s="436">
        <v>212</v>
      </c>
      <c r="Q12" s="436">
        <v>285</v>
      </c>
      <c r="R12" s="436">
        <v>202</v>
      </c>
      <c r="S12" s="436">
        <v>194</v>
      </c>
      <c r="T12" s="436">
        <v>211</v>
      </c>
      <c r="U12" s="436">
        <v>330</v>
      </c>
      <c r="V12" s="436">
        <v>153</v>
      </c>
      <c r="W12" s="436">
        <v>162</v>
      </c>
      <c r="X12" s="436">
        <v>208</v>
      </c>
      <c r="Y12" s="436">
        <v>276</v>
      </c>
      <c r="Z12" s="436">
        <v>161</v>
      </c>
      <c r="AA12" s="436">
        <v>169</v>
      </c>
      <c r="AB12" s="436">
        <v>163</v>
      </c>
      <c r="AC12" s="436">
        <v>300</v>
      </c>
      <c r="AD12" s="436">
        <v>178</v>
      </c>
      <c r="AE12" s="436">
        <v>170</v>
      </c>
      <c r="AF12" s="436">
        <v>184</v>
      </c>
      <c r="AG12" s="436">
        <v>401</v>
      </c>
      <c r="AH12" s="436">
        <v>133</v>
      </c>
      <c r="AI12" s="436">
        <v>207</v>
      </c>
      <c r="AJ12" s="436">
        <v>318</v>
      </c>
      <c r="AK12" s="436">
        <v>406</v>
      </c>
      <c r="AL12" s="436">
        <v>221</v>
      </c>
      <c r="AM12" s="436">
        <v>285</v>
      </c>
      <c r="AN12" s="436">
        <v>419</v>
      </c>
      <c r="AO12" s="436">
        <v>353</v>
      </c>
      <c r="AP12" s="436">
        <v>170</v>
      </c>
      <c r="AQ12" s="436">
        <v>217</v>
      </c>
      <c r="AR12" s="436">
        <v>278</v>
      </c>
      <c r="AS12" s="436">
        <v>414</v>
      </c>
      <c r="AT12" s="436">
        <v>256</v>
      </c>
      <c r="AU12" s="436">
        <v>296</v>
      </c>
      <c r="AV12" s="436">
        <v>336</v>
      </c>
      <c r="AW12" s="436">
        <v>464</v>
      </c>
      <c r="AX12" s="436">
        <v>295</v>
      </c>
      <c r="AY12" s="436">
        <v>337</v>
      </c>
      <c r="AZ12" s="436">
        <v>383</v>
      </c>
      <c r="BA12" s="436">
        <v>558</v>
      </c>
      <c r="BB12" s="436">
        <v>291</v>
      </c>
      <c r="BC12" s="436">
        <v>269</v>
      </c>
      <c r="BD12" s="436">
        <v>291</v>
      </c>
      <c r="BE12" s="436">
        <f>398+14</f>
        <v>412</v>
      </c>
      <c r="BF12" s="436">
        <f>203+37</f>
        <v>240</v>
      </c>
      <c r="BG12" s="436">
        <f>315+39</f>
        <v>354</v>
      </c>
      <c r="BH12" s="436">
        <f>404+54</f>
        <v>458</v>
      </c>
      <c r="BI12" s="436">
        <f>627+75</f>
        <v>702</v>
      </c>
      <c r="BJ12" s="436">
        <v>360</v>
      </c>
      <c r="BK12" s="436">
        <v>533</v>
      </c>
      <c r="BL12" s="436">
        <v>477</v>
      </c>
      <c r="BM12" s="436">
        <v>641</v>
      </c>
      <c r="BN12" s="436">
        <v>287</v>
      </c>
      <c r="BO12" s="444">
        <v>311</v>
      </c>
      <c r="BP12" s="340"/>
    </row>
    <row r="13" spans="1:237" ht="15" customHeight="1">
      <c r="A13" s="338" t="s">
        <v>502</v>
      </c>
      <c r="B13" s="442">
        <v>179</v>
      </c>
      <c r="C13" s="442">
        <v>181</v>
      </c>
      <c r="D13" s="442">
        <v>199</v>
      </c>
      <c r="E13" s="442">
        <v>215</v>
      </c>
      <c r="F13" s="442">
        <v>213</v>
      </c>
      <c r="G13" s="442">
        <v>261</v>
      </c>
      <c r="H13" s="442">
        <v>239</v>
      </c>
      <c r="I13" s="442">
        <v>253</v>
      </c>
      <c r="J13" s="436">
        <v>265</v>
      </c>
      <c r="K13" s="436">
        <v>277</v>
      </c>
      <c r="L13" s="436">
        <v>273</v>
      </c>
      <c r="M13" s="436">
        <v>302</v>
      </c>
      <c r="N13" s="436">
        <v>319</v>
      </c>
      <c r="O13" s="436">
        <v>325</v>
      </c>
      <c r="P13" s="436">
        <v>337</v>
      </c>
      <c r="Q13" s="436">
        <v>350</v>
      </c>
      <c r="R13" s="436">
        <v>360</v>
      </c>
      <c r="S13" s="436">
        <v>348</v>
      </c>
      <c r="T13" s="436">
        <v>364</v>
      </c>
      <c r="U13" s="436">
        <v>379</v>
      </c>
      <c r="V13" s="436">
        <v>401</v>
      </c>
      <c r="W13" s="436">
        <v>404</v>
      </c>
      <c r="X13" s="436">
        <v>393</v>
      </c>
      <c r="Y13" s="436">
        <v>394</v>
      </c>
      <c r="Z13" s="436">
        <v>396</v>
      </c>
      <c r="AA13" s="436">
        <v>413</v>
      </c>
      <c r="AB13" s="436">
        <v>421</v>
      </c>
      <c r="AC13" s="436">
        <v>435</v>
      </c>
      <c r="AD13" s="436">
        <v>452</v>
      </c>
      <c r="AE13" s="436">
        <v>466</v>
      </c>
      <c r="AF13" s="436">
        <v>486</v>
      </c>
      <c r="AG13" s="436">
        <v>502</v>
      </c>
      <c r="AH13" s="436">
        <v>506</v>
      </c>
      <c r="AI13" s="436">
        <v>518</v>
      </c>
      <c r="AJ13" s="436">
        <v>538</v>
      </c>
      <c r="AK13" s="436">
        <v>559</v>
      </c>
      <c r="AL13" s="436">
        <v>566</v>
      </c>
      <c r="AM13" s="436">
        <v>581</v>
      </c>
      <c r="AN13" s="436">
        <v>679</v>
      </c>
      <c r="AO13" s="436">
        <v>676</v>
      </c>
      <c r="AP13" s="436">
        <v>681</v>
      </c>
      <c r="AQ13" s="436">
        <v>687</v>
      </c>
      <c r="AR13" s="436">
        <v>693</v>
      </c>
      <c r="AS13" s="436">
        <v>687</v>
      </c>
      <c r="AT13" s="436">
        <v>713</v>
      </c>
      <c r="AU13" s="436">
        <v>722</v>
      </c>
      <c r="AV13" s="436">
        <v>729</v>
      </c>
      <c r="AW13" s="436">
        <v>749</v>
      </c>
      <c r="AX13" s="436">
        <v>722</v>
      </c>
      <c r="AY13" s="436">
        <v>753</v>
      </c>
      <c r="AZ13" s="436">
        <v>784</v>
      </c>
      <c r="BA13" s="436">
        <v>781</v>
      </c>
      <c r="BB13" s="436">
        <v>799</v>
      </c>
      <c r="BC13" s="436">
        <v>799</v>
      </c>
      <c r="BD13" s="436">
        <v>815</v>
      </c>
      <c r="BE13" s="436">
        <v>836</v>
      </c>
      <c r="BF13" s="436">
        <v>828</v>
      </c>
      <c r="BG13" s="436">
        <v>817</v>
      </c>
      <c r="BH13" s="436">
        <v>812</v>
      </c>
      <c r="BI13" s="436">
        <v>799</v>
      </c>
      <c r="BJ13" s="436">
        <v>847</v>
      </c>
      <c r="BK13" s="436">
        <v>867</v>
      </c>
      <c r="BL13" s="436">
        <v>916</v>
      </c>
      <c r="BM13" s="436">
        <v>954</v>
      </c>
      <c r="BN13" s="436">
        <v>1035</v>
      </c>
      <c r="BO13" s="444">
        <v>1039</v>
      </c>
      <c r="BP13" s="340"/>
    </row>
    <row r="14" spans="1:237" ht="15" customHeight="1">
      <c r="A14" s="338" t="s">
        <v>503</v>
      </c>
      <c r="B14" s="442">
        <v>31</v>
      </c>
      <c r="C14" s="442">
        <v>32</v>
      </c>
      <c r="D14" s="442">
        <v>36</v>
      </c>
      <c r="E14" s="442">
        <v>38</v>
      </c>
      <c r="F14" s="442">
        <v>45</v>
      </c>
      <c r="G14" s="442">
        <v>50</v>
      </c>
      <c r="H14" s="442">
        <v>56</v>
      </c>
      <c r="I14" s="442">
        <v>64</v>
      </c>
      <c r="J14" s="436">
        <v>62</v>
      </c>
      <c r="K14" s="436">
        <v>62</v>
      </c>
      <c r="L14" s="436">
        <v>67</v>
      </c>
      <c r="M14" s="436">
        <v>89</v>
      </c>
      <c r="N14" s="436">
        <v>86</v>
      </c>
      <c r="O14" s="436">
        <v>92</v>
      </c>
      <c r="P14" s="436">
        <v>89</v>
      </c>
      <c r="Q14" s="436">
        <v>101</v>
      </c>
      <c r="R14" s="436">
        <v>109</v>
      </c>
      <c r="S14" s="436">
        <v>127</v>
      </c>
      <c r="T14" s="436">
        <v>135</v>
      </c>
      <c r="U14" s="436">
        <v>147</v>
      </c>
      <c r="V14" s="436">
        <v>163</v>
      </c>
      <c r="W14" s="436">
        <v>163</v>
      </c>
      <c r="X14" s="436">
        <v>162</v>
      </c>
      <c r="Y14" s="436">
        <v>168</v>
      </c>
      <c r="Z14" s="436">
        <v>179</v>
      </c>
      <c r="AA14" s="436">
        <v>189</v>
      </c>
      <c r="AB14" s="436">
        <v>187</v>
      </c>
      <c r="AC14" s="436">
        <v>178</v>
      </c>
      <c r="AD14" s="436">
        <v>197</v>
      </c>
      <c r="AE14" s="436">
        <v>188</v>
      </c>
      <c r="AF14" s="436">
        <v>196</v>
      </c>
      <c r="AG14" s="436">
        <v>193</v>
      </c>
      <c r="AH14" s="436">
        <v>198</v>
      </c>
      <c r="AI14" s="436">
        <v>195</v>
      </c>
      <c r="AJ14" s="436">
        <v>214</v>
      </c>
      <c r="AK14" s="436">
        <v>228</v>
      </c>
      <c r="AL14" s="436">
        <v>228</v>
      </c>
      <c r="AM14" s="436">
        <v>220</v>
      </c>
      <c r="AN14" s="436">
        <v>315</v>
      </c>
      <c r="AO14" s="436">
        <v>259</v>
      </c>
      <c r="AP14" s="436">
        <v>258</v>
      </c>
      <c r="AQ14" s="436">
        <v>257</v>
      </c>
      <c r="AR14" s="436">
        <v>254</v>
      </c>
      <c r="AS14" s="436">
        <v>251</v>
      </c>
      <c r="AT14" s="436">
        <v>240</v>
      </c>
      <c r="AU14" s="436">
        <v>223</v>
      </c>
      <c r="AV14" s="436">
        <v>243</v>
      </c>
      <c r="AW14" s="436">
        <v>258</v>
      </c>
      <c r="AX14" s="436">
        <v>266</v>
      </c>
      <c r="AY14" s="436">
        <v>253</v>
      </c>
      <c r="AZ14" s="436">
        <v>273</v>
      </c>
      <c r="BA14" s="436">
        <v>273</v>
      </c>
      <c r="BB14" s="436">
        <v>273</v>
      </c>
      <c r="BC14" s="436">
        <v>237</v>
      </c>
      <c r="BD14" s="436">
        <v>256</v>
      </c>
      <c r="BE14" s="436">
        <v>284</v>
      </c>
      <c r="BF14" s="436">
        <v>243</v>
      </c>
      <c r="BG14" s="436">
        <v>274</v>
      </c>
      <c r="BH14" s="436">
        <v>265</v>
      </c>
      <c r="BI14" s="436">
        <v>252</v>
      </c>
      <c r="BJ14" s="436">
        <v>270</v>
      </c>
      <c r="BK14" s="436">
        <v>275</v>
      </c>
      <c r="BL14" s="436">
        <v>286</v>
      </c>
      <c r="BM14" s="436">
        <v>377</v>
      </c>
      <c r="BN14" s="436">
        <v>288</v>
      </c>
      <c r="BO14" s="444">
        <v>365</v>
      </c>
      <c r="BP14" s="340"/>
    </row>
    <row r="15" spans="1:237" ht="15" customHeight="1">
      <c r="A15" s="338" t="s">
        <v>504</v>
      </c>
      <c r="B15" s="442">
        <v>129</v>
      </c>
      <c r="C15" s="442">
        <v>129</v>
      </c>
      <c r="D15" s="442">
        <v>138</v>
      </c>
      <c r="E15" s="442">
        <v>149</v>
      </c>
      <c r="F15" s="442">
        <v>119</v>
      </c>
      <c r="G15" s="442">
        <v>126</v>
      </c>
      <c r="H15" s="442">
        <v>132</v>
      </c>
      <c r="I15" s="442">
        <v>135</v>
      </c>
      <c r="J15" s="436">
        <v>127</v>
      </c>
      <c r="K15" s="436">
        <v>111</v>
      </c>
      <c r="L15" s="436">
        <v>138</v>
      </c>
      <c r="M15" s="436">
        <v>150</v>
      </c>
      <c r="N15" s="436">
        <v>142</v>
      </c>
      <c r="O15" s="436">
        <v>161</v>
      </c>
      <c r="P15" s="436">
        <v>163</v>
      </c>
      <c r="Q15" s="436">
        <v>177</v>
      </c>
      <c r="R15" s="436">
        <v>179</v>
      </c>
      <c r="S15" s="436">
        <v>180</v>
      </c>
      <c r="T15" s="436">
        <v>201</v>
      </c>
      <c r="U15" s="436">
        <v>224</v>
      </c>
      <c r="V15" s="436">
        <v>212</v>
      </c>
      <c r="W15" s="436">
        <v>215</v>
      </c>
      <c r="X15" s="436">
        <v>215</v>
      </c>
      <c r="Y15" s="436">
        <v>225</v>
      </c>
      <c r="Z15" s="436">
        <v>199</v>
      </c>
      <c r="AA15" s="436">
        <v>205</v>
      </c>
      <c r="AB15" s="436">
        <v>215</v>
      </c>
      <c r="AC15" s="436">
        <v>213</v>
      </c>
      <c r="AD15" s="436">
        <v>203</v>
      </c>
      <c r="AE15" s="436">
        <v>200</v>
      </c>
      <c r="AF15" s="436">
        <v>193</v>
      </c>
      <c r="AG15" s="436">
        <v>181</v>
      </c>
      <c r="AH15" s="436">
        <v>157</v>
      </c>
      <c r="AI15" s="436">
        <v>155</v>
      </c>
      <c r="AJ15" s="436">
        <v>159</v>
      </c>
      <c r="AK15" s="436">
        <v>171</v>
      </c>
      <c r="AL15" s="436">
        <v>166</v>
      </c>
      <c r="AM15" s="436">
        <v>168</v>
      </c>
      <c r="AN15" s="436">
        <v>194</v>
      </c>
      <c r="AO15" s="436">
        <v>198</v>
      </c>
      <c r="AP15" s="436">
        <v>189</v>
      </c>
      <c r="AQ15" s="436">
        <v>200</v>
      </c>
      <c r="AR15" s="436">
        <v>201</v>
      </c>
      <c r="AS15" s="436">
        <v>206</v>
      </c>
      <c r="AT15" s="436">
        <v>189</v>
      </c>
      <c r="AU15" s="436">
        <v>189</v>
      </c>
      <c r="AV15" s="436">
        <v>186</v>
      </c>
      <c r="AW15" s="436">
        <v>200</v>
      </c>
      <c r="AX15" s="436">
        <v>194</v>
      </c>
      <c r="AY15" s="436">
        <v>197</v>
      </c>
      <c r="AZ15" s="436">
        <v>208</v>
      </c>
      <c r="BA15" s="436">
        <v>208</v>
      </c>
      <c r="BB15" s="436">
        <v>190</v>
      </c>
      <c r="BC15" s="436">
        <v>161</v>
      </c>
      <c r="BD15" s="436">
        <v>167</v>
      </c>
      <c r="BE15" s="436">
        <v>155</v>
      </c>
      <c r="BF15" s="436">
        <v>162</v>
      </c>
      <c r="BG15" s="436">
        <v>173</v>
      </c>
      <c r="BH15" s="436">
        <v>194</v>
      </c>
      <c r="BI15" s="436">
        <v>195</v>
      </c>
      <c r="BJ15" s="436">
        <v>195</v>
      </c>
      <c r="BK15" s="436">
        <v>199</v>
      </c>
      <c r="BL15" s="436">
        <v>212</v>
      </c>
      <c r="BM15" s="436">
        <v>203</v>
      </c>
      <c r="BN15" s="436">
        <v>196</v>
      </c>
      <c r="BO15" s="444">
        <v>188</v>
      </c>
      <c r="BP15" s="340"/>
    </row>
    <row r="16" spans="1:237" ht="15" customHeight="1">
      <c r="A16" s="338" t="s">
        <v>505</v>
      </c>
      <c r="B16" s="442">
        <v>162</v>
      </c>
      <c r="C16" s="442">
        <v>137</v>
      </c>
      <c r="D16" s="442">
        <v>143</v>
      </c>
      <c r="E16" s="442">
        <v>146</v>
      </c>
      <c r="F16" s="442">
        <v>131</v>
      </c>
      <c r="G16" s="442">
        <v>142</v>
      </c>
      <c r="H16" s="442">
        <v>148</v>
      </c>
      <c r="I16" s="442">
        <v>157</v>
      </c>
      <c r="J16" s="436">
        <v>182</v>
      </c>
      <c r="K16" s="436">
        <v>183</v>
      </c>
      <c r="L16" s="436">
        <v>195</v>
      </c>
      <c r="M16" s="436">
        <v>212</v>
      </c>
      <c r="N16" s="436">
        <v>191</v>
      </c>
      <c r="O16" s="436">
        <v>206</v>
      </c>
      <c r="P16" s="436">
        <v>219</v>
      </c>
      <c r="Q16" s="436">
        <v>261</v>
      </c>
      <c r="R16" s="436">
        <v>226</v>
      </c>
      <c r="S16" s="436">
        <v>219</v>
      </c>
      <c r="T16" s="436">
        <v>247</v>
      </c>
      <c r="U16" s="436">
        <v>243</v>
      </c>
      <c r="V16" s="436">
        <v>262</v>
      </c>
      <c r="W16" s="436">
        <v>268</v>
      </c>
      <c r="X16" s="436">
        <v>277</v>
      </c>
      <c r="Y16" s="436">
        <v>308</v>
      </c>
      <c r="Z16" s="436">
        <v>300</v>
      </c>
      <c r="AA16" s="436">
        <v>322</v>
      </c>
      <c r="AB16" s="436">
        <v>330</v>
      </c>
      <c r="AC16" s="436">
        <v>352</v>
      </c>
      <c r="AD16" s="436">
        <v>306</v>
      </c>
      <c r="AE16" s="436">
        <v>326</v>
      </c>
      <c r="AF16" s="436">
        <v>340</v>
      </c>
      <c r="AG16" s="436">
        <v>369</v>
      </c>
      <c r="AH16" s="436">
        <v>363</v>
      </c>
      <c r="AI16" s="436">
        <v>367</v>
      </c>
      <c r="AJ16" s="436">
        <v>405</v>
      </c>
      <c r="AK16" s="436">
        <v>465</v>
      </c>
      <c r="AL16" s="436">
        <v>446</v>
      </c>
      <c r="AM16" s="436">
        <v>383</v>
      </c>
      <c r="AN16" s="436">
        <v>593</v>
      </c>
      <c r="AO16" s="436">
        <v>578</v>
      </c>
      <c r="AP16" s="436">
        <v>595</v>
      </c>
      <c r="AQ16" s="436">
        <v>612</v>
      </c>
      <c r="AR16" s="436">
        <v>627</v>
      </c>
      <c r="AS16" s="436">
        <v>677</v>
      </c>
      <c r="AT16" s="436">
        <v>604</v>
      </c>
      <c r="AU16" s="436">
        <v>657</v>
      </c>
      <c r="AV16" s="436">
        <v>661</v>
      </c>
      <c r="AW16" s="436">
        <v>681</v>
      </c>
      <c r="AX16" s="436">
        <v>621</v>
      </c>
      <c r="AY16" s="436">
        <v>597</v>
      </c>
      <c r="AZ16" s="436">
        <v>643</v>
      </c>
      <c r="BA16" s="436">
        <v>692</v>
      </c>
      <c r="BB16" s="436">
        <v>511</v>
      </c>
      <c r="BC16" s="436">
        <v>631</v>
      </c>
      <c r="BD16" s="436">
        <v>607</v>
      </c>
      <c r="BE16" s="436">
        <f>680-14</f>
        <v>666</v>
      </c>
      <c r="BF16" s="436">
        <f>645-37</f>
        <v>608</v>
      </c>
      <c r="BG16" s="436">
        <f>607-39</f>
        <v>568</v>
      </c>
      <c r="BH16" s="436">
        <f>690-54</f>
        <v>636</v>
      </c>
      <c r="BI16" s="436">
        <f>795-75</f>
        <v>720</v>
      </c>
      <c r="BJ16" s="436">
        <v>631</v>
      </c>
      <c r="BK16" s="436">
        <v>661</v>
      </c>
      <c r="BL16" s="436">
        <v>741</v>
      </c>
      <c r="BM16" s="436">
        <v>764</v>
      </c>
      <c r="BN16" s="436">
        <v>772</v>
      </c>
      <c r="BO16" s="444">
        <v>690</v>
      </c>
      <c r="BP16" s="340"/>
    </row>
    <row r="17" spans="1:140" s="357" customFormat="1" ht="15" customHeight="1">
      <c r="A17" s="338" t="s">
        <v>506</v>
      </c>
      <c r="B17" s="442">
        <v>101</v>
      </c>
      <c r="C17" s="442">
        <v>105</v>
      </c>
      <c r="D17" s="442">
        <v>106</v>
      </c>
      <c r="E17" s="442">
        <v>109</v>
      </c>
      <c r="F17" s="442">
        <v>112</v>
      </c>
      <c r="G17" s="442">
        <v>114</v>
      </c>
      <c r="H17" s="442">
        <v>121</v>
      </c>
      <c r="I17" s="442">
        <v>136</v>
      </c>
      <c r="J17" s="443">
        <v>133</v>
      </c>
      <c r="K17" s="443">
        <v>142</v>
      </c>
      <c r="L17" s="443">
        <v>136</v>
      </c>
      <c r="M17" s="443">
        <v>145</v>
      </c>
      <c r="N17" s="443">
        <v>144</v>
      </c>
      <c r="O17" s="443">
        <v>137</v>
      </c>
      <c r="P17" s="443">
        <v>139</v>
      </c>
      <c r="Q17" s="443">
        <v>148</v>
      </c>
      <c r="R17" s="443">
        <v>157</v>
      </c>
      <c r="S17" s="443">
        <v>162</v>
      </c>
      <c r="T17" s="443">
        <v>170</v>
      </c>
      <c r="U17" s="443">
        <v>176</v>
      </c>
      <c r="V17" s="443">
        <v>183</v>
      </c>
      <c r="W17" s="443">
        <v>196</v>
      </c>
      <c r="X17" s="443">
        <v>192</v>
      </c>
      <c r="Y17" s="443">
        <v>211</v>
      </c>
      <c r="Z17" s="443">
        <v>203</v>
      </c>
      <c r="AA17" s="443">
        <v>197</v>
      </c>
      <c r="AB17" s="443">
        <v>209</v>
      </c>
      <c r="AC17" s="443">
        <v>213</v>
      </c>
      <c r="AD17" s="443">
        <v>214</v>
      </c>
      <c r="AE17" s="443">
        <v>216</v>
      </c>
      <c r="AF17" s="443">
        <v>225</v>
      </c>
      <c r="AG17" s="443">
        <v>240</v>
      </c>
      <c r="AH17" s="443">
        <v>230</v>
      </c>
      <c r="AI17" s="443">
        <v>229</v>
      </c>
      <c r="AJ17" s="443">
        <v>233</v>
      </c>
      <c r="AK17" s="443">
        <v>250</v>
      </c>
      <c r="AL17" s="443">
        <v>241</v>
      </c>
      <c r="AM17" s="443">
        <v>231</v>
      </c>
      <c r="AN17" s="443">
        <v>312</v>
      </c>
      <c r="AO17" s="443">
        <v>316</v>
      </c>
      <c r="AP17" s="443">
        <v>306</v>
      </c>
      <c r="AQ17" s="443">
        <v>308</v>
      </c>
      <c r="AR17" s="443">
        <v>295</v>
      </c>
      <c r="AS17" s="443">
        <v>302</v>
      </c>
      <c r="AT17" s="443">
        <v>304</v>
      </c>
      <c r="AU17" s="443">
        <v>299</v>
      </c>
      <c r="AV17" s="443">
        <v>299</v>
      </c>
      <c r="AW17" s="443">
        <v>311</v>
      </c>
      <c r="AX17" s="443">
        <v>316</v>
      </c>
      <c r="AY17" s="443">
        <v>323</v>
      </c>
      <c r="AZ17" s="443">
        <v>331</v>
      </c>
      <c r="BA17" s="443">
        <v>329</v>
      </c>
      <c r="BB17" s="443">
        <v>345</v>
      </c>
      <c r="BC17" s="443">
        <v>340</v>
      </c>
      <c r="BD17" s="443">
        <v>336</v>
      </c>
      <c r="BE17" s="443">
        <v>323</v>
      </c>
      <c r="BF17" s="443">
        <v>323</v>
      </c>
      <c r="BG17" s="443">
        <v>308</v>
      </c>
      <c r="BH17" s="443">
        <v>318</v>
      </c>
      <c r="BI17" s="443">
        <v>318</v>
      </c>
      <c r="BJ17" s="443">
        <v>308</v>
      </c>
      <c r="BK17" s="443">
        <v>297</v>
      </c>
      <c r="BL17" s="443">
        <v>304</v>
      </c>
      <c r="BM17" s="443">
        <v>314</v>
      </c>
      <c r="BN17" s="443">
        <v>307</v>
      </c>
      <c r="BO17" s="444">
        <v>297</v>
      </c>
      <c r="BP17" s="340"/>
    </row>
    <row r="18" spans="1:140" s="357" customFormat="1" ht="15" customHeight="1">
      <c r="A18" s="338" t="s">
        <v>507</v>
      </c>
      <c r="B18" s="442">
        <v>70</v>
      </c>
      <c r="C18" s="442">
        <v>73</v>
      </c>
      <c r="D18" s="442">
        <v>79</v>
      </c>
      <c r="E18" s="442">
        <v>85</v>
      </c>
      <c r="F18" s="442">
        <v>92</v>
      </c>
      <c r="G18" s="442">
        <v>90</v>
      </c>
      <c r="H18" s="442">
        <v>99</v>
      </c>
      <c r="I18" s="442">
        <v>112</v>
      </c>
      <c r="J18" s="443">
        <v>94</v>
      </c>
      <c r="K18" s="443">
        <v>105</v>
      </c>
      <c r="L18" s="443">
        <v>103</v>
      </c>
      <c r="M18" s="443">
        <v>112</v>
      </c>
      <c r="N18" s="443">
        <v>107</v>
      </c>
      <c r="O18" s="443">
        <v>110</v>
      </c>
      <c r="P18" s="443">
        <v>113</v>
      </c>
      <c r="Q18" s="443">
        <v>132</v>
      </c>
      <c r="R18" s="443">
        <v>123</v>
      </c>
      <c r="S18" s="443">
        <v>139</v>
      </c>
      <c r="T18" s="443">
        <v>139</v>
      </c>
      <c r="U18" s="443">
        <v>158</v>
      </c>
      <c r="V18" s="443">
        <v>146</v>
      </c>
      <c r="W18" s="443">
        <v>145</v>
      </c>
      <c r="X18" s="443">
        <v>148</v>
      </c>
      <c r="Y18" s="443">
        <v>169</v>
      </c>
      <c r="Z18" s="443">
        <v>153</v>
      </c>
      <c r="AA18" s="443">
        <v>162</v>
      </c>
      <c r="AB18" s="443">
        <v>168</v>
      </c>
      <c r="AC18" s="443">
        <v>177</v>
      </c>
      <c r="AD18" s="443">
        <v>152</v>
      </c>
      <c r="AE18" s="443">
        <v>180</v>
      </c>
      <c r="AF18" s="443">
        <v>169</v>
      </c>
      <c r="AG18" s="443">
        <v>200</v>
      </c>
      <c r="AH18" s="443">
        <v>240</v>
      </c>
      <c r="AI18" s="443">
        <v>263</v>
      </c>
      <c r="AJ18" s="443">
        <v>256</v>
      </c>
      <c r="AK18" s="443">
        <v>274</v>
      </c>
      <c r="AL18" s="443">
        <v>234</v>
      </c>
      <c r="AM18" s="443">
        <v>268</v>
      </c>
      <c r="AN18" s="443">
        <v>322</v>
      </c>
      <c r="AO18" s="443">
        <v>331</v>
      </c>
      <c r="AP18" s="443">
        <v>294</v>
      </c>
      <c r="AQ18" s="443">
        <v>312</v>
      </c>
      <c r="AR18" s="443">
        <v>315</v>
      </c>
      <c r="AS18" s="443">
        <v>355</v>
      </c>
      <c r="AT18" s="443">
        <v>290</v>
      </c>
      <c r="AU18" s="443">
        <v>307</v>
      </c>
      <c r="AV18" s="443">
        <v>299</v>
      </c>
      <c r="AW18" s="443">
        <v>309</v>
      </c>
      <c r="AX18" s="443">
        <v>307</v>
      </c>
      <c r="AY18" s="443">
        <v>319</v>
      </c>
      <c r="AZ18" s="443">
        <v>330</v>
      </c>
      <c r="BA18" s="443">
        <v>360</v>
      </c>
      <c r="BB18" s="443">
        <v>316</v>
      </c>
      <c r="BC18" s="443">
        <v>353</v>
      </c>
      <c r="BD18" s="443">
        <v>349</v>
      </c>
      <c r="BE18" s="443">
        <v>357</v>
      </c>
      <c r="BF18" s="443">
        <v>328</v>
      </c>
      <c r="BG18" s="443">
        <v>343</v>
      </c>
      <c r="BH18" s="443">
        <v>341</v>
      </c>
      <c r="BI18" s="443">
        <v>364</v>
      </c>
      <c r="BJ18" s="443">
        <v>355</v>
      </c>
      <c r="BK18" s="443">
        <v>350</v>
      </c>
      <c r="BL18" s="443">
        <v>377</v>
      </c>
      <c r="BM18" s="443">
        <v>378</v>
      </c>
      <c r="BN18" s="443">
        <v>346</v>
      </c>
      <c r="BO18" s="444">
        <v>365</v>
      </c>
      <c r="BP18" s="340"/>
    </row>
    <row r="19" spans="1:140" s="357" customFormat="1" ht="15" customHeight="1">
      <c r="A19" s="338" t="s">
        <v>508</v>
      </c>
      <c r="B19" s="442">
        <v>47</v>
      </c>
      <c r="C19" s="442">
        <v>50</v>
      </c>
      <c r="D19" s="442">
        <v>54</v>
      </c>
      <c r="E19" s="442">
        <v>54</v>
      </c>
      <c r="F19" s="442">
        <v>48</v>
      </c>
      <c r="G19" s="442">
        <v>48</v>
      </c>
      <c r="H19" s="442">
        <v>54</v>
      </c>
      <c r="I19" s="442">
        <v>62</v>
      </c>
      <c r="J19" s="443">
        <v>53</v>
      </c>
      <c r="K19" s="443">
        <v>48</v>
      </c>
      <c r="L19" s="443">
        <v>60</v>
      </c>
      <c r="M19" s="443">
        <v>66</v>
      </c>
      <c r="N19" s="443">
        <v>63</v>
      </c>
      <c r="O19" s="443">
        <v>66</v>
      </c>
      <c r="P19" s="443">
        <v>75</v>
      </c>
      <c r="Q19" s="443">
        <v>92</v>
      </c>
      <c r="R19" s="443">
        <v>81</v>
      </c>
      <c r="S19" s="443">
        <v>95</v>
      </c>
      <c r="T19" s="443">
        <v>105</v>
      </c>
      <c r="U19" s="443">
        <v>98</v>
      </c>
      <c r="V19" s="443">
        <v>92</v>
      </c>
      <c r="W19" s="443">
        <v>77</v>
      </c>
      <c r="X19" s="443">
        <v>75</v>
      </c>
      <c r="Y19" s="443">
        <v>78</v>
      </c>
      <c r="Z19" s="443">
        <v>69</v>
      </c>
      <c r="AA19" s="443">
        <v>76</v>
      </c>
      <c r="AB19" s="443">
        <v>81</v>
      </c>
      <c r="AC19" s="443">
        <v>83</v>
      </c>
      <c r="AD19" s="443">
        <v>77</v>
      </c>
      <c r="AE19" s="443">
        <v>91</v>
      </c>
      <c r="AF19" s="443">
        <v>85</v>
      </c>
      <c r="AG19" s="443">
        <v>89</v>
      </c>
      <c r="AH19" s="443">
        <v>78</v>
      </c>
      <c r="AI19" s="443">
        <v>86</v>
      </c>
      <c r="AJ19" s="443">
        <v>86</v>
      </c>
      <c r="AK19" s="443">
        <v>86</v>
      </c>
      <c r="AL19" s="443">
        <v>79</v>
      </c>
      <c r="AM19" s="443">
        <v>75</v>
      </c>
      <c r="AN19" s="443">
        <v>98</v>
      </c>
      <c r="AO19" s="443">
        <v>84</v>
      </c>
      <c r="AP19" s="443">
        <v>77</v>
      </c>
      <c r="AQ19" s="443">
        <v>69</v>
      </c>
      <c r="AR19" s="443">
        <v>67</v>
      </c>
      <c r="AS19" s="443">
        <v>74</v>
      </c>
      <c r="AT19" s="443">
        <v>59</v>
      </c>
      <c r="AU19" s="443">
        <v>64</v>
      </c>
      <c r="AV19" s="443">
        <v>54</v>
      </c>
      <c r="AW19" s="443">
        <v>64</v>
      </c>
      <c r="AX19" s="443">
        <v>48</v>
      </c>
      <c r="AY19" s="443">
        <v>48</v>
      </c>
      <c r="AZ19" s="443">
        <v>53</v>
      </c>
      <c r="BA19" s="443">
        <v>55</v>
      </c>
      <c r="BB19" s="443">
        <v>40</v>
      </c>
      <c r="BC19" s="443">
        <v>37</v>
      </c>
      <c r="BD19" s="443">
        <v>34</v>
      </c>
      <c r="BE19" s="443">
        <v>42</v>
      </c>
      <c r="BF19" s="443">
        <v>25</v>
      </c>
      <c r="BG19" s="443">
        <v>30</v>
      </c>
      <c r="BH19" s="443">
        <v>31</v>
      </c>
      <c r="BI19" s="443">
        <v>37</v>
      </c>
      <c r="BJ19" s="443">
        <v>30</v>
      </c>
      <c r="BK19" s="443">
        <v>31</v>
      </c>
      <c r="BL19" s="443">
        <v>34</v>
      </c>
      <c r="BM19" s="443">
        <v>28</v>
      </c>
      <c r="BN19" s="443">
        <v>29</v>
      </c>
      <c r="BO19" s="444">
        <v>32</v>
      </c>
      <c r="BP19" s="340"/>
    </row>
    <row r="20" spans="1:140" s="357" customFormat="1" ht="15" customHeight="1">
      <c r="A20" s="338" t="s">
        <v>509</v>
      </c>
      <c r="B20" s="442">
        <v>45</v>
      </c>
      <c r="C20" s="442">
        <v>48</v>
      </c>
      <c r="D20" s="442">
        <v>50</v>
      </c>
      <c r="E20" s="442">
        <v>50</v>
      </c>
      <c r="F20" s="442">
        <v>51</v>
      </c>
      <c r="G20" s="442">
        <v>52</v>
      </c>
      <c r="H20" s="442">
        <v>58</v>
      </c>
      <c r="I20" s="442">
        <v>57</v>
      </c>
      <c r="J20" s="443">
        <v>60</v>
      </c>
      <c r="K20" s="443">
        <v>60</v>
      </c>
      <c r="L20" s="443">
        <v>65</v>
      </c>
      <c r="M20" s="443">
        <v>64</v>
      </c>
      <c r="N20" s="443">
        <v>66</v>
      </c>
      <c r="O20" s="443">
        <v>66</v>
      </c>
      <c r="P20" s="443">
        <v>70</v>
      </c>
      <c r="Q20" s="443">
        <v>71</v>
      </c>
      <c r="R20" s="443">
        <v>76</v>
      </c>
      <c r="S20" s="443">
        <v>80</v>
      </c>
      <c r="T20" s="443">
        <v>84</v>
      </c>
      <c r="U20" s="443">
        <v>94</v>
      </c>
      <c r="V20" s="443">
        <v>100</v>
      </c>
      <c r="W20" s="443">
        <v>105</v>
      </c>
      <c r="X20" s="443">
        <v>112</v>
      </c>
      <c r="Y20" s="443">
        <v>111</v>
      </c>
      <c r="Z20" s="443">
        <v>116</v>
      </c>
      <c r="AA20" s="443">
        <v>124</v>
      </c>
      <c r="AB20" s="443">
        <v>124</v>
      </c>
      <c r="AC20" s="443">
        <v>131</v>
      </c>
      <c r="AD20" s="443">
        <v>138</v>
      </c>
      <c r="AE20" s="443">
        <v>139</v>
      </c>
      <c r="AF20" s="443">
        <v>140</v>
      </c>
      <c r="AG20" s="443">
        <v>141</v>
      </c>
      <c r="AH20" s="443">
        <v>149</v>
      </c>
      <c r="AI20" s="443">
        <v>150</v>
      </c>
      <c r="AJ20" s="443">
        <v>154</v>
      </c>
      <c r="AK20" s="443">
        <v>156</v>
      </c>
      <c r="AL20" s="443">
        <v>166</v>
      </c>
      <c r="AM20" s="443">
        <v>168</v>
      </c>
      <c r="AN20" s="443">
        <v>204</v>
      </c>
      <c r="AO20" s="443">
        <v>203</v>
      </c>
      <c r="AP20" s="443">
        <v>211</v>
      </c>
      <c r="AQ20" s="443">
        <v>208</v>
      </c>
      <c r="AR20" s="443">
        <v>205</v>
      </c>
      <c r="AS20" s="443">
        <v>198</v>
      </c>
      <c r="AT20" s="443">
        <v>195</v>
      </c>
      <c r="AU20" s="443">
        <v>190</v>
      </c>
      <c r="AV20" s="443">
        <v>187</v>
      </c>
      <c r="AW20" s="443">
        <v>179</v>
      </c>
      <c r="AX20" s="443">
        <v>184</v>
      </c>
      <c r="AY20" s="443">
        <v>186</v>
      </c>
      <c r="AZ20" s="443">
        <v>185</v>
      </c>
      <c r="BA20" s="443">
        <v>190</v>
      </c>
      <c r="BB20" s="443">
        <v>185</v>
      </c>
      <c r="BC20" s="443">
        <v>186</v>
      </c>
      <c r="BD20" s="443">
        <v>176</v>
      </c>
      <c r="BE20" s="443">
        <v>151</v>
      </c>
      <c r="BF20" s="443">
        <v>152</v>
      </c>
      <c r="BG20" s="443">
        <v>147</v>
      </c>
      <c r="BH20" s="443">
        <v>144</v>
      </c>
      <c r="BI20" s="443">
        <v>138</v>
      </c>
      <c r="BJ20" s="443">
        <v>147</v>
      </c>
      <c r="BK20" s="443">
        <v>146</v>
      </c>
      <c r="BL20" s="443">
        <v>147</v>
      </c>
      <c r="BM20" s="443">
        <v>144</v>
      </c>
      <c r="BN20" s="443">
        <v>151</v>
      </c>
      <c r="BO20" s="444">
        <v>148</v>
      </c>
      <c r="BP20" s="340"/>
    </row>
    <row r="21" spans="1:140" s="357" customFormat="1" ht="15" customHeight="1">
      <c r="A21" s="338" t="s">
        <v>510</v>
      </c>
      <c r="B21" s="442">
        <v>45</v>
      </c>
      <c r="C21" s="442">
        <v>45</v>
      </c>
      <c r="D21" s="442">
        <v>39</v>
      </c>
      <c r="E21" s="442">
        <v>45</v>
      </c>
      <c r="F21" s="442">
        <v>47</v>
      </c>
      <c r="G21" s="442">
        <v>45</v>
      </c>
      <c r="H21" s="442">
        <v>43</v>
      </c>
      <c r="I21" s="442">
        <v>48</v>
      </c>
      <c r="J21" s="443">
        <v>50</v>
      </c>
      <c r="K21" s="443">
        <v>52</v>
      </c>
      <c r="L21" s="443">
        <v>44</v>
      </c>
      <c r="M21" s="443">
        <v>52</v>
      </c>
      <c r="N21" s="443">
        <v>55</v>
      </c>
      <c r="O21" s="443">
        <v>53</v>
      </c>
      <c r="P21" s="443">
        <v>48</v>
      </c>
      <c r="Q21" s="443">
        <v>54</v>
      </c>
      <c r="R21" s="443">
        <v>59</v>
      </c>
      <c r="S21" s="443">
        <v>57</v>
      </c>
      <c r="T21" s="443">
        <v>53</v>
      </c>
      <c r="U21" s="443">
        <v>59</v>
      </c>
      <c r="V21" s="443">
        <v>65</v>
      </c>
      <c r="W21" s="443">
        <v>65</v>
      </c>
      <c r="X21" s="443">
        <v>58</v>
      </c>
      <c r="Y21" s="443">
        <v>66</v>
      </c>
      <c r="Z21" s="443">
        <v>65</v>
      </c>
      <c r="AA21" s="443">
        <v>54</v>
      </c>
      <c r="AB21" s="443">
        <v>51</v>
      </c>
      <c r="AC21" s="443">
        <v>55</v>
      </c>
      <c r="AD21" s="443">
        <v>61</v>
      </c>
      <c r="AE21" s="443">
        <v>57</v>
      </c>
      <c r="AF21" s="443">
        <v>54</v>
      </c>
      <c r="AG21" s="443">
        <v>65</v>
      </c>
      <c r="AH21" s="443">
        <v>78</v>
      </c>
      <c r="AI21" s="443">
        <v>87</v>
      </c>
      <c r="AJ21" s="443">
        <v>84</v>
      </c>
      <c r="AK21" s="443">
        <v>96</v>
      </c>
      <c r="AL21" s="443">
        <v>103</v>
      </c>
      <c r="AM21" s="443">
        <v>93</v>
      </c>
      <c r="AN21" s="443">
        <v>94</v>
      </c>
      <c r="AO21" s="443">
        <v>100</v>
      </c>
      <c r="AP21" s="443">
        <v>114</v>
      </c>
      <c r="AQ21" s="443">
        <v>102</v>
      </c>
      <c r="AR21" s="443">
        <v>90</v>
      </c>
      <c r="AS21" s="443">
        <v>105</v>
      </c>
      <c r="AT21" s="443">
        <v>106</v>
      </c>
      <c r="AU21" s="443">
        <v>101</v>
      </c>
      <c r="AV21" s="443">
        <v>99</v>
      </c>
      <c r="AW21" s="443">
        <v>111</v>
      </c>
      <c r="AX21" s="443">
        <v>122</v>
      </c>
      <c r="AY21" s="443">
        <v>114</v>
      </c>
      <c r="AZ21" s="443">
        <v>97</v>
      </c>
      <c r="BA21" s="443">
        <v>112</v>
      </c>
      <c r="BB21" s="443">
        <v>112</v>
      </c>
      <c r="BC21" s="443">
        <v>91</v>
      </c>
      <c r="BD21" s="443">
        <v>80</v>
      </c>
      <c r="BE21" s="443">
        <v>91</v>
      </c>
      <c r="BF21" s="443">
        <v>93</v>
      </c>
      <c r="BG21" s="443">
        <v>87</v>
      </c>
      <c r="BH21" s="443">
        <v>80</v>
      </c>
      <c r="BI21" s="443">
        <v>96</v>
      </c>
      <c r="BJ21" s="443">
        <v>105</v>
      </c>
      <c r="BK21" s="443">
        <v>99</v>
      </c>
      <c r="BL21" s="443">
        <v>76</v>
      </c>
      <c r="BM21" s="443">
        <v>80</v>
      </c>
      <c r="BN21" s="443">
        <v>90</v>
      </c>
      <c r="BO21" s="444">
        <v>86</v>
      </c>
      <c r="BP21" s="340"/>
    </row>
    <row r="22" spans="1:140" s="357" customFormat="1" ht="15" customHeight="1">
      <c r="A22" s="338" t="s">
        <v>511</v>
      </c>
      <c r="B22" s="442">
        <v>14</v>
      </c>
      <c r="C22" s="442">
        <v>17</v>
      </c>
      <c r="D22" s="442">
        <v>20</v>
      </c>
      <c r="E22" s="442">
        <v>21</v>
      </c>
      <c r="F22" s="442">
        <v>19</v>
      </c>
      <c r="G22" s="442">
        <v>23</v>
      </c>
      <c r="H22" s="442">
        <v>23</v>
      </c>
      <c r="I22" s="442">
        <v>22</v>
      </c>
      <c r="J22" s="443">
        <v>15</v>
      </c>
      <c r="K22" s="443">
        <v>19</v>
      </c>
      <c r="L22" s="443">
        <v>21</v>
      </c>
      <c r="M22" s="443">
        <v>22</v>
      </c>
      <c r="N22" s="443">
        <v>21</v>
      </c>
      <c r="O22" s="443">
        <v>29</v>
      </c>
      <c r="P22" s="443">
        <v>39</v>
      </c>
      <c r="Q22" s="443">
        <v>35</v>
      </c>
      <c r="R22" s="443">
        <v>35</v>
      </c>
      <c r="S22" s="443">
        <v>36</v>
      </c>
      <c r="T22" s="443">
        <v>42</v>
      </c>
      <c r="U22" s="443">
        <v>48</v>
      </c>
      <c r="V22" s="443">
        <v>33</v>
      </c>
      <c r="W22" s="443">
        <v>34</v>
      </c>
      <c r="X22" s="443">
        <v>34</v>
      </c>
      <c r="Y22" s="443">
        <v>38</v>
      </c>
      <c r="Z22" s="443">
        <v>27</v>
      </c>
      <c r="AA22" s="443">
        <v>33</v>
      </c>
      <c r="AB22" s="443">
        <v>38</v>
      </c>
      <c r="AC22" s="443">
        <v>39</v>
      </c>
      <c r="AD22" s="443">
        <v>30</v>
      </c>
      <c r="AE22" s="443">
        <v>34</v>
      </c>
      <c r="AF22" s="443">
        <v>37</v>
      </c>
      <c r="AG22" s="443">
        <v>54</v>
      </c>
      <c r="AH22" s="443">
        <v>29</v>
      </c>
      <c r="AI22" s="443">
        <v>43</v>
      </c>
      <c r="AJ22" s="443">
        <v>52</v>
      </c>
      <c r="AK22" s="443">
        <v>44</v>
      </c>
      <c r="AL22" s="443">
        <v>27</v>
      </c>
      <c r="AM22" s="443">
        <v>37</v>
      </c>
      <c r="AN22" s="443">
        <v>52</v>
      </c>
      <c r="AO22" s="443">
        <v>62</v>
      </c>
      <c r="AP22" s="443">
        <v>51</v>
      </c>
      <c r="AQ22" s="443">
        <v>70</v>
      </c>
      <c r="AR22" s="443">
        <v>57</v>
      </c>
      <c r="AS22" s="443">
        <v>92</v>
      </c>
      <c r="AT22" s="443">
        <v>54</v>
      </c>
      <c r="AU22" s="443">
        <v>75</v>
      </c>
      <c r="AV22" s="443">
        <v>64</v>
      </c>
      <c r="AW22" s="443">
        <v>81</v>
      </c>
      <c r="AX22" s="443">
        <v>68</v>
      </c>
      <c r="AY22" s="443">
        <v>63</v>
      </c>
      <c r="AZ22" s="443">
        <v>79</v>
      </c>
      <c r="BA22" s="443">
        <v>105</v>
      </c>
      <c r="BB22" s="443">
        <v>53</v>
      </c>
      <c r="BC22" s="443">
        <v>15</v>
      </c>
      <c r="BD22" s="443">
        <v>6</v>
      </c>
      <c r="BE22" s="443">
        <v>8</v>
      </c>
      <c r="BF22" s="443">
        <v>9</v>
      </c>
      <c r="BG22" s="443">
        <v>7</v>
      </c>
      <c r="BH22" s="443">
        <v>9</v>
      </c>
      <c r="BI22" s="443">
        <v>14</v>
      </c>
      <c r="BJ22" s="443">
        <v>9</v>
      </c>
      <c r="BK22" s="443">
        <v>21</v>
      </c>
      <c r="BL22" s="443">
        <v>29</v>
      </c>
      <c r="BM22" s="443">
        <v>40</v>
      </c>
      <c r="BN22" s="443">
        <v>30</v>
      </c>
      <c r="BO22" s="444">
        <v>46</v>
      </c>
      <c r="BP22" s="340"/>
    </row>
    <row r="23" spans="1:140" s="357" customFormat="1" ht="15" customHeight="1">
      <c r="A23" s="338" t="s">
        <v>230</v>
      </c>
      <c r="B23" s="442">
        <v>138</v>
      </c>
      <c r="C23" s="442">
        <v>150</v>
      </c>
      <c r="D23" s="442">
        <v>148</v>
      </c>
      <c r="E23" s="442">
        <v>196</v>
      </c>
      <c r="F23" s="442">
        <v>253</v>
      </c>
      <c r="G23" s="442">
        <v>242</v>
      </c>
      <c r="H23" s="442">
        <v>207</v>
      </c>
      <c r="I23" s="442">
        <v>169</v>
      </c>
      <c r="J23" s="443">
        <v>188</v>
      </c>
      <c r="K23" s="443">
        <v>244</v>
      </c>
      <c r="L23" s="443">
        <v>209</v>
      </c>
      <c r="M23" s="443">
        <v>219</v>
      </c>
      <c r="N23" s="443">
        <v>242</v>
      </c>
      <c r="O23" s="443">
        <v>263</v>
      </c>
      <c r="P23" s="443">
        <v>246</v>
      </c>
      <c r="Q23" s="443">
        <v>285</v>
      </c>
      <c r="R23" s="443">
        <v>317</v>
      </c>
      <c r="S23" s="443">
        <v>277</v>
      </c>
      <c r="T23" s="443">
        <v>310</v>
      </c>
      <c r="U23" s="443">
        <v>363</v>
      </c>
      <c r="V23" s="443">
        <v>349</v>
      </c>
      <c r="W23" s="443">
        <v>360</v>
      </c>
      <c r="X23" s="443">
        <v>378</v>
      </c>
      <c r="Y23" s="443">
        <v>444</v>
      </c>
      <c r="Z23" s="443">
        <v>249</v>
      </c>
      <c r="AA23" s="443">
        <v>265</v>
      </c>
      <c r="AB23" s="443">
        <v>237</v>
      </c>
      <c r="AC23" s="443">
        <v>196</v>
      </c>
      <c r="AD23" s="443">
        <v>199</v>
      </c>
      <c r="AE23" s="443">
        <v>206</v>
      </c>
      <c r="AF23" s="443">
        <v>163</v>
      </c>
      <c r="AG23" s="443">
        <v>227</v>
      </c>
      <c r="AH23" s="443">
        <v>183</v>
      </c>
      <c r="AI23" s="443">
        <v>191</v>
      </c>
      <c r="AJ23" s="443">
        <v>212</v>
      </c>
      <c r="AK23" s="443">
        <v>281</v>
      </c>
      <c r="AL23" s="443">
        <v>227</v>
      </c>
      <c r="AM23" s="443">
        <v>244</v>
      </c>
      <c r="AN23" s="443">
        <v>260</v>
      </c>
      <c r="AO23" s="443">
        <v>328</v>
      </c>
      <c r="AP23" s="443">
        <v>261</v>
      </c>
      <c r="AQ23" s="443">
        <v>264</v>
      </c>
      <c r="AR23" s="443">
        <v>282</v>
      </c>
      <c r="AS23" s="443">
        <v>278</v>
      </c>
      <c r="AT23" s="443">
        <v>255</v>
      </c>
      <c r="AU23" s="443">
        <v>273</v>
      </c>
      <c r="AV23" s="443">
        <v>310</v>
      </c>
      <c r="AW23" s="443">
        <v>314</v>
      </c>
      <c r="AX23" s="443">
        <v>272</v>
      </c>
      <c r="AY23" s="443">
        <v>270</v>
      </c>
      <c r="AZ23" s="443">
        <v>336</v>
      </c>
      <c r="BA23" s="443">
        <v>290</v>
      </c>
      <c r="BB23" s="443">
        <v>275</v>
      </c>
      <c r="BC23" s="443">
        <v>287</v>
      </c>
      <c r="BD23" s="443">
        <v>239</v>
      </c>
      <c r="BE23" s="443">
        <v>259</v>
      </c>
      <c r="BF23" s="443">
        <v>241</v>
      </c>
      <c r="BG23" s="443">
        <v>262</v>
      </c>
      <c r="BH23" s="443">
        <v>271</v>
      </c>
      <c r="BI23" s="443">
        <v>268</v>
      </c>
      <c r="BJ23" s="443">
        <v>237</v>
      </c>
      <c r="BK23" s="443">
        <v>231</v>
      </c>
      <c r="BL23" s="443">
        <v>294</v>
      </c>
      <c r="BM23" s="443">
        <v>301</v>
      </c>
      <c r="BN23" s="443">
        <v>314</v>
      </c>
      <c r="BO23" s="444">
        <v>314</v>
      </c>
      <c r="BP23" s="340"/>
    </row>
    <row r="24" spans="1:140" s="356" customFormat="1" ht="5.0999999999999996" customHeight="1">
      <c r="A24" s="338"/>
      <c r="B24" s="442"/>
      <c r="C24" s="442"/>
      <c r="D24" s="442"/>
      <c r="E24" s="442"/>
      <c r="F24" s="442"/>
      <c r="G24" s="442"/>
      <c r="H24" s="442"/>
      <c r="I24" s="442"/>
      <c r="J24" s="450"/>
      <c r="K24" s="450"/>
      <c r="L24" s="450"/>
      <c r="M24" s="450"/>
      <c r="N24" s="450"/>
      <c r="O24" s="450"/>
      <c r="P24" s="450"/>
      <c r="Q24" s="450"/>
      <c r="R24" s="450"/>
      <c r="S24" s="450"/>
      <c r="T24" s="450"/>
      <c r="U24" s="450"/>
      <c r="V24" s="450"/>
      <c r="W24" s="450"/>
      <c r="X24" s="450"/>
      <c r="Y24" s="450"/>
      <c r="Z24" s="450"/>
      <c r="AA24" s="450"/>
      <c r="AB24" s="450"/>
      <c r="AC24" s="450"/>
      <c r="AD24" s="450"/>
      <c r="AE24" s="450"/>
      <c r="AF24" s="450"/>
      <c r="AG24" s="450"/>
      <c r="AH24" s="450"/>
      <c r="AI24" s="450"/>
      <c r="AJ24" s="450"/>
      <c r="AK24" s="450"/>
      <c r="AL24" s="450"/>
      <c r="AM24" s="450"/>
      <c r="AN24" s="450"/>
      <c r="AO24" s="450"/>
      <c r="AP24" s="450"/>
      <c r="AQ24" s="450"/>
      <c r="AR24" s="450"/>
      <c r="AS24" s="450"/>
      <c r="AT24" s="450"/>
      <c r="AU24" s="450"/>
      <c r="AV24" s="450"/>
      <c r="AW24" s="450"/>
      <c r="AX24" s="450"/>
      <c r="AY24" s="450"/>
      <c r="AZ24" s="450"/>
      <c r="BA24" s="450"/>
      <c r="BB24" s="450"/>
      <c r="BC24" s="450"/>
      <c r="BD24" s="450"/>
      <c r="BE24" s="450"/>
      <c r="BF24" s="450"/>
      <c r="BG24" s="450"/>
      <c r="BH24" s="450"/>
      <c r="BI24" s="450"/>
      <c r="BJ24" s="450"/>
      <c r="BK24" s="450"/>
      <c r="BL24" s="450"/>
      <c r="BM24" s="450"/>
      <c r="BN24" s="450"/>
      <c r="BO24" s="450"/>
      <c r="BP24" s="340"/>
    </row>
    <row r="25" spans="1:140" s="44" customFormat="1" ht="15" customHeight="1" thickBot="1">
      <c r="A25" s="106" t="s">
        <v>169</v>
      </c>
      <c r="B25" s="74">
        <v>1602</v>
      </c>
      <c r="C25" s="74">
        <v>1688</v>
      </c>
      <c r="D25" s="74">
        <v>1792</v>
      </c>
      <c r="E25" s="74">
        <v>2039</v>
      </c>
      <c r="F25" s="74">
        <v>1877</v>
      </c>
      <c r="G25" s="74">
        <v>2002</v>
      </c>
      <c r="H25" s="74">
        <v>2130</v>
      </c>
      <c r="I25" s="74">
        <v>2298</v>
      </c>
      <c r="J25" s="74">
        <v>2155</v>
      </c>
      <c r="K25" s="74">
        <v>2233</v>
      </c>
      <c r="L25" s="74">
        <v>2359</v>
      </c>
      <c r="M25" s="74">
        <v>2746</v>
      </c>
      <c r="N25" s="74">
        <v>2647</v>
      </c>
      <c r="O25" s="74">
        <v>2739</v>
      </c>
      <c r="P25" s="74">
        <v>2889</v>
      </c>
      <c r="Q25" s="74">
        <v>3258</v>
      </c>
      <c r="R25" s="74">
        <v>3140</v>
      </c>
      <c r="S25" s="74">
        <v>3179</v>
      </c>
      <c r="T25" s="74">
        <v>3405</v>
      </c>
      <c r="U25" s="74">
        <v>3682</v>
      </c>
      <c r="V25" s="74">
        <v>3401</v>
      </c>
      <c r="W25" s="74">
        <v>3441</v>
      </c>
      <c r="X25" s="74">
        <v>3565</v>
      </c>
      <c r="Y25" s="74">
        <v>3755</v>
      </c>
      <c r="Z25" s="74">
        <v>3455</v>
      </c>
      <c r="AA25" s="74">
        <v>3578</v>
      </c>
      <c r="AB25" s="74">
        <v>3631</v>
      </c>
      <c r="AC25" s="74">
        <v>3848</v>
      </c>
      <c r="AD25" s="74">
        <v>3486</v>
      </c>
      <c r="AE25" s="74">
        <v>3575</v>
      </c>
      <c r="AF25" s="74">
        <v>3628</v>
      </c>
      <c r="AG25" s="74">
        <v>4159</v>
      </c>
      <c r="AH25" s="74">
        <v>3639</v>
      </c>
      <c r="AI25" s="74">
        <v>3926</v>
      </c>
      <c r="AJ25" s="74">
        <v>4200</v>
      </c>
      <c r="AK25" s="74">
        <v>4574</v>
      </c>
      <c r="AL25" s="74">
        <v>4116</v>
      </c>
      <c r="AM25" s="74">
        <v>4270</v>
      </c>
      <c r="AN25" s="74">
        <v>5338</v>
      </c>
      <c r="AO25" s="74">
        <v>5410</v>
      </c>
      <c r="AP25" s="74">
        <v>4854</v>
      </c>
      <c r="AQ25" s="74">
        <v>4898</v>
      </c>
      <c r="AR25" s="74">
        <v>5030</v>
      </c>
      <c r="AS25" s="74">
        <v>5340</v>
      </c>
      <c r="AT25" s="74">
        <v>4810</v>
      </c>
      <c r="AU25" s="74">
        <v>4993</v>
      </c>
      <c r="AV25" s="74">
        <v>5093</v>
      </c>
      <c r="AW25" s="74">
        <v>5395</v>
      </c>
      <c r="AX25" s="74">
        <v>5026</v>
      </c>
      <c r="AY25" s="74">
        <v>5103</v>
      </c>
      <c r="AZ25" s="74">
        <v>5467</v>
      </c>
      <c r="BA25" s="74">
        <v>5811</v>
      </c>
      <c r="BB25" s="74">
        <f t="shared" ref="BB25:BF25" si="0">SUM(BB10:BB23)</f>
        <v>5078</v>
      </c>
      <c r="BC25" s="74">
        <f t="shared" si="0"/>
        <v>4970</v>
      </c>
      <c r="BD25" s="74">
        <f t="shared" si="0"/>
        <v>5035</v>
      </c>
      <c r="BE25" s="74">
        <f t="shared" si="0"/>
        <v>5364</v>
      </c>
      <c r="BF25" s="74">
        <f t="shared" si="0"/>
        <v>4812</v>
      </c>
      <c r="BG25" s="74">
        <f>SUM(BG10:BG23)</f>
        <v>5012</v>
      </c>
      <c r="BH25" s="74">
        <f>SUM(BH10:BH23)</f>
        <v>5235</v>
      </c>
      <c r="BI25" s="74">
        <f>SUM(BI10:BI23)</f>
        <v>5663</v>
      </c>
      <c r="BJ25" s="74">
        <f>SUM(BJ10:BJ23)</f>
        <v>5083</v>
      </c>
      <c r="BK25" s="74">
        <f>SUM(BK10:BK23)</f>
        <v>5344</v>
      </c>
      <c r="BL25" s="74">
        <f t="shared" ref="BL25:BO25" si="1">SUM(BL10:BL23)</f>
        <v>5573</v>
      </c>
      <c r="BM25" s="74">
        <f t="shared" si="1"/>
        <v>6055</v>
      </c>
      <c r="BN25" s="74">
        <f t="shared" si="1"/>
        <v>5418</v>
      </c>
      <c r="BO25" s="74">
        <f t="shared" si="1"/>
        <v>5559</v>
      </c>
      <c r="BP25" s="340"/>
      <c r="BQ25" s="107"/>
      <c r="BR25" s="10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row>
    <row r="26" spans="1:140" s="357" customFormat="1" ht="15" customHeight="1" thickTop="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439"/>
      <c r="AM26" s="439"/>
      <c r="AN26" s="439"/>
      <c r="AO26" s="439"/>
      <c r="AP26" s="439"/>
      <c r="AQ26" s="439"/>
      <c r="AR26" s="439"/>
      <c r="AS26" s="439"/>
      <c r="AT26" s="439"/>
      <c r="AU26" s="439"/>
      <c r="AV26" s="439"/>
      <c r="AW26" s="439"/>
      <c r="AX26" s="439"/>
      <c r="AY26" s="439"/>
      <c r="AZ26" s="439"/>
      <c r="BA26" s="439"/>
      <c r="BB26" s="439"/>
      <c r="BC26" s="439"/>
      <c r="BD26" s="439"/>
      <c r="BE26" s="439"/>
      <c r="BF26" s="439"/>
      <c r="BG26" s="439"/>
      <c r="BH26" s="439"/>
      <c r="BI26" s="439"/>
      <c r="BJ26" s="439"/>
      <c r="BK26" s="439"/>
      <c r="BL26" s="439"/>
      <c r="BM26" s="439"/>
      <c r="BN26" s="439"/>
      <c r="BO26" s="439"/>
    </row>
    <row r="27" spans="1:140" s="357" customFormat="1" ht="15" customHeight="1">
      <c r="A27" s="356"/>
      <c r="B27" s="439"/>
      <c r="C27" s="439"/>
      <c r="D27" s="439"/>
      <c r="E27" s="439"/>
      <c r="F27" s="439"/>
      <c r="G27" s="439"/>
      <c r="H27" s="439"/>
      <c r="I27" s="439"/>
      <c r="J27" s="439"/>
      <c r="K27" s="439"/>
      <c r="L27" s="439"/>
      <c r="M27" s="439"/>
      <c r="N27" s="439"/>
      <c r="O27" s="439"/>
      <c r="P27" s="439"/>
      <c r="Q27" s="439"/>
      <c r="R27" s="439"/>
      <c r="S27" s="439"/>
      <c r="T27" s="439"/>
      <c r="U27" s="439"/>
      <c r="V27" s="439"/>
      <c r="W27" s="439"/>
      <c r="X27" s="439"/>
      <c r="Y27" s="439"/>
      <c r="Z27" s="439"/>
      <c r="AA27" s="439"/>
      <c r="AB27" s="439"/>
      <c r="AC27" s="439"/>
      <c r="AD27" s="439"/>
      <c r="AE27" s="439"/>
      <c r="AF27" s="439"/>
      <c r="AG27" s="439"/>
      <c r="AH27" s="439"/>
      <c r="AI27" s="439"/>
      <c r="AJ27" s="439"/>
      <c r="AK27" s="439"/>
      <c r="AL27" s="439"/>
      <c r="AM27" s="439"/>
      <c r="AN27" s="439"/>
      <c r="AO27" s="439"/>
      <c r="AP27" s="439"/>
      <c r="AQ27" s="439"/>
      <c r="AR27" s="439"/>
      <c r="AS27" s="439"/>
      <c r="AT27" s="439"/>
      <c r="AU27" s="439"/>
      <c r="AV27" s="439"/>
      <c r="AW27" s="439"/>
      <c r="AX27" s="439"/>
      <c r="AY27" s="439"/>
      <c r="AZ27" s="439"/>
      <c r="BA27" s="439"/>
      <c r="BB27" s="439"/>
      <c r="BC27" s="439"/>
      <c r="BD27" s="439"/>
      <c r="BE27" s="439"/>
      <c r="BF27" s="439"/>
      <c r="BG27" s="439"/>
      <c r="BH27" s="439"/>
      <c r="BI27" s="439"/>
      <c r="BJ27" s="439"/>
      <c r="BK27" s="439"/>
      <c r="BL27" s="439"/>
      <c r="BM27" s="439"/>
      <c r="BN27" s="439"/>
      <c r="BO27" s="439"/>
    </row>
    <row r="28" spans="1:140" s="357" customFormat="1" ht="15" customHeight="1">
      <c r="A28" s="356"/>
      <c r="B28" s="439"/>
      <c r="C28" s="439"/>
      <c r="D28" s="439"/>
      <c r="E28" s="439"/>
      <c r="F28" s="439"/>
      <c r="G28" s="439"/>
      <c r="H28" s="439"/>
      <c r="I28" s="439"/>
      <c r="J28" s="439"/>
      <c r="K28" s="439"/>
      <c r="L28" s="439"/>
      <c r="M28" s="439"/>
      <c r="N28" s="439"/>
      <c r="O28" s="439"/>
      <c r="P28" s="439"/>
      <c r="Q28" s="439"/>
      <c r="R28" s="439"/>
      <c r="S28" s="439"/>
      <c r="T28" s="439"/>
      <c r="U28" s="439"/>
      <c r="V28" s="439"/>
      <c r="W28" s="439"/>
      <c r="X28" s="439"/>
      <c r="Y28" s="439"/>
      <c r="Z28" s="439"/>
      <c r="AA28" s="439"/>
      <c r="AB28" s="439"/>
      <c r="AC28" s="439"/>
      <c r="AD28" s="439"/>
      <c r="AE28" s="439"/>
      <c r="AF28" s="439"/>
      <c r="AG28" s="439"/>
      <c r="AH28" s="439"/>
      <c r="AI28" s="439"/>
      <c r="AJ28" s="439"/>
      <c r="AK28" s="439"/>
      <c r="AL28" s="439"/>
      <c r="AM28" s="439"/>
      <c r="AN28" s="439"/>
      <c r="AO28" s="439"/>
      <c r="AP28" s="439"/>
      <c r="AQ28" s="439"/>
      <c r="AR28" s="439"/>
      <c r="AS28" s="439"/>
      <c r="AT28" s="439"/>
      <c r="AU28" s="439"/>
      <c r="AV28" s="439"/>
      <c r="AW28" s="439"/>
      <c r="AX28" s="439"/>
      <c r="AY28" s="439"/>
      <c r="AZ28" s="439"/>
      <c r="BA28" s="439"/>
      <c r="BB28" s="439"/>
      <c r="BC28" s="439"/>
      <c r="BD28" s="439"/>
      <c r="BE28" s="439"/>
      <c r="BF28" s="439"/>
      <c r="BG28" s="439"/>
      <c r="BH28" s="439"/>
      <c r="BI28" s="439"/>
      <c r="BJ28" s="439"/>
      <c r="BK28" s="439"/>
      <c r="BL28" s="439"/>
      <c r="BM28" s="439"/>
      <c r="BN28" s="439"/>
      <c r="BO28" s="439"/>
    </row>
    <row r="29" spans="1:140" s="357" customFormat="1" ht="15" customHeight="1">
      <c r="A29" s="356"/>
      <c r="B29" s="439"/>
      <c r="C29" s="439"/>
      <c r="D29" s="439"/>
      <c r="E29" s="439"/>
      <c r="F29" s="439"/>
      <c r="G29" s="439"/>
      <c r="H29" s="439"/>
      <c r="I29" s="439"/>
      <c r="J29" s="439"/>
      <c r="K29" s="439"/>
      <c r="L29" s="439"/>
      <c r="M29" s="439"/>
      <c r="N29" s="439"/>
      <c r="O29" s="439"/>
      <c r="P29" s="439"/>
      <c r="Q29" s="439"/>
      <c r="R29" s="439"/>
      <c r="S29" s="439"/>
      <c r="T29" s="439"/>
      <c r="U29" s="439"/>
      <c r="V29" s="439"/>
      <c r="W29" s="439"/>
      <c r="X29" s="439"/>
      <c r="Y29" s="439"/>
      <c r="Z29" s="439"/>
      <c r="AA29" s="439"/>
      <c r="AB29" s="439"/>
      <c r="AC29" s="439"/>
      <c r="AD29" s="439"/>
      <c r="AE29" s="439"/>
      <c r="AF29" s="439"/>
      <c r="AG29" s="439"/>
      <c r="AH29" s="439"/>
      <c r="AI29" s="439"/>
      <c r="AJ29" s="439"/>
      <c r="AK29" s="439"/>
      <c r="AL29" s="439"/>
      <c r="AM29" s="439"/>
      <c r="AN29" s="439"/>
      <c r="AO29" s="439"/>
      <c r="AP29" s="439"/>
      <c r="AQ29" s="439"/>
      <c r="AR29" s="439"/>
      <c r="AS29" s="439"/>
      <c r="AT29" s="439"/>
      <c r="AU29" s="439"/>
      <c r="AV29" s="439"/>
      <c r="AW29" s="439"/>
      <c r="AX29" s="439"/>
      <c r="AY29" s="439"/>
      <c r="AZ29" s="439"/>
      <c r="BA29" s="439"/>
      <c r="BB29" s="439"/>
      <c r="BC29" s="439"/>
      <c r="BD29" s="439"/>
      <c r="BE29" s="439"/>
      <c r="BF29" s="439"/>
      <c r="BG29" s="439"/>
      <c r="BH29" s="439"/>
      <c r="BI29" s="439"/>
      <c r="BJ29" s="439"/>
      <c r="BK29" s="439"/>
      <c r="BL29" s="439"/>
      <c r="BM29" s="439"/>
      <c r="BN29" s="439"/>
      <c r="BO29" s="439"/>
    </row>
    <row r="30" spans="1:140" s="357" customFormat="1" ht="15" customHeight="1">
      <c r="A30" s="356"/>
      <c r="B30" s="439"/>
      <c r="C30" s="439"/>
      <c r="D30" s="439"/>
      <c r="E30" s="439"/>
      <c r="F30" s="439"/>
      <c r="G30" s="439"/>
      <c r="H30" s="439"/>
      <c r="I30" s="439"/>
      <c r="J30" s="439"/>
      <c r="K30" s="439"/>
      <c r="L30" s="439"/>
      <c r="M30" s="439"/>
      <c r="N30" s="439"/>
      <c r="O30" s="439"/>
      <c r="P30" s="439"/>
      <c r="Q30" s="439"/>
      <c r="R30" s="439"/>
      <c r="S30" s="439"/>
      <c r="T30" s="439"/>
      <c r="U30" s="439"/>
      <c r="V30" s="439"/>
      <c r="W30" s="439"/>
      <c r="X30" s="439"/>
      <c r="Y30" s="439"/>
      <c r="Z30" s="439"/>
      <c r="AA30" s="439"/>
      <c r="AB30" s="439"/>
      <c r="AC30" s="439"/>
      <c r="AD30" s="439"/>
      <c r="AE30" s="439"/>
      <c r="AF30" s="439"/>
      <c r="AG30" s="439"/>
      <c r="AH30" s="439"/>
      <c r="AI30" s="439"/>
      <c r="AJ30" s="439"/>
      <c r="AK30" s="439"/>
      <c r="AL30" s="439"/>
      <c r="AM30" s="439"/>
      <c r="AN30" s="439"/>
      <c r="AO30" s="439"/>
      <c r="AP30" s="439"/>
      <c r="AQ30" s="439"/>
      <c r="AR30" s="439"/>
      <c r="AS30" s="439"/>
      <c r="AT30" s="439"/>
      <c r="AU30" s="439"/>
      <c r="AV30" s="439"/>
      <c r="AW30" s="439"/>
      <c r="AX30" s="439"/>
      <c r="AY30" s="439"/>
      <c r="AZ30" s="439"/>
      <c r="BA30" s="439"/>
      <c r="BB30" s="439"/>
      <c r="BC30" s="439"/>
      <c r="BD30" s="439"/>
      <c r="BE30" s="439"/>
      <c r="BF30" s="439"/>
      <c r="BG30" s="439"/>
      <c r="BH30" s="439"/>
      <c r="BI30" s="439"/>
      <c r="BJ30" s="439"/>
      <c r="BK30" s="439"/>
      <c r="BL30" s="439"/>
      <c r="BM30" s="439"/>
      <c r="BN30" s="439"/>
      <c r="BO30" s="439"/>
    </row>
    <row r="31" spans="1:140" s="357" customFormat="1" ht="15" customHeight="1">
      <c r="A31" s="356"/>
      <c r="B31" s="439"/>
      <c r="C31" s="439"/>
      <c r="D31" s="439"/>
      <c r="E31" s="439"/>
      <c r="F31" s="439"/>
      <c r="G31" s="439"/>
      <c r="H31" s="439"/>
      <c r="I31" s="439"/>
      <c r="J31" s="439"/>
      <c r="K31" s="439"/>
      <c r="L31" s="439"/>
      <c r="M31" s="439"/>
      <c r="N31" s="439"/>
      <c r="O31" s="439"/>
      <c r="P31" s="439"/>
      <c r="Q31" s="439"/>
      <c r="R31" s="439"/>
      <c r="S31" s="439"/>
      <c r="T31" s="439"/>
      <c r="U31" s="439"/>
      <c r="V31" s="439"/>
      <c r="W31" s="439"/>
      <c r="X31" s="439"/>
      <c r="Y31" s="439"/>
      <c r="Z31" s="439"/>
      <c r="AA31" s="439"/>
      <c r="AB31" s="439"/>
      <c r="AC31" s="439"/>
      <c r="AD31" s="439"/>
      <c r="AE31" s="439"/>
      <c r="AF31" s="439"/>
      <c r="AG31" s="439"/>
      <c r="AH31" s="439"/>
      <c r="AI31" s="439"/>
      <c r="AJ31" s="439"/>
      <c r="AK31" s="439"/>
      <c r="AL31" s="439"/>
      <c r="AM31" s="439"/>
      <c r="AN31" s="439"/>
      <c r="AO31" s="439"/>
      <c r="AP31" s="439"/>
      <c r="AQ31" s="439"/>
      <c r="AR31" s="439"/>
      <c r="AS31" s="439"/>
      <c r="AT31" s="439"/>
      <c r="AU31" s="439"/>
      <c r="AV31" s="439"/>
      <c r="AW31" s="439"/>
      <c r="AX31" s="439"/>
      <c r="AY31" s="439"/>
      <c r="AZ31" s="439"/>
      <c r="BA31" s="439"/>
      <c r="BB31" s="439"/>
      <c r="BC31" s="439"/>
      <c r="BD31" s="439"/>
      <c r="BE31" s="439"/>
      <c r="BF31" s="439"/>
      <c r="BG31" s="439"/>
      <c r="BH31" s="439"/>
      <c r="BI31" s="439"/>
      <c r="BJ31" s="439"/>
      <c r="BK31" s="439"/>
      <c r="BL31" s="439"/>
      <c r="BM31" s="439"/>
      <c r="BN31" s="439"/>
      <c r="BO31" s="439"/>
    </row>
    <row r="32" spans="1:140" s="357" customFormat="1" ht="15" customHeight="1">
      <c r="A32" s="356"/>
      <c r="B32" s="439"/>
      <c r="C32" s="439"/>
      <c r="D32" s="439"/>
      <c r="E32" s="439"/>
      <c r="F32" s="439"/>
      <c r="G32" s="439"/>
      <c r="H32" s="439"/>
      <c r="I32" s="439"/>
      <c r="J32" s="439"/>
      <c r="K32" s="439"/>
      <c r="L32" s="439"/>
      <c r="M32" s="439"/>
      <c r="N32" s="439"/>
      <c r="O32" s="439"/>
      <c r="P32" s="439"/>
      <c r="Q32" s="439"/>
      <c r="R32" s="439"/>
      <c r="S32" s="439"/>
      <c r="T32" s="439"/>
      <c r="U32" s="439"/>
      <c r="V32" s="439"/>
      <c r="W32" s="439"/>
      <c r="X32" s="439"/>
      <c r="Y32" s="439"/>
      <c r="Z32" s="439"/>
      <c r="AA32" s="439"/>
      <c r="AB32" s="439"/>
      <c r="AC32" s="439"/>
      <c r="AD32" s="439"/>
      <c r="AE32" s="439"/>
      <c r="AF32" s="439"/>
      <c r="AG32" s="439"/>
      <c r="AH32" s="439"/>
      <c r="AI32" s="439"/>
      <c r="AJ32" s="439"/>
      <c r="AK32" s="439"/>
      <c r="AL32" s="439"/>
      <c r="AM32" s="439"/>
      <c r="AN32" s="439"/>
      <c r="AO32" s="439"/>
      <c r="AP32" s="439"/>
      <c r="AQ32" s="439"/>
      <c r="AR32" s="439"/>
      <c r="AS32" s="439"/>
      <c r="AT32" s="439"/>
      <c r="AU32" s="439"/>
      <c r="AV32" s="439"/>
      <c r="AW32" s="439"/>
      <c r="AX32" s="439"/>
      <c r="AY32" s="439"/>
      <c r="AZ32" s="439"/>
      <c r="BA32" s="439"/>
      <c r="BB32" s="439"/>
      <c r="BC32" s="439"/>
      <c r="BD32" s="439"/>
      <c r="BE32" s="439"/>
      <c r="BF32" s="439"/>
      <c r="BG32" s="439"/>
      <c r="BH32" s="439"/>
      <c r="BI32" s="439"/>
      <c r="BJ32" s="439"/>
      <c r="BK32" s="439"/>
      <c r="BL32" s="439"/>
      <c r="BM32" s="439"/>
      <c r="BN32" s="439"/>
      <c r="BO32" s="439"/>
    </row>
    <row r="33" spans="1:67" s="357" customFormat="1" ht="15" customHeight="1">
      <c r="A33" s="356"/>
      <c r="B33" s="439"/>
      <c r="C33" s="439"/>
      <c r="D33" s="439"/>
      <c r="E33" s="439"/>
      <c r="F33" s="439"/>
      <c r="G33" s="439"/>
      <c r="H33" s="439"/>
      <c r="I33" s="439"/>
      <c r="J33" s="439"/>
      <c r="K33" s="439"/>
      <c r="L33" s="439"/>
      <c r="M33" s="439"/>
      <c r="N33" s="439"/>
      <c r="O33" s="439"/>
      <c r="P33" s="439"/>
      <c r="Q33" s="439"/>
      <c r="R33" s="439"/>
      <c r="S33" s="439"/>
      <c r="T33" s="439"/>
      <c r="U33" s="439"/>
      <c r="V33" s="439"/>
      <c r="W33" s="439"/>
      <c r="X33" s="439"/>
      <c r="Y33" s="439"/>
      <c r="Z33" s="439"/>
      <c r="AA33" s="439"/>
      <c r="AB33" s="439"/>
      <c r="AC33" s="439"/>
      <c r="AD33" s="439"/>
      <c r="AE33" s="439"/>
      <c r="AF33" s="439"/>
      <c r="AG33" s="439"/>
      <c r="AH33" s="439"/>
      <c r="AI33" s="439"/>
      <c r="AJ33" s="439"/>
      <c r="AK33" s="439"/>
      <c r="AL33" s="439"/>
      <c r="AM33" s="439"/>
      <c r="AN33" s="439"/>
      <c r="AO33" s="439"/>
      <c r="AP33" s="439"/>
      <c r="AQ33" s="439"/>
      <c r="AR33" s="439"/>
      <c r="AS33" s="439"/>
      <c r="AT33" s="439"/>
      <c r="AU33" s="439"/>
      <c r="AV33" s="439"/>
      <c r="AW33" s="439"/>
      <c r="AX33" s="439"/>
      <c r="AY33" s="439"/>
      <c r="AZ33" s="439"/>
      <c r="BA33" s="439"/>
      <c r="BB33" s="439"/>
      <c r="BC33" s="439"/>
      <c r="BD33" s="439"/>
      <c r="BE33" s="439"/>
      <c r="BF33" s="439"/>
      <c r="BG33" s="439"/>
      <c r="BH33" s="439"/>
      <c r="BI33" s="439"/>
      <c r="BJ33" s="439"/>
      <c r="BK33" s="439"/>
      <c r="BL33" s="439"/>
      <c r="BM33" s="439"/>
      <c r="BN33" s="439"/>
      <c r="BO33" s="439"/>
    </row>
    <row r="34" spans="1:67" s="357" customFormat="1" ht="15" customHeight="1">
      <c r="A34" s="356"/>
      <c r="B34" s="439"/>
      <c r="C34" s="439"/>
      <c r="D34" s="439"/>
      <c r="E34" s="439"/>
      <c r="F34" s="439"/>
      <c r="G34" s="439"/>
      <c r="H34" s="439"/>
      <c r="I34" s="439"/>
      <c r="J34" s="439"/>
      <c r="K34" s="439"/>
      <c r="L34" s="439"/>
      <c r="M34" s="439"/>
      <c r="N34" s="439"/>
      <c r="O34" s="439"/>
      <c r="P34" s="439"/>
      <c r="Q34" s="439"/>
      <c r="R34" s="439"/>
      <c r="S34" s="439"/>
      <c r="T34" s="439"/>
      <c r="U34" s="439"/>
      <c r="V34" s="439"/>
      <c r="W34" s="439"/>
      <c r="X34" s="439"/>
      <c r="Y34" s="439"/>
      <c r="Z34" s="439"/>
      <c r="AA34" s="439"/>
      <c r="AB34" s="439"/>
      <c r="AC34" s="439"/>
      <c r="AD34" s="439"/>
      <c r="AE34" s="439"/>
      <c r="AF34" s="439"/>
      <c r="AG34" s="439"/>
      <c r="AH34" s="439"/>
      <c r="AI34" s="439"/>
      <c r="AJ34" s="439"/>
      <c r="AK34" s="439"/>
      <c r="AL34" s="439"/>
      <c r="AM34" s="439"/>
      <c r="AN34" s="439"/>
      <c r="AO34" s="439"/>
      <c r="AP34" s="439"/>
      <c r="AQ34" s="439"/>
      <c r="AR34" s="439"/>
      <c r="AS34" s="439"/>
      <c r="AT34" s="439"/>
      <c r="AU34" s="439"/>
      <c r="AV34" s="439"/>
      <c r="AW34" s="439"/>
      <c r="AX34" s="439"/>
      <c r="AY34" s="439"/>
      <c r="AZ34" s="439"/>
      <c r="BA34" s="439"/>
      <c r="BB34" s="439"/>
      <c r="BC34" s="439"/>
      <c r="BD34" s="439"/>
      <c r="BE34" s="439"/>
      <c r="BF34" s="439"/>
      <c r="BG34" s="439"/>
      <c r="BH34" s="439"/>
      <c r="BI34" s="439"/>
      <c r="BJ34" s="439"/>
      <c r="BK34" s="439"/>
      <c r="BL34" s="439"/>
      <c r="BM34" s="439"/>
      <c r="BN34" s="439"/>
      <c r="BO34" s="439"/>
    </row>
    <row r="35" spans="1:67" s="357" customFormat="1" ht="15" customHeight="1">
      <c r="A35" s="356"/>
      <c r="B35" s="439"/>
      <c r="C35" s="439"/>
      <c r="D35" s="439"/>
      <c r="E35" s="439"/>
      <c r="F35" s="439"/>
      <c r="G35" s="439"/>
      <c r="H35" s="439"/>
      <c r="I35" s="439"/>
      <c r="J35" s="439"/>
      <c r="K35" s="439"/>
      <c r="L35" s="439"/>
      <c r="M35" s="439"/>
      <c r="N35" s="439"/>
      <c r="O35" s="439"/>
      <c r="P35" s="439"/>
      <c r="Q35" s="439"/>
      <c r="R35" s="439"/>
      <c r="S35" s="439"/>
      <c r="T35" s="439"/>
      <c r="U35" s="439"/>
      <c r="V35" s="439"/>
      <c r="W35" s="439"/>
      <c r="X35" s="439"/>
      <c r="Y35" s="439"/>
      <c r="Z35" s="439"/>
      <c r="AA35" s="439"/>
      <c r="AB35" s="439"/>
      <c r="AC35" s="439"/>
      <c r="AD35" s="439"/>
      <c r="AE35" s="439"/>
      <c r="AF35" s="439"/>
      <c r="AG35" s="439"/>
      <c r="AH35" s="439"/>
      <c r="AI35" s="439"/>
      <c r="AJ35" s="439"/>
      <c r="AK35" s="439"/>
      <c r="AL35" s="439"/>
      <c r="AM35" s="439"/>
      <c r="AN35" s="439"/>
      <c r="AO35" s="439"/>
      <c r="AP35" s="439"/>
      <c r="AQ35" s="439"/>
      <c r="AR35" s="439"/>
      <c r="AS35" s="439"/>
      <c r="AT35" s="439"/>
      <c r="AU35" s="439"/>
      <c r="AV35" s="439"/>
      <c r="AW35" s="439"/>
      <c r="AX35" s="439"/>
      <c r="AY35" s="439"/>
      <c r="AZ35" s="439"/>
      <c r="BA35" s="439"/>
      <c r="BB35" s="439"/>
      <c r="BC35" s="439"/>
      <c r="BD35" s="439"/>
      <c r="BE35" s="439"/>
      <c r="BF35" s="439"/>
      <c r="BG35" s="439"/>
      <c r="BH35" s="439"/>
      <c r="BI35" s="439"/>
      <c r="BJ35" s="439"/>
      <c r="BK35" s="439"/>
      <c r="BL35" s="439"/>
      <c r="BM35" s="439"/>
      <c r="BN35" s="439"/>
      <c r="BO35" s="439"/>
    </row>
    <row r="36" spans="1:67" s="357" customFormat="1" ht="15" customHeight="1">
      <c r="A36" s="356"/>
      <c r="B36" s="439"/>
      <c r="C36" s="439"/>
      <c r="D36" s="439"/>
      <c r="E36" s="439"/>
      <c r="F36" s="439"/>
      <c r="G36" s="439"/>
      <c r="H36" s="439"/>
      <c r="I36" s="439"/>
      <c r="J36" s="439"/>
      <c r="K36" s="439"/>
      <c r="L36" s="439"/>
      <c r="M36" s="439"/>
      <c r="N36" s="439"/>
      <c r="O36" s="439"/>
      <c r="P36" s="439"/>
      <c r="Q36" s="439"/>
      <c r="R36" s="439"/>
      <c r="S36" s="439"/>
      <c r="T36" s="439"/>
      <c r="U36" s="439"/>
      <c r="V36" s="439"/>
      <c r="W36" s="439"/>
      <c r="X36" s="439"/>
      <c r="Y36" s="439"/>
      <c r="Z36" s="439"/>
      <c r="AA36" s="439"/>
      <c r="AB36" s="439"/>
      <c r="AC36" s="439"/>
      <c r="AD36" s="439"/>
      <c r="AE36" s="439"/>
      <c r="AF36" s="439"/>
      <c r="AG36" s="439"/>
      <c r="AH36" s="439"/>
      <c r="AI36" s="439"/>
      <c r="AJ36" s="439"/>
      <c r="AK36" s="439"/>
      <c r="AL36" s="439"/>
      <c r="AM36" s="439"/>
      <c r="AN36" s="439"/>
      <c r="AO36" s="439"/>
      <c r="AP36" s="439"/>
      <c r="AQ36" s="439"/>
      <c r="AR36" s="439"/>
      <c r="AS36" s="439"/>
      <c r="AT36" s="439"/>
      <c r="AU36" s="439"/>
      <c r="AV36" s="439"/>
      <c r="AW36" s="439"/>
      <c r="AX36" s="439"/>
      <c r="AY36" s="439"/>
      <c r="AZ36" s="439"/>
      <c r="BA36" s="439"/>
      <c r="BB36" s="439"/>
      <c r="BC36" s="439"/>
      <c r="BD36" s="439"/>
      <c r="BE36" s="439"/>
      <c r="BF36" s="439"/>
      <c r="BG36" s="439"/>
      <c r="BH36" s="439"/>
      <c r="BI36" s="439"/>
      <c r="BJ36" s="439"/>
      <c r="BK36" s="439"/>
      <c r="BL36" s="439"/>
      <c r="BM36" s="439"/>
      <c r="BN36" s="439"/>
      <c r="BO36" s="439"/>
    </row>
    <row r="37" spans="1:67" s="357" customFormat="1" ht="15" customHeight="1">
      <c r="A37" s="356"/>
      <c r="B37" s="439"/>
      <c r="C37" s="439"/>
      <c r="D37" s="439"/>
      <c r="E37" s="439"/>
      <c r="F37" s="439"/>
      <c r="G37" s="439"/>
      <c r="H37" s="439"/>
      <c r="I37" s="439"/>
      <c r="J37" s="439"/>
      <c r="K37" s="439"/>
      <c r="L37" s="439"/>
      <c r="M37" s="439"/>
      <c r="N37" s="439"/>
      <c r="O37" s="439"/>
      <c r="P37" s="439"/>
      <c r="Q37" s="439"/>
      <c r="R37" s="439"/>
      <c r="S37" s="439"/>
      <c r="T37" s="439"/>
      <c r="U37" s="439"/>
      <c r="V37" s="439"/>
      <c r="W37" s="439"/>
      <c r="X37" s="439"/>
      <c r="Y37" s="439"/>
      <c r="Z37" s="439"/>
      <c r="AA37" s="439"/>
      <c r="AB37" s="439"/>
      <c r="AC37" s="439"/>
      <c r="AD37" s="439"/>
      <c r="AE37" s="439"/>
      <c r="AF37" s="439"/>
      <c r="AG37" s="439"/>
      <c r="AH37" s="439"/>
      <c r="AI37" s="439"/>
      <c r="AJ37" s="439"/>
      <c r="AK37" s="439"/>
      <c r="AL37" s="439"/>
      <c r="AM37" s="439"/>
      <c r="AN37" s="439"/>
      <c r="AO37" s="439"/>
      <c r="AP37" s="439"/>
      <c r="AQ37" s="439"/>
      <c r="AR37" s="439"/>
      <c r="AS37" s="439"/>
      <c r="AT37" s="439"/>
      <c r="AU37" s="439"/>
      <c r="AV37" s="439"/>
      <c r="AW37" s="439"/>
      <c r="AX37" s="439"/>
      <c r="AY37" s="439"/>
      <c r="AZ37" s="439"/>
      <c r="BA37" s="439"/>
      <c r="BB37" s="439"/>
      <c r="BC37" s="439"/>
      <c r="BD37" s="439"/>
      <c r="BE37" s="439"/>
      <c r="BF37" s="439"/>
      <c r="BG37" s="439"/>
      <c r="BH37" s="439"/>
      <c r="BI37" s="439"/>
      <c r="BJ37" s="439"/>
      <c r="BK37" s="439"/>
      <c r="BL37" s="439"/>
      <c r="BM37" s="439"/>
      <c r="BN37" s="439"/>
      <c r="BO37" s="439"/>
    </row>
    <row r="38" spans="1:67" s="357" customFormat="1" ht="15" customHeight="1">
      <c r="A38" s="356"/>
      <c r="B38" s="439"/>
      <c r="C38" s="439"/>
      <c r="D38" s="439"/>
      <c r="E38" s="439"/>
      <c r="F38" s="439"/>
      <c r="G38" s="439"/>
      <c r="H38" s="439"/>
      <c r="I38" s="439"/>
      <c r="J38" s="439"/>
      <c r="K38" s="439"/>
      <c r="L38" s="439"/>
      <c r="M38" s="439"/>
      <c r="N38" s="439"/>
      <c r="O38" s="439"/>
      <c r="P38" s="439"/>
      <c r="Q38" s="439"/>
      <c r="R38" s="439"/>
      <c r="S38" s="439"/>
      <c r="T38" s="439"/>
      <c r="U38" s="439"/>
      <c r="V38" s="439"/>
      <c r="W38" s="439"/>
      <c r="X38" s="439"/>
      <c r="Y38" s="439"/>
      <c r="Z38" s="439"/>
      <c r="AA38" s="439"/>
      <c r="AB38" s="439"/>
      <c r="AC38" s="439"/>
      <c r="AD38" s="439"/>
      <c r="AE38" s="439"/>
      <c r="AF38" s="439"/>
      <c r="AG38" s="439"/>
      <c r="AH38" s="439"/>
      <c r="AI38" s="439"/>
      <c r="AJ38" s="439"/>
      <c r="AK38" s="439"/>
      <c r="AL38" s="439"/>
      <c r="AM38" s="439"/>
      <c r="AN38" s="439"/>
      <c r="AO38" s="439"/>
      <c r="AP38" s="439"/>
      <c r="AQ38" s="439"/>
      <c r="AR38" s="439"/>
      <c r="AS38" s="439"/>
      <c r="AT38" s="439"/>
      <c r="AU38" s="439"/>
      <c r="AV38" s="439"/>
      <c r="AW38" s="439"/>
      <c r="AX38" s="439"/>
      <c r="AY38" s="439"/>
      <c r="AZ38" s="439"/>
      <c r="BA38" s="439"/>
      <c r="BB38" s="439"/>
      <c r="BC38" s="439"/>
      <c r="BD38" s="439"/>
      <c r="BE38" s="439"/>
      <c r="BF38" s="439"/>
      <c r="BG38" s="439"/>
      <c r="BH38" s="439"/>
      <c r="BI38" s="439"/>
      <c r="BJ38" s="439"/>
      <c r="BK38" s="439"/>
      <c r="BL38" s="439"/>
      <c r="BM38" s="439"/>
      <c r="BN38" s="439"/>
      <c r="BO38" s="439"/>
    </row>
    <row r="39" spans="1:67" s="357" customFormat="1" ht="15" customHeight="1">
      <c r="A39" s="356"/>
      <c r="B39" s="439"/>
      <c r="C39" s="439"/>
      <c r="D39" s="439"/>
      <c r="E39" s="439"/>
      <c r="F39" s="439"/>
      <c r="G39" s="439"/>
      <c r="H39" s="439"/>
      <c r="I39" s="439"/>
      <c r="J39" s="439"/>
      <c r="K39" s="439"/>
      <c r="L39" s="439"/>
      <c r="M39" s="439"/>
      <c r="N39" s="439"/>
      <c r="O39" s="439"/>
      <c r="P39" s="439"/>
      <c r="Q39" s="439"/>
      <c r="R39" s="439"/>
      <c r="S39" s="439"/>
      <c r="T39" s="439"/>
      <c r="U39" s="439"/>
      <c r="V39" s="439"/>
      <c r="W39" s="439"/>
      <c r="X39" s="439"/>
      <c r="Y39" s="439"/>
      <c r="Z39" s="439"/>
      <c r="AA39" s="439"/>
      <c r="AB39" s="439"/>
      <c r="AC39" s="439"/>
      <c r="AD39" s="439"/>
      <c r="AE39" s="439"/>
      <c r="AF39" s="439"/>
      <c r="AG39" s="439"/>
      <c r="AH39" s="439"/>
      <c r="AI39" s="439"/>
      <c r="AJ39" s="439"/>
      <c r="AK39" s="439"/>
      <c r="AL39" s="439"/>
      <c r="AM39" s="439"/>
      <c r="AN39" s="439"/>
      <c r="AO39" s="439"/>
      <c r="AP39" s="439"/>
      <c r="AQ39" s="439"/>
      <c r="AR39" s="439"/>
      <c r="AS39" s="439"/>
      <c r="AT39" s="439"/>
      <c r="AU39" s="439"/>
      <c r="AV39" s="439"/>
      <c r="AW39" s="439"/>
      <c r="AX39" s="439"/>
      <c r="AY39" s="439"/>
      <c r="AZ39" s="439"/>
      <c r="BA39" s="439"/>
      <c r="BB39" s="439"/>
      <c r="BC39" s="439"/>
      <c r="BD39" s="439"/>
      <c r="BE39" s="439"/>
      <c r="BF39" s="439"/>
      <c r="BG39" s="439"/>
      <c r="BH39" s="439"/>
      <c r="BI39" s="439"/>
      <c r="BJ39" s="439"/>
      <c r="BK39" s="439"/>
      <c r="BL39" s="439"/>
      <c r="BM39" s="439"/>
      <c r="BN39" s="439"/>
      <c r="BO39" s="439"/>
    </row>
    <row r="40" spans="1:67" s="357" customFormat="1" ht="15" customHeight="1">
      <c r="A40" s="356"/>
      <c r="B40" s="439"/>
      <c r="C40" s="439"/>
      <c r="D40" s="439"/>
      <c r="E40" s="439"/>
      <c r="F40" s="439"/>
      <c r="G40" s="439"/>
      <c r="H40" s="439"/>
      <c r="I40" s="439"/>
      <c r="J40" s="439"/>
      <c r="K40" s="439"/>
      <c r="L40" s="439"/>
      <c r="M40" s="439"/>
      <c r="N40" s="439"/>
      <c r="O40" s="439"/>
      <c r="P40" s="439"/>
      <c r="Q40" s="439"/>
      <c r="R40" s="439"/>
      <c r="S40" s="439"/>
      <c r="T40" s="439"/>
      <c r="U40" s="439"/>
      <c r="V40" s="439"/>
      <c r="W40" s="439"/>
      <c r="X40" s="439"/>
      <c r="Y40" s="439"/>
      <c r="Z40" s="439"/>
      <c r="AA40" s="439"/>
      <c r="AB40" s="439"/>
      <c r="AC40" s="439"/>
      <c r="AD40" s="439"/>
      <c r="AE40" s="439"/>
      <c r="AF40" s="439"/>
      <c r="AG40" s="439"/>
      <c r="AH40" s="439"/>
      <c r="AI40" s="439"/>
      <c r="AJ40" s="439"/>
      <c r="AK40" s="439"/>
      <c r="AL40" s="439"/>
      <c r="AM40" s="439"/>
      <c r="AN40" s="439"/>
      <c r="AO40" s="439"/>
      <c r="AP40" s="439"/>
      <c r="AQ40" s="439"/>
      <c r="AR40" s="439"/>
      <c r="AS40" s="439"/>
      <c r="AT40" s="439"/>
      <c r="AU40" s="439"/>
      <c r="AV40" s="439"/>
      <c r="AW40" s="439"/>
      <c r="AX40" s="439"/>
      <c r="AY40" s="439"/>
      <c r="AZ40" s="439"/>
      <c r="BA40" s="439"/>
      <c r="BB40" s="439"/>
      <c r="BC40" s="439"/>
      <c r="BD40" s="439"/>
      <c r="BE40" s="439"/>
      <c r="BF40" s="439"/>
      <c r="BG40" s="439"/>
      <c r="BH40" s="439"/>
      <c r="BI40" s="439"/>
      <c r="BJ40" s="439"/>
      <c r="BK40" s="439"/>
      <c r="BL40" s="439"/>
      <c r="BM40" s="439"/>
      <c r="BN40" s="439"/>
      <c r="BO40" s="439"/>
    </row>
    <row r="41" spans="1:67" s="357" customFormat="1" ht="15" customHeight="1">
      <c r="A41" s="356"/>
      <c r="B41" s="439"/>
      <c r="C41" s="439"/>
      <c r="D41" s="439"/>
      <c r="E41" s="439"/>
      <c r="F41" s="439"/>
      <c r="G41" s="439"/>
      <c r="H41" s="439"/>
      <c r="I41" s="439"/>
      <c r="J41" s="439"/>
      <c r="K41" s="439"/>
      <c r="L41" s="439"/>
      <c r="M41" s="439"/>
      <c r="N41" s="439"/>
      <c r="O41" s="439"/>
      <c r="P41" s="439"/>
      <c r="Q41" s="439"/>
      <c r="R41" s="439"/>
      <c r="S41" s="439"/>
      <c r="T41" s="439"/>
      <c r="U41" s="439"/>
      <c r="V41" s="439"/>
      <c r="W41" s="439"/>
      <c r="X41" s="439"/>
      <c r="Y41" s="439"/>
      <c r="Z41" s="439"/>
      <c r="AA41" s="439"/>
      <c r="AB41" s="439"/>
      <c r="AC41" s="439"/>
      <c r="AD41" s="439"/>
      <c r="AE41" s="439"/>
      <c r="AF41" s="439"/>
      <c r="AG41" s="439"/>
      <c r="AH41" s="439"/>
      <c r="AI41" s="439"/>
      <c r="AJ41" s="439"/>
      <c r="AK41" s="439"/>
      <c r="AL41" s="439"/>
      <c r="AM41" s="439"/>
      <c r="AN41" s="439"/>
      <c r="AO41" s="439"/>
      <c r="AP41" s="439"/>
      <c r="AQ41" s="439"/>
      <c r="AR41" s="439"/>
      <c r="AS41" s="439"/>
      <c r="AT41" s="439"/>
      <c r="AU41" s="439"/>
      <c r="AV41" s="439"/>
      <c r="AW41" s="439"/>
      <c r="AX41" s="439"/>
      <c r="AY41" s="439"/>
      <c r="AZ41" s="439"/>
      <c r="BA41" s="439"/>
      <c r="BB41" s="439"/>
      <c r="BC41" s="439"/>
      <c r="BD41" s="439"/>
      <c r="BE41" s="439"/>
      <c r="BF41" s="439"/>
      <c r="BG41" s="439"/>
      <c r="BH41" s="439"/>
      <c r="BI41" s="439"/>
      <c r="BJ41" s="439"/>
      <c r="BK41" s="439"/>
      <c r="BL41" s="439"/>
      <c r="BM41" s="439"/>
      <c r="BN41" s="439"/>
      <c r="BO41" s="439"/>
    </row>
    <row r="42" spans="1:67" s="357" customFormat="1" ht="15" customHeight="1">
      <c r="A42" s="356"/>
      <c r="B42" s="439"/>
      <c r="C42" s="439"/>
      <c r="D42" s="439"/>
      <c r="E42" s="439"/>
      <c r="F42" s="439"/>
      <c r="G42" s="439"/>
      <c r="H42" s="439"/>
      <c r="I42" s="439"/>
      <c r="J42" s="439"/>
      <c r="K42" s="439"/>
      <c r="L42" s="439"/>
      <c r="M42" s="439"/>
      <c r="N42" s="439"/>
      <c r="O42" s="439"/>
      <c r="P42" s="439"/>
      <c r="Q42" s="439"/>
      <c r="R42" s="439"/>
      <c r="S42" s="439"/>
      <c r="T42" s="439"/>
      <c r="U42" s="439"/>
      <c r="V42" s="439"/>
      <c r="W42" s="439"/>
      <c r="X42" s="439"/>
      <c r="Y42" s="439"/>
      <c r="Z42" s="439"/>
      <c r="AA42" s="439"/>
      <c r="AB42" s="439"/>
      <c r="AC42" s="439"/>
      <c r="AD42" s="439"/>
      <c r="AE42" s="439"/>
      <c r="AF42" s="439"/>
      <c r="AG42" s="439"/>
      <c r="AH42" s="439"/>
      <c r="AI42" s="439"/>
      <c r="AJ42" s="439"/>
      <c r="AK42" s="439"/>
      <c r="AL42" s="439"/>
      <c r="AM42" s="439"/>
      <c r="AN42" s="439"/>
      <c r="AO42" s="439"/>
      <c r="AP42" s="439"/>
      <c r="AQ42" s="439"/>
      <c r="AR42" s="439"/>
      <c r="AS42" s="439"/>
      <c r="AT42" s="439"/>
      <c r="AU42" s="439"/>
      <c r="AV42" s="439"/>
      <c r="AW42" s="439"/>
      <c r="AX42" s="439"/>
      <c r="AY42" s="439"/>
      <c r="AZ42" s="439"/>
      <c r="BA42" s="439"/>
      <c r="BB42" s="439"/>
      <c r="BC42" s="439"/>
      <c r="BD42" s="439"/>
      <c r="BE42" s="439"/>
      <c r="BF42" s="439"/>
      <c r="BG42" s="439"/>
      <c r="BH42" s="439"/>
      <c r="BI42" s="439"/>
      <c r="BJ42" s="439"/>
      <c r="BK42" s="439"/>
      <c r="BL42" s="439"/>
      <c r="BM42" s="439"/>
      <c r="BN42" s="439"/>
      <c r="BO42" s="439"/>
    </row>
    <row r="43" spans="1:67"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439"/>
      <c r="AQ43" s="439"/>
      <c r="AR43" s="439"/>
      <c r="AS43" s="439"/>
      <c r="AT43" s="439"/>
      <c r="AU43" s="439"/>
      <c r="AV43" s="439"/>
      <c r="AW43" s="439"/>
      <c r="AX43" s="439"/>
      <c r="AY43" s="439"/>
      <c r="AZ43" s="439"/>
      <c r="BA43" s="439"/>
      <c r="BB43" s="439"/>
      <c r="BC43" s="439"/>
      <c r="BD43" s="439"/>
      <c r="BE43" s="439"/>
      <c r="BF43" s="439"/>
      <c r="BG43" s="439"/>
      <c r="BH43" s="439"/>
      <c r="BI43" s="439"/>
      <c r="BJ43" s="439"/>
      <c r="BK43" s="439"/>
      <c r="BL43" s="439"/>
      <c r="BM43" s="439"/>
      <c r="BN43" s="439"/>
      <c r="BO43" s="439"/>
    </row>
    <row r="44" spans="1:67"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439"/>
    </row>
    <row r="45" spans="1:67"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row>
    <row r="46" spans="1:67"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row>
    <row r="47" spans="1:67"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row>
    <row r="48" spans="1:67"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row>
    <row r="49" spans="1:67"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row>
    <row r="50" spans="1:67"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row>
    <row r="51" spans="1:67"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row>
    <row r="52" spans="1:67"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row>
    <row r="53" spans="1:67"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row>
    <row r="54" spans="1:67"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row>
    <row r="55" spans="1:67"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row>
    <row r="56" spans="1:67"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row>
    <row r="57" spans="1:67"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row>
    <row r="58" spans="1:67"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row>
    <row r="59" spans="1:67"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row>
    <row r="60" spans="1:67"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row>
    <row r="61" spans="1:67"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row>
    <row r="62" spans="1:67"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row>
    <row r="63" spans="1:67"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row>
    <row r="64" spans="1:67"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row>
    <row r="65" spans="1:67"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row>
    <row r="66" spans="1:67"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row>
    <row r="67" spans="1:67"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row>
    <row r="68" spans="1:67"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row>
    <row r="69" spans="1:67"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row>
    <row r="70" spans="1:67"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row>
    <row r="71" spans="1:67"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row>
    <row r="72" spans="1:67"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row>
    <row r="73" spans="1:67"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row>
    <row r="74" spans="1:67"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row>
    <row r="75" spans="1:67"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row>
    <row r="76" spans="1:67"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row>
    <row r="77" spans="1:67"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row>
    <row r="78" spans="1:67"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row>
    <row r="79" spans="1:67"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row>
    <row r="80" spans="1:67"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row>
    <row r="81" spans="1:67"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row>
    <row r="82" spans="1:67"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row>
    <row r="83" spans="1:67"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row>
    <row r="84" spans="1:67"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row>
    <row r="85" spans="1:67"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row>
    <row r="86" spans="1:67"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row>
    <row r="87" spans="1:67"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row>
    <row r="88" spans="1:67"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row>
    <row r="89" spans="1:67"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row>
    <row r="90" spans="1:67"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row>
    <row r="91" spans="1:67"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row>
    <row r="92" spans="1:67"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row>
    <row r="93" spans="1:67"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row>
    <row r="94" spans="1:67"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row>
    <row r="95" spans="1:67"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row>
    <row r="96" spans="1:67"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row>
    <row r="97" spans="1:67"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row>
    <row r="98" spans="1:67"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row>
    <row r="99" spans="1:67"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row>
    <row r="100" spans="1:67"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row>
    <row r="101" spans="1:67"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row>
    <row r="102" spans="1:67"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row>
    <row r="103" spans="1:67"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row>
    <row r="104" spans="1:67"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row>
    <row r="105" spans="1:67"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row>
    <row r="106" spans="1:67"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row>
    <row r="107" spans="1:67"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row>
    <row r="108" spans="1:67"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row>
    <row r="109" spans="1:67"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row>
    <row r="110" spans="1:67"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row>
    <row r="111" spans="1:67"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row>
    <row r="112" spans="1:67"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c r="AM112" s="356"/>
      <c r="AN112" s="356"/>
      <c r="AO112" s="356"/>
      <c r="AP112" s="356"/>
      <c r="AQ112" s="356"/>
      <c r="AR112" s="356"/>
      <c r="AS112" s="356"/>
      <c r="AT112" s="356"/>
      <c r="AU112" s="356"/>
      <c r="AV112" s="356"/>
      <c r="AW112" s="356"/>
      <c r="AX112" s="356"/>
      <c r="AY112" s="356"/>
      <c r="AZ112" s="356"/>
      <c r="BA112" s="356"/>
      <c r="BB112" s="356"/>
      <c r="BC112" s="356"/>
      <c r="BD112" s="356"/>
      <c r="BE112" s="356"/>
      <c r="BF112" s="356"/>
      <c r="BG112" s="356"/>
      <c r="BH112" s="356"/>
      <c r="BI112" s="356"/>
      <c r="BJ112" s="356"/>
      <c r="BK112" s="356"/>
      <c r="BL112" s="356"/>
      <c r="BM112" s="356"/>
      <c r="BN112" s="356"/>
      <c r="BO112" s="356"/>
    </row>
    <row r="113" spans="1:67"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c r="AM113" s="356"/>
      <c r="AN113" s="356"/>
      <c r="AO113" s="356"/>
      <c r="AP113" s="356"/>
      <c r="AQ113" s="356"/>
      <c r="AR113" s="356"/>
      <c r="AS113" s="356"/>
      <c r="AT113" s="356"/>
      <c r="AU113" s="356"/>
      <c r="AV113" s="356"/>
      <c r="AW113" s="356"/>
      <c r="AX113" s="356"/>
      <c r="AY113" s="356"/>
      <c r="AZ113" s="356"/>
      <c r="BA113" s="356"/>
      <c r="BB113" s="356"/>
      <c r="BC113" s="356"/>
      <c r="BD113" s="356"/>
      <c r="BE113" s="356"/>
      <c r="BF113" s="356"/>
      <c r="BG113" s="356"/>
      <c r="BH113" s="356"/>
      <c r="BI113" s="356"/>
      <c r="BJ113" s="356"/>
      <c r="BK113" s="356"/>
      <c r="BL113" s="356"/>
      <c r="BM113" s="356"/>
      <c r="BN113" s="356"/>
      <c r="BO113" s="356"/>
    </row>
    <row r="114" spans="1:67"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356"/>
      <c r="BF114" s="356"/>
      <c r="BG114" s="356"/>
      <c r="BH114" s="356"/>
      <c r="BI114" s="356"/>
      <c r="BJ114" s="356"/>
      <c r="BK114" s="356"/>
      <c r="BL114" s="356"/>
      <c r="BM114" s="356"/>
      <c r="BN114" s="356"/>
      <c r="BO114" s="356"/>
    </row>
    <row r="115" spans="1:67"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6"/>
      <c r="AX115" s="356"/>
      <c r="AY115" s="356"/>
      <c r="AZ115" s="356"/>
      <c r="BA115" s="356"/>
      <c r="BB115" s="356"/>
      <c r="BC115" s="356"/>
      <c r="BD115" s="356"/>
      <c r="BE115" s="356"/>
      <c r="BF115" s="356"/>
      <c r="BG115" s="356"/>
      <c r="BH115" s="356"/>
      <c r="BI115" s="356"/>
      <c r="BJ115" s="356"/>
      <c r="BK115" s="356"/>
      <c r="BL115" s="356"/>
      <c r="BM115" s="356"/>
      <c r="BN115" s="356"/>
      <c r="BO115" s="356"/>
    </row>
    <row r="116" spans="1:67"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56"/>
      <c r="AZ116" s="356"/>
      <c r="BA116" s="356"/>
      <c r="BB116" s="356"/>
      <c r="BC116" s="356"/>
      <c r="BD116" s="356"/>
      <c r="BE116" s="356"/>
      <c r="BF116" s="356"/>
      <c r="BG116" s="356"/>
      <c r="BH116" s="356"/>
      <c r="BI116" s="356"/>
      <c r="BJ116" s="356"/>
      <c r="BK116" s="356"/>
      <c r="BL116" s="356"/>
      <c r="BM116" s="356"/>
      <c r="BN116" s="356"/>
      <c r="BO116" s="356"/>
    </row>
  </sheetData>
  <hyperlinks>
    <hyperlink ref="BO6" location="Índex!D9" display="Index" xr:uid="{6961B259-E0AD-4C74-BE7A-2CDC60D6C2BC}"/>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colBreaks count="5" manualBreakCount="5">
    <brk id="9" min="1" max="27" man="1"/>
    <brk id="17" min="1" max="27" man="1"/>
    <brk id="25" min="1" max="27" man="1"/>
    <brk id="33" min="1" max="27" man="1"/>
    <brk id="41" min="1" max="27"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20376-E2D1-4741-8379-D92FA71D5C38}">
  <sheetPr>
    <tabColor rgb="FFFF0000"/>
  </sheetPr>
  <dimension ref="A1:HZ128"/>
  <sheetViews>
    <sheetView showGridLines="0" zoomScaleNormal="100" workbookViewId="0">
      <pane xSplit="1" ySplit="8" topLeftCell="BK9" activePane="bottomRight" state="frozen"/>
      <selection activeCell="BO9" sqref="BO9"/>
      <selection pane="topRight" activeCell="BO9" sqref="BO9"/>
      <selection pane="bottomLeft" activeCell="BO9" sqref="BO9"/>
      <selection pane="bottomRight" activeCell="BO6" sqref="BO6"/>
    </sheetView>
  </sheetViews>
  <sheetFormatPr defaultColWidth="9" defaultRowHeight="15" customHeight="1"/>
  <cols>
    <col min="1" max="1" width="88.7265625" style="350" customWidth="1"/>
    <col min="2" max="67" width="9.36328125" style="350" customWidth="1"/>
    <col min="68" max="16384" width="9" style="341"/>
  </cols>
  <sheetData>
    <row r="1" spans="1:234"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41"/>
      <c r="CQ1" s="41"/>
      <c r="CR1" s="39"/>
      <c r="CS1" s="40"/>
      <c r="CT1" s="42"/>
      <c r="CU1" s="42"/>
      <c r="CV1" s="42"/>
      <c r="CW1" s="42"/>
      <c r="CX1" s="42"/>
      <c r="CY1" s="40"/>
      <c r="CZ1" s="42"/>
      <c r="DA1" s="40"/>
      <c r="DB1" s="42"/>
      <c r="DC1" s="42"/>
      <c r="DD1" s="42"/>
      <c r="DE1" s="43"/>
      <c r="DF1" s="43"/>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41"/>
      <c r="EV1" s="41"/>
      <c r="EW1" s="39"/>
      <c r="EX1" s="40"/>
      <c r="EY1" s="42"/>
      <c r="EZ1" s="42"/>
      <c r="FA1" s="42"/>
      <c r="FB1" s="42"/>
      <c r="FC1" s="42"/>
      <c r="FD1" s="40"/>
      <c r="FE1" s="42"/>
      <c r="FF1" s="40"/>
      <c r="FG1" s="42"/>
      <c r="FH1" s="42"/>
      <c r="FI1" s="42"/>
      <c r="FJ1" s="43"/>
      <c r="FK1" s="43"/>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41"/>
      <c r="HA1" s="41"/>
      <c r="HB1" s="39"/>
      <c r="HC1" s="40"/>
      <c r="HD1" s="42"/>
      <c r="HE1" s="42"/>
      <c r="HF1" s="42"/>
      <c r="HG1" s="42"/>
      <c r="HH1" s="42"/>
      <c r="HI1" s="40"/>
      <c r="HJ1" s="42"/>
      <c r="HK1" s="40"/>
      <c r="HL1" s="42"/>
      <c r="HM1" s="42"/>
      <c r="HN1" s="42"/>
      <c r="HO1" s="43"/>
      <c r="HP1" s="43"/>
      <c r="HQ1" s="39"/>
      <c r="HR1" s="40"/>
      <c r="HS1" s="39"/>
      <c r="HT1" s="40"/>
      <c r="HU1" s="39"/>
      <c r="HV1" s="40"/>
      <c r="HW1" s="39"/>
      <c r="HX1" s="40"/>
      <c r="HY1" s="39"/>
      <c r="HZ1" s="40"/>
    </row>
    <row r="2" spans="1:234"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41"/>
      <c r="CQ2" s="41"/>
      <c r="CR2" s="39"/>
      <c r="CS2" s="40"/>
      <c r="CT2" s="42"/>
      <c r="CU2" s="42"/>
      <c r="CV2" s="42"/>
      <c r="CW2" s="42"/>
      <c r="CX2" s="42"/>
      <c r="CY2" s="40"/>
      <c r="CZ2" s="42"/>
      <c r="DA2" s="40"/>
      <c r="DB2" s="42"/>
      <c r="DC2" s="42"/>
      <c r="DD2" s="42"/>
      <c r="DE2" s="43"/>
      <c r="DF2" s="43"/>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41"/>
      <c r="EV2" s="41"/>
      <c r="EW2" s="39"/>
      <c r="EX2" s="40"/>
      <c r="EY2" s="42"/>
      <c r="EZ2" s="42"/>
      <c r="FA2" s="42"/>
      <c r="FB2" s="42"/>
      <c r="FC2" s="42"/>
      <c r="FD2" s="40"/>
      <c r="FE2" s="42"/>
      <c r="FF2" s="40"/>
      <c r="FG2" s="42"/>
      <c r="FH2" s="42"/>
      <c r="FI2" s="42"/>
      <c r="FJ2" s="43"/>
      <c r="FK2" s="43"/>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41"/>
      <c r="HA2" s="41"/>
      <c r="HB2" s="39"/>
      <c r="HC2" s="40"/>
      <c r="HD2" s="42"/>
      <c r="HE2" s="42"/>
      <c r="HF2" s="42"/>
      <c r="HG2" s="42"/>
      <c r="HH2" s="42"/>
      <c r="HI2" s="40"/>
      <c r="HJ2" s="42"/>
      <c r="HK2" s="40"/>
      <c r="HL2" s="42"/>
      <c r="HM2" s="42"/>
      <c r="HN2" s="42"/>
      <c r="HO2" s="43"/>
      <c r="HP2" s="43"/>
      <c r="HQ2" s="39"/>
      <c r="HR2" s="40"/>
      <c r="HS2" s="39"/>
      <c r="HT2" s="40"/>
      <c r="HU2" s="39"/>
      <c r="HV2" s="40"/>
      <c r="HW2" s="39"/>
      <c r="HX2" s="40"/>
      <c r="HY2" s="39"/>
      <c r="HZ2" s="40"/>
    </row>
    <row r="3" spans="1:234"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41"/>
      <c r="CQ3" s="41"/>
      <c r="CR3" s="39"/>
      <c r="CS3" s="40"/>
      <c r="CT3" s="42"/>
      <c r="CU3" s="42"/>
      <c r="CV3" s="42"/>
      <c r="CW3" s="42"/>
      <c r="CX3" s="42"/>
      <c r="CY3" s="40"/>
      <c r="CZ3" s="42"/>
      <c r="DA3" s="40"/>
      <c r="DB3" s="42"/>
      <c r="DC3" s="42"/>
      <c r="DD3" s="42"/>
      <c r="DE3" s="43"/>
      <c r="DF3" s="43"/>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41"/>
      <c r="EV3" s="41"/>
      <c r="EW3" s="39"/>
      <c r="EX3" s="40"/>
      <c r="EY3" s="42"/>
      <c r="EZ3" s="42"/>
      <c r="FA3" s="42"/>
      <c r="FB3" s="42"/>
      <c r="FC3" s="42"/>
      <c r="FD3" s="40"/>
      <c r="FE3" s="42"/>
      <c r="FF3" s="40"/>
      <c r="FG3" s="42"/>
      <c r="FH3" s="42"/>
      <c r="FI3" s="42"/>
      <c r="FJ3" s="43"/>
      <c r="FK3" s="43"/>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41"/>
      <c r="HA3" s="41"/>
      <c r="HB3" s="39"/>
      <c r="HC3" s="40"/>
      <c r="HD3" s="42"/>
      <c r="HE3" s="42"/>
      <c r="HF3" s="42"/>
      <c r="HG3" s="42"/>
      <c r="HH3" s="42"/>
      <c r="HI3" s="40"/>
      <c r="HJ3" s="42"/>
      <c r="HK3" s="40"/>
      <c r="HL3" s="42"/>
      <c r="HM3" s="42"/>
      <c r="HN3" s="42"/>
      <c r="HO3" s="43"/>
      <c r="HP3" s="43"/>
      <c r="HQ3" s="39"/>
      <c r="HR3" s="40"/>
      <c r="HS3" s="39"/>
      <c r="HT3" s="40"/>
      <c r="HU3" s="39"/>
      <c r="HV3" s="40"/>
      <c r="HW3" s="39"/>
      <c r="HX3" s="40"/>
      <c r="HY3" s="39"/>
      <c r="HZ3" s="40"/>
    </row>
    <row r="4" spans="1:234"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4" s="99" customFormat="1" ht="15" customHeight="1" thickBot="1">
      <c r="A5" s="47" t="s">
        <v>512</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58"/>
      <c r="BQ5" s="158"/>
      <c r="BR5" s="158"/>
      <c r="BS5" s="158"/>
      <c r="BT5" s="158"/>
      <c r="BU5" s="158"/>
      <c r="BV5" s="158"/>
      <c r="BW5" s="158"/>
      <c r="BX5" s="158"/>
      <c r="BY5" s="158"/>
      <c r="BZ5" s="158"/>
      <c r="CA5" s="158"/>
      <c r="CB5" s="158"/>
      <c r="CC5" s="158"/>
      <c r="CD5" s="158"/>
      <c r="CE5" s="158"/>
      <c r="CF5" s="158"/>
      <c r="CG5" s="159"/>
      <c r="CH5" s="159"/>
      <c r="CI5" s="159"/>
      <c r="CJ5" s="159"/>
      <c r="CK5" s="159"/>
      <c r="CM5" s="160"/>
      <c r="CQ5" s="160"/>
      <c r="CS5" s="161"/>
      <c r="CV5" s="162"/>
      <c r="CW5" s="158"/>
      <c r="CX5" s="158"/>
      <c r="CY5" s="158"/>
      <c r="CZ5" s="163"/>
      <c r="DA5" s="158"/>
      <c r="DB5" s="158"/>
      <c r="DC5" s="158"/>
      <c r="DD5" s="158"/>
    </row>
    <row r="6" spans="1:234" s="362" customFormat="1" ht="15" customHeight="1" thickTop="1">
      <c r="A6" s="358"/>
      <c r="B6" s="358"/>
      <c r="C6" s="359"/>
      <c r="D6" s="359"/>
      <c r="E6" s="359"/>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1"/>
      <c r="AM6" s="360"/>
      <c r="AN6" s="361"/>
      <c r="AO6" s="36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t="s">
        <v>61</v>
      </c>
    </row>
    <row r="7" spans="1:234" s="56" customFormat="1" ht="15" customHeight="1">
      <c r="A7" s="54"/>
      <c r="B7" s="55" t="s">
        <v>100</v>
      </c>
      <c r="C7" s="55" t="s">
        <v>101</v>
      </c>
      <c r="D7" s="55" t="s">
        <v>102</v>
      </c>
      <c r="E7" s="55" t="s">
        <v>103</v>
      </c>
      <c r="F7" s="55" t="s">
        <v>104</v>
      </c>
      <c r="G7" s="55" t="s">
        <v>105</v>
      </c>
      <c r="H7" s="55" t="s">
        <v>106</v>
      </c>
      <c r="I7" s="55" t="s">
        <v>107</v>
      </c>
      <c r="J7" s="55" t="s">
        <v>108</v>
      </c>
      <c r="K7" s="55" t="s">
        <v>109</v>
      </c>
      <c r="L7" s="55" t="s">
        <v>110</v>
      </c>
      <c r="M7" s="55" t="s">
        <v>111</v>
      </c>
      <c r="N7" s="55" t="s">
        <v>112</v>
      </c>
      <c r="O7" s="55" t="s">
        <v>113</v>
      </c>
      <c r="P7" s="55" t="s">
        <v>114</v>
      </c>
      <c r="Q7" s="55" t="s">
        <v>115</v>
      </c>
      <c r="R7" s="55" t="s">
        <v>116</v>
      </c>
      <c r="S7" s="55" t="s">
        <v>117</v>
      </c>
      <c r="T7" s="55" t="s">
        <v>118</v>
      </c>
      <c r="U7" s="55" t="s">
        <v>119</v>
      </c>
      <c r="V7" s="55" t="s">
        <v>120</v>
      </c>
      <c r="W7" s="55" t="s">
        <v>121</v>
      </c>
      <c r="X7" s="55" t="s">
        <v>122</v>
      </c>
      <c r="Y7" s="55" t="s">
        <v>123</v>
      </c>
      <c r="Z7" s="55" t="s">
        <v>124</v>
      </c>
      <c r="AA7" s="55" t="s">
        <v>125</v>
      </c>
      <c r="AB7" s="55" t="s">
        <v>126</v>
      </c>
      <c r="AC7" s="55" t="s">
        <v>127</v>
      </c>
      <c r="AD7" s="55" t="s">
        <v>128</v>
      </c>
      <c r="AE7" s="55" t="s">
        <v>129</v>
      </c>
      <c r="AF7" s="55" t="s">
        <v>130</v>
      </c>
      <c r="AG7" s="55" t="s">
        <v>131</v>
      </c>
      <c r="AH7" s="55" t="s">
        <v>132</v>
      </c>
      <c r="AI7" s="55" t="s">
        <v>133</v>
      </c>
      <c r="AJ7" s="55" t="s">
        <v>134</v>
      </c>
      <c r="AK7" s="55" t="s">
        <v>135</v>
      </c>
      <c r="AL7" s="55" t="s">
        <v>136</v>
      </c>
      <c r="AM7" s="55" t="s">
        <v>137</v>
      </c>
      <c r="AN7" s="55" t="s">
        <v>138</v>
      </c>
      <c r="AO7" s="55" t="s">
        <v>139</v>
      </c>
      <c r="AP7" s="55" t="s">
        <v>140</v>
      </c>
      <c r="AQ7" s="55" t="s">
        <v>141</v>
      </c>
      <c r="AR7" s="55" t="s">
        <v>142</v>
      </c>
      <c r="AS7" s="55" t="s">
        <v>143</v>
      </c>
      <c r="AT7" s="55" t="s">
        <v>144</v>
      </c>
      <c r="AU7" s="55" t="s">
        <v>145</v>
      </c>
      <c r="AV7" s="55" t="s">
        <v>146</v>
      </c>
      <c r="AW7" s="55" t="s">
        <v>147</v>
      </c>
      <c r="AX7" s="55" t="s">
        <v>62</v>
      </c>
      <c r="AY7" s="55" t="s">
        <v>63</v>
      </c>
      <c r="AZ7" s="55" t="s">
        <v>148</v>
      </c>
      <c r="BA7" s="55" t="s">
        <v>65</v>
      </c>
      <c r="BB7" s="55" t="s">
        <v>66</v>
      </c>
      <c r="BC7" s="55" t="s">
        <v>67</v>
      </c>
      <c r="BD7" s="55" t="s">
        <v>149</v>
      </c>
      <c r="BE7" s="55" t="s">
        <v>69</v>
      </c>
      <c r="BF7" s="55" t="s">
        <v>70</v>
      </c>
      <c r="BG7" s="55" t="s">
        <v>71</v>
      </c>
      <c r="BH7" s="55" t="s">
        <v>72</v>
      </c>
      <c r="BI7" s="55" t="s">
        <v>73</v>
      </c>
      <c r="BJ7" s="55" t="s">
        <v>74</v>
      </c>
      <c r="BK7" s="55" t="s">
        <v>75</v>
      </c>
      <c r="BL7" s="55" t="s">
        <v>76</v>
      </c>
      <c r="BM7" s="55" t="s">
        <v>77</v>
      </c>
      <c r="BN7" s="55" t="s">
        <v>78</v>
      </c>
      <c r="BO7" s="55" t="s">
        <v>79</v>
      </c>
    </row>
    <row r="8" spans="1:234" s="44" customFormat="1" ht="10.199999999999999"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row>
    <row r="9" spans="1:234" s="61" customFormat="1" ht="5.0999999999999996" customHeight="1">
      <c r="A9" s="421"/>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row>
    <row r="10" spans="1:234" s="356" customFormat="1" ht="15" customHeight="1">
      <c r="A10" s="338" t="s">
        <v>513</v>
      </c>
      <c r="B10" s="451">
        <v>0</v>
      </c>
      <c r="C10" s="451">
        <v>2.2400000000000002</v>
      </c>
      <c r="D10" s="451">
        <v>2.2999999999999998</v>
      </c>
      <c r="E10" s="451">
        <v>2.38</v>
      </c>
      <c r="F10" s="451">
        <v>2.41</v>
      </c>
      <c r="G10" s="451">
        <v>2.25</v>
      </c>
      <c r="H10" s="451">
        <v>2.27</v>
      </c>
      <c r="I10" s="451">
        <v>2.25</v>
      </c>
      <c r="J10" s="451">
        <v>2.27</v>
      </c>
      <c r="K10" s="451">
        <v>2.06</v>
      </c>
      <c r="L10" s="451">
        <v>2.04</v>
      </c>
      <c r="M10" s="451">
        <v>2.02</v>
      </c>
      <c r="N10" s="451">
        <v>2.0699999999999998</v>
      </c>
      <c r="O10" s="451">
        <v>2.19</v>
      </c>
      <c r="P10" s="451">
        <v>2.38</v>
      </c>
      <c r="Q10" s="451">
        <v>2.61</v>
      </c>
      <c r="R10" s="451">
        <v>2.72</v>
      </c>
      <c r="S10" s="451">
        <v>2.56</v>
      </c>
      <c r="T10" s="451">
        <v>2.65</v>
      </c>
      <c r="U10" s="451">
        <v>2.67</v>
      </c>
      <c r="V10" s="451">
        <v>2.69</v>
      </c>
      <c r="W10" s="451">
        <v>2.7</v>
      </c>
      <c r="X10" s="451">
        <v>2.71</v>
      </c>
      <c r="Y10" s="451">
        <v>2.74</v>
      </c>
      <c r="Z10" s="451">
        <v>2.77</v>
      </c>
      <c r="AA10" s="451">
        <v>2.33</v>
      </c>
      <c r="AB10" s="451">
        <v>2.37</v>
      </c>
      <c r="AC10" s="451">
        <v>2.42</v>
      </c>
      <c r="AD10" s="451">
        <v>2.5299999999999998</v>
      </c>
      <c r="AE10" s="451">
        <v>2.69</v>
      </c>
      <c r="AF10" s="451">
        <v>2.6</v>
      </c>
      <c r="AG10" s="451">
        <v>2.77</v>
      </c>
      <c r="AH10" s="451">
        <v>2.92</v>
      </c>
      <c r="AI10" s="451">
        <v>3.05</v>
      </c>
      <c r="AJ10" s="451">
        <v>2.87</v>
      </c>
      <c r="AK10" s="451">
        <v>2.94</v>
      </c>
      <c r="AL10" s="451">
        <v>2.91</v>
      </c>
      <c r="AM10" s="451">
        <v>2.85</v>
      </c>
      <c r="AN10" s="451">
        <v>2.84</v>
      </c>
      <c r="AO10" s="451">
        <v>2.81</v>
      </c>
      <c r="AP10" s="451">
        <v>2.64</v>
      </c>
      <c r="AQ10" s="451">
        <v>2.27</v>
      </c>
      <c r="AR10" s="451">
        <v>2.31</v>
      </c>
      <c r="AS10" s="451">
        <v>2.37</v>
      </c>
      <c r="AT10" s="451">
        <v>2.42</v>
      </c>
      <c r="AU10" s="451">
        <v>2.2599999999999998</v>
      </c>
      <c r="AV10" s="451">
        <v>2.33</v>
      </c>
      <c r="AW10" s="451">
        <v>2.44</v>
      </c>
      <c r="AX10" s="451">
        <v>2.336363636363636</v>
      </c>
      <c r="AY10" s="451">
        <v>2.4727272727272727</v>
      </c>
      <c r="AZ10" s="451">
        <v>2.5818181818181816</v>
      </c>
      <c r="BA10" s="451">
        <v>2.67</v>
      </c>
      <c r="BB10" s="451">
        <v>2.2000000000000002</v>
      </c>
      <c r="BC10" s="451">
        <v>1.95</v>
      </c>
      <c r="BD10" s="451">
        <v>1.81</v>
      </c>
      <c r="BE10" s="451">
        <v>1.83</v>
      </c>
      <c r="BF10" s="451">
        <v>2.08</v>
      </c>
      <c r="BG10" s="451">
        <v>2.31</v>
      </c>
      <c r="BH10" s="451">
        <v>2.48</v>
      </c>
      <c r="BI10" s="451">
        <v>2.46</v>
      </c>
      <c r="BJ10" s="451">
        <v>2.4900000000000002</v>
      </c>
      <c r="BK10" s="451">
        <v>2.56</v>
      </c>
      <c r="BL10" s="451">
        <v>2.41</v>
      </c>
      <c r="BM10" s="451">
        <v>1.94</v>
      </c>
      <c r="BN10" s="451">
        <v>1.7</v>
      </c>
      <c r="BO10" s="452">
        <v>1.47</v>
      </c>
      <c r="BP10" s="453"/>
    </row>
    <row r="11" spans="1:234" s="454" customFormat="1" ht="15" customHeight="1">
      <c r="A11" s="338" t="s">
        <v>514</v>
      </c>
      <c r="B11" s="451">
        <v>0</v>
      </c>
      <c r="C11" s="451">
        <v>9.17</v>
      </c>
      <c r="D11" s="451">
        <v>9.65</v>
      </c>
      <c r="E11" s="451">
        <v>10.029999999999999</v>
      </c>
      <c r="F11" s="451">
        <v>10.72</v>
      </c>
      <c r="G11" s="451">
        <v>9.98</v>
      </c>
      <c r="H11" s="451">
        <v>10.119999999999999</v>
      </c>
      <c r="I11" s="451">
        <v>10.15</v>
      </c>
      <c r="J11" s="451">
        <v>10.46</v>
      </c>
      <c r="K11" s="451">
        <v>10.039999999999999</v>
      </c>
      <c r="L11" s="451">
        <v>10.49</v>
      </c>
      <c r="M11" s="451">
        <v>11.1</v>
      </c>
      <c r="N11" s="451">
        <v>11.45</v>
      </c>
      <c r="O11" s="451">
        <v>11.7</v>
      </c>
      <c r="P11" s="451">
        <v>12.26</v>
      </c>
      <c r="Q11" s="451">
        <v>12.77</v>
      </c>
      <c r="R11" s="451">
        <v>13.42</v>
      </c>
      <c r="S11" s="451">
        <v>12.57</v>
      </c>
      <c r="T11" s="451">
        <v>12.8</v>
      </c>
      <c r="U11" s="451">
        <v>13.23</v>
      </c>
      <c r="V11" s="451">
        <v>13.83</v>
      </c>
      <c r="W11" s="451">
        <v>15.22</v>
      </c>
      <c r="X11" s="451">
        <v>15.73</v>
      </c>
      <c r="Y11" s="451">
        <v>16.68</v>
      </c>
      <c r="Z11" s="451">
        <v>16.54</v>
      </c>
      <c r="AA11" s="451">
        <v>13.1</v>
      </c>
      <c r="AB11" s="451">
        <v>13.31</v>
      </c>
      <c r="AC11" s="451">
        <v>14.09</v>
      </c>
      <c r="AD11" s="451">
        <v>14.56</v>
      </c>
      <c r="AE11" s="451">
        <v>15.25</v>
      </c>
      <c r="AF11" s="451">
        <v>14.31</v>
      </c>
      <c r="AG11" s="451">
        <v>14.72</v>
      </c>
      <c r="AH11" s="451">
        <v>15.16</v>
      </c>
      <c r="AI11" s="451">
        <v>15.71</v>
      </c>
      <c r="AJ11" s="451">
        <v>14.17</v>
      </c>
      <c r="AK11" s="451">
        <v>14.61</v>
      </c>
      <c r="AL11" s="451">
        <v>15.34</v>
      </c>
      <c r="AM11" s="451">
        <v>15.84</v>
      </c>
      <c r="AN11" s="451">
        <v>16.2</v>
      </c>
      <c r="AO11" s="451">
        <v>16.510000000000002</v>
      </c>
      <c r="AP11" s="451">
        <v>15.62</v>
      </c>
      <c r="AQ11" s="451">
        <v>13.3</v>
      </c>
      <c r="AR11" s="451">
        <v>13.73</v>
      </c>
      <c r="AS11" s="451">
        <v>13.75</v>
      </c>
      <c r="AT11" s="451">
        <v>14.16</v>
      </c>
      <c r="AU11" s="451">
        <v>12.79</v>
      </c>
      <c r="AV11" s="451">
        <v>13.09</v>
      </c>
      <c r="AW11" s="451">
        <v>13.71</v>
      </c>
      <c r="AX11" s="451">
        <v>13.03</v>
      </c>
      <c r="AY11" s="451">
        <v>13.75</v>
      </c>
      <c r="AZ11" s="451">
        <v>14.23</v>
      </c>
      <c r="BA11" s="451">
        <v>13.8</v>
      </c>
      <c r="BB11" s="451">
        <v>12.15</v>
      </c>
      <c r="BC11" s="451">
        <v>12.68</v>
      </c>
      <c r="BD11" s="451">
        <v>12.9</v>
      </c>
      <c r="BE11" s="451">
        <v>13.5</v>
      </c>
      <c r="BF11" s="451">
        <v>13.55</v>
      </c>
      <c r="BG11" s="451">
        <v>13.76</v>
      </c>
      <c r="BH11" s="451">
        <v>13.87</v>
      </c>
      <c r="BI11" s="451">
        <v>13.82</v>
      </c>
      <c r="BJ11" s="451">
        <v>14.2</v>
      </c>
      <c r="BK11" s="451">
        <v>14.35</v>
      </c>
      <c r="BL11" s="451">
        <v>14.74</v>
      </c>
      <c r="BM11" s="451">
        <v>14.5</v>
      </c>
      <c r="BN11" s="451">
        <v>14.59</v>
      </c>
      <c r="BO11" s="452">
        <v>14.97</v>
      </c>
      <c r="BP11" s="453"/>
    </row>
    <row r="12" spans="1:234" s="454" customFormat="1" ht="15" customHeight="1">
      <c r="A12" s="338" t="s">
        <v>515</v>
      </c>
      <c r="B12" s="451">
        <v>0</v>
      </c>
      <c r="C12" s="451">
        <v>0</v>
      </c>
      <c r="D12" s="451">
        <v>0</v>
      </c>
      <c r="E12" s="451">
        <v>0</v>
      </c>
      <c r="F12" s="451">
        <v>0</v>
      </c>
      <c r="G12" s="451">
        <v>0</v>
      </c>
      <c r="H12" s="451">
        <v>0</v>
      </c>
      <c r="I12" s="451">
        <v>0</v>
      </c>
      <c r="J12" s="451">
        <v>0</v>
      </c>
      <c r="K12" s="451">
        <v>0</v>
      </c>
      <c r="L12" s="451">
        <v>0</v>
      </c>
      <c r="M12" s="451">
        <v>0</v>
      </c>
      <c r="N12" s="451">
        <v>0</v>
      </c>
      <c r="O12" s="451">
        <v>0</v>
      </c>
      <c r="P12" s="451">
        <v>0</v>
      </c>
      <c r="Q12" s="451">
        <v>0</v>
      </c>
      <c r="R12" s="451">
        <v>0</v>
      </c>
      <c r="S12" s="451">
        <v>0</v>
      </c>
      <c r="T12" s="451">
        <v>0</v>
      </c>
      <c r="U12" s="451">
        <v>0</v>
      </c>
      <c r="V12" s="451">
        <v>0</v>
      </c>
      <c r="W12" s="451">
        <v>0</v>
      </c>
      <c r="X12" s="451">
        <v>0</v>
      </c>
      <c r="Y12" s="451">
        <v>0</v>
      </c>
      <c r="Z12" s="451">
        <v>0</v>
      </c>
      <c r="AA12" s="451">
        <v>0</v>
      </c>
      <c r="AB12" s="451">
        <v>0</v>
      </c>
      <c r="AC12" s="451">
        <v>0</v>
      </c>
      <c r="AD12" s="451">
        <v>0</v>
      </c>
      <c r="AE12" s="451">
        <v>0</v>
      </c>
      <c r="AF12" s="451">
        <v>0</v>
      </c>
      <c r="AG12" s="451">
        <v>0</v>
      </c>
      <c r="AH12" s="451">
        <v>0</v>
      </c>
      <c r="AI12" s="451">
        <v>0</v>
      </c>
      <c r="AJ12" s="451">
        <v>0</v>
      </c>
      <c r="AK12" s="451">
        <v>0</v>
      </c>
      <c r="AL12" s="451">
        <v>0</v>
      </c>
      <c r="AM12" s="451">
        <v>0</v>
      </c>
      <c r="AN12" s="451">
        <v>0</v>
      </c>
      <c r="AO12" s="451">
        <v>0</v>
      </c>
      <c r="AP12" s="451">
        <v>0</v>
      </c>
      <c r="AQ12" s="451">
        <v>0</v>
      </c>
      <c r="AR12" s="451">
        <v>0</v>
      </c>
      <c r="AS12" s="451">
        <v>0</v>
      </c>
      <c r="AT12" s="451">
        <v>0</v>
      </c>
      <c r="AU12" s="451">
        <v>0</v>
      </c>
      <c r="AV12" s="451">
        <v>0</v>
      </c>
      <c r="AW12" s="451">
        <v>0.6</v>
      </c>
      <c r="AX12" s="451">
        <v>0.64</v>
      </c>
      <c r="AY12" s="451">
        <v>0.66</v>
      </c>
      <c r="AZ12" s="451">
        <v>0.67</v>
      </c>
      <c r="BA12" s="451">
        <v>0.68</v>
      </c>
      <c r="BB12" s="451">
        <v>0.35</v>
      </c>
      <c r="BC12" s="451">
        <v>0.36</v>
      </c>
      <c r="BD12" s="451">
        <v>0.47</v>
      </c>
      <c r="BE12" s="451">
        <v>0.64</v>
      </c>
      <c r="BF12" s="451">
        <v>0.61</v>
      </c>
      <c r="BG12" s="451">
        <v>0.59</v>
      </c>
      <c r="BH12" s="451">
        <v>0.63</v>
      </c>
      <c r="BI12" s="451">
        <v>0.62</v>
      </c>
      <c r="BJ12" s="451">
        <v>0.64</v>
      </c>
      <c r="BK12" s="451">
        <v>0.66</v>
      </c>
      <c r="BL12" s="451">
        <v>0.49</v>
      </c>
      <c r="BM12" s="451">
        <v>0.15</v>
      </c>
      <c r="BN12" s="451">
        <v>0.4</v>
      </c>
      <c r="BO12" s="452">
        <v>0.42</v>
      </c>
      <c r="BP12" s="453"/>
    </row>
    <row r="13" spans="1:234" s="454" customFormat="1" ht="15" customHeight="1">
      <c r="A13" s="338" t="s">
        <v>516</v>
      </c>
      <c r="B13" s="451">
        <v>0</v>
      </c>
      <c r="C13" s="451">
        <v>0</v>
      </c>
      <c r="D13" s="451">
        <v>0</v>
      </c>
      <c r="E13" s="451">
        <v>0</v>
      </c>
      <c r="F13" s="451">
        <v>0</v>
      </c>
      <c r="G13" s="451">
        <v>0</v>
      </c>
      <c r="H13" s="451">
        <v>0</v>
      </c>
      <c r="I13" s="451">
        <v>0</v>
      </c>
      <c r="J13" s="451">
        <v>0</v>
      </c>
      <c r="K13" s="451">
        <v>0</v>
      </c>
      <c r="L13" s="451">
        <v>0</v>
      </c>
      <c r="M13" s="451">
        <v>0</v>
      </c>
      <c r="N13" s="451">
        <v>0</v>
      </c>
      <c r="O13" s="451">
        <v>0</v>
      </c>
      <c r="P13" s="451">
        <v>0</v>
      </c>
      <c r="Q13" s="451">
        <v>0</v>
      </c>
      <c r="R13" s="451">
        <v>0</v>
      </c>
      <c r="S13" s="451">
        <v>0</v>
      </c>
      <c r="T13" s="451">
        <v>0</v>
      </c>
      <c r="U13" s="451">
        <v>0</v>
      </c>
      <c r="V13" s="451">
        <v>0</v>
      </c>
      <c r="W13" s="451">
        <v>0</v>
      </c>
      <c r="X13" s="451">
        <v>0</v>
      </c>
      <c r="Y13" s="451">
        <v>0</v>
      </c>
      <c r="Z13" s="451">
        <v>0</v>
      </c>
      <c r="AA13" s="451">
        <v>0</v>
      </c>
      <c r="AB13" s="451">
        <v>0</v>
      </c>
      <c r="AC13" s="451">
        <v>0</v>
      </c>
      <c r="AD13" s="451">
        <v>0</v>
      </c>
      <c r="AE13" s="451">
        <v>0</v>
      </c>
      <c r="AF13" s="451">
        <v>0</v>
      </c>
      <c r="AG13" s="451">
        <v>0</v>
      </c>
      <c r="AH13" s="451">
        <v>0</v>
      </c>
      <c r="AI13" s="451">
        <v>0</v>
      </c>
      <c r="AJ13" s="451">
        <v>0</v>
      </c>
      <c r="AK13" s="451">
        <v>0</v>
      </c>
      <c r="AL13" s="451">
        <v>0</v>
      </c>
      <c r="AM13" s="451">
        <v>0</v>
      </c>
      <c r="AN13" s="451">
        <v>0</v>
      </c>
      <c r="AO13" s="451">
        <v>0</v>
      </c>
      <c r="AP13" s="451">
        <v>0</v>
      </c>
      <c r="AQ13" s="451">
        <v>0</v>
      </c>
      <c r="AR13" s="451">
        <v>0</v>
      </c>
      <c r="AS13" s="451">
        <v>0</v>
      </c>
      <c r="AT13" s="451">
        <v>0</v>
      </c>
      <c r="AU13" s="451">
        <v>0</v>
      </c>
      <c r="AV13" s="451">
        <v>0</v>
      </c>
      <c r="AW13" s="451">
        <v>0.16</v>
      </c>
      <c r="AX13" s="451">
        <v>0.17</v>
      </c>
      <c r="AY13" s="451">
        <v>0.18</v>
      </c>
      <c r="AZ13" s="451">
        <v>0.17</v>
      </c>
      <c r="BA13" s="451">
        <v>0.92</v>
      </c>
      <c r="BB13" s="451">
        <v>0.09</v>
      </c>
      <c r="BC13" s="451">
        <v>0.08</v>
      </c>
      <c r="BD13" s="451">
        <v>0.11</v>
      </c>
      <c r="BE13" s="451">
        <v>0.14000000000000001</v>
      </c>
      <c r="BF13" s="451">
        <v>0.16</v>
      </c>
      <c r="BG13" s="451">
        <v>0.3</v>
      </c>
      <c r="BH13" s="451">
        <v>0.04</v>
      </c>
      <c r="BI13" s="451">
        <v>0.23</v>
      </c>
      <c r="BJ13" s="451">
        <v>0.18</v>
      </c>
      <c r="BK13" s="451">
        <v>0.18</v>
      </c>
      <c r="BL13" s="451">
        <v>0.2</v>
      </c>
      <c r="BM13" s="451">
        <v>0.21</v>
      </c>
      <c r="BN13" s="451">
        <v>0.22</v>
      </c>
      <c r="BO13" s="452">
        <v>0.22</v>
      </c>
      <c r="BP13" s="453"/>
    </row>
    <row r="14" spans="1:234" s="454" customFormat="1" ht="15" customHeight="1">
      <c r="A14" s="338" t="s">
        <v>517</v>
      </c>
      <c r="B14" s="451">
        <v>0</v>
      </c>
      <c r="C14" s="451">
        <v>0</v>
      </c>
      <c r="D14" s="451">
        <v>0</v>
      </c>
      <c r="E14" s="451">
        <v>0</v>
      </c>
      <c r="F14" s="451">
        <v>0</v>
      </c>
      <c r="G14" s="451">
        <v>0</v>
      </c>
      <c r="H14" s="451">
        <v>0</v>
      </c>
      <c r="I14" s="451">
        <v>0</v>
      </c>
      <c r="J14" s="451">
        <v>0</v>
      </c>
      <c r="K14" s="451">
        <v>0</v>
      </c>
      <c r="L14" s="451">
        <v>0</v>
      </c>
      <c r="M14" s="451">
        <v>0</v>
      </c>
      <c r="N14" s="451">
        <v>0</v>
      </c>
      <c r="O14" s="451">
        <v>0</v>
      </c>
      <c r="P14" s="451">
        <v>0</v>
      </c>
      <c r="Q14" s="451">
        <v>0</v>
      </c>
      <c r="R14" s="451">
        <v>0</v>
      </c>
      <c r="S14" s="451">
        <v>0</v>
      </c>
      <c r="T14" s="451">
        <v>0</v>
      </c>
      <c r="U14" s="451">
        <v>0</v>
      </c>
      <c r="V14" s="451">
        <v>0</v>
      </c>
      <c r="W14" s="451">
        <v>0</v>
      </c>
      <c r="X14" s="451">
        <v>0</v>
      </c>
      <c r="Y14" s="451">
        <v>0</v>
      </c>
      <c r="Z14" s="451">
        <v>0</v>
      </c>
      <c r="AA14" s="451">
        <v>0</v>
      </c>
      <c r="AB14" s="451">
        <v>0</v>
      </c>
      <c r="AC14" s="451">
        <v>0</v>
      </c>
      <c r="AD14" s="451">
        <v>0</v>
      </c>
      <c r="AE14" s="451">
        <v>0</v>
      </c>
      <c r="AF14" s="451">
        <v>0</v>
      </c>
      <c r="AG14" s="451">
        <v>0</v>
      </c>
      <c r="AH14" s="451">
        <v>0</v>
      </c>
      <c r="AI14" s="451">
        <v>0</v>
      </c>
      <c r="AJ14" s="451">
        <v>0</v>
      </c>
      <c r="AK14" s="451">
        <v>0</v>
      </c>
      <c r="AL14" s="451">
        <v>0</v>
      </c>
      <c r="AM14" s="451">
        <v>0</v>
      </c>
      <c r="AN14" s="451">
        <v>0</v>
      </c>
      <c r="AO14" s="451">
        <v>0</v>
      </c>
      <c r="AP14" s="451">
        <v>0</v>
      </c>
      <c r="AQ14" s="451">
        <v>0</v>
      </c>
      <c r="AR14" s="451">
        <v>0</v>
      </c>
      <c r="AS14" s="451">
        <v>0</v>
      </c>
      <c r="AT14" s="451">
        <v>0</v>
      </c>
      <c r="AU14" s="451">
        <v>0</v>
      </c>
      <c r="AV14" s="451">
        <v>0</v>
      </c>
      <c r="AW14" s="451">
        <v>0.18</v>
      </c>
      <c r="AX14" s="451">
        <v>0.19</v>
      </c>
      <c r="AY14" s="451">
        <v>0.19</v>
      </c>
      <c r="AZ14" s="451">
        <v>0.19</v>
      </c>
      <c r="BA14" s="451">
        <v>1.02</v>
      </c>
      <c r="BB14" s="451">
        <v>0.1</v>
      </c>
      <c r="BC14" s="451">
        <v>0.09</v>
      </c>
      <c r="BD14" s="451">
        <v>0.12</v>
      </c>
      <c r="BE14" s="451">
        <v>0.15</v>
      </c>
      <c r="BF14" s="451">
        <v>0.17</v>
      </c>
      <c r="BG14" s="451">
        <v>0.33</v>
      </c>
      <c r="BH14" s="451">
        <v>0.04</v>
      </c>
      <c r="BI14" s="451">
        <v>0.26</v>
      </c>
      <c r="BJ14" s="451">
        <v>0.2</v>
      </c>
      <c r="BK14" s="451">
        <v>0.2</v>
      </c>
      <c r="BL14" s="451">
        <v>0.22</v>
      </c>
      <c r="BM14" s="451">
        <v>0.23</v>
      </c>
      <c r="BN14" s="451">
        <v>0.24</v>
      </c>
      <c r="BO14" s="452">
        <v>0.24</v>
      </c>
      <c r="BP14" s="453"/>
    </row>
    <row r="15" spans="1:234" ht="15" customHeight="1">
      <c r="A15" s="338" t="s">
        <v>518</v>
      </c>
      <c r="B15" s="455">
        <v>28.9</v>
      </c>
      <c r="C15" s="455">
        <v>27.1</v>
      </c>
      <c r="D15" s="455">
        <v>25.2</v>
      </c>
      <c r="E15" s="455">
        <v>23.8</v>
      </c>
      <c r="F15" s="455">
        <v>25.3</v>
      </c>
      <c r="G15" s="455">
        <v>24.5</v>
      </c>
      <c r="H15" s="456">
        <v>23.3</v>
      </c>
      <c r="I15" s="456">
        <v>22.3</v>
      </c>
      <c r="J15" s="457">
        <v>24.1</v>
      </c>
      <c r="K15" s="457">
        <v>22.3</v>
      </c>
      <c r="L15" s="457">
        <v>20.2</v>
      </c>
      <c r="M15" s="457">
        <v>18.2</v>
      </c>
      <c r="N15" s="457">
        <v>21.5</v>
      </c>
      <c r="O15" s="457">
        <v>21.9</v>
      </c>
      <c r="P15" s="457">
        <v>21.1</v>
      </c>
      <c r="Q15" s="457">
        <v>20.399999999999999</v>
      </c>
      <c r="R15" s="457">
        <v>23.1</v>
      </c>
      <c r="S15" s="457">
        <v>22.2</v>
      </c>
      <c r="T15" s="457">
        <v>21.4</v>
      </c>
      <c r="U15" s="457">
        <v>20.2</v>
      </c>
      <c r="V15" s="457">
        <v>21.1</v>
      </c>
      <c r="W15" s="457">
        <v>18.7</v>
      </c>
      <c r="X15" s="458">
        <v>17.7</v>
      </c>
      <c r="Y15" s="458">
        <v>16.5</v>
      </c>
      <c r="Z15" s="457">
        <v>18.100000000000001</v>
      </c>
      <c r="AA15" s="457">
        <v>18.7</v>
      </c>
      <c r="AB15" s="457">
        <v>18.3</v>
      </c>
      <c r="AC15" s="457">
        <v>17.2</v>
      </c>
      <c r="AD15" s="457">
        <v>20.3</v>
      </c>
      <c r="AE15" s="457">
        <v>19.899999999999999</v>
      </c>
      <c r="AF15" s="457">
        <v>19.3</v>
      </c>
      <c r="AG15" s="457">
        <v>18.8</v>
      </c>
      <c r="AH15" s="457">
        <v>20.399999999999999</v>
      </c>
      <c r="AI15" s="457">
        <v>20.2</v>
      </c>
      <c r="AJ15" s="457">
        <v>20.6</v>
      </c>
      <c r="AK15" s="457">
        <v>20.100000000000001</v>
      </c>
      <c r="AL15" s="457">
        <v>17.600000000000001</v>
      </c>
      <c r="AM15" s="457">
        <v>17.2</v>
      </c>
      <c r="AN15" s="457">
        <v>17.2</v>
      </c>
      <c r="AO15" s="457">
        <v>17.100000000000001</v>
      </c>
      <c r="AP15" s="457">
        <v>17.8</v>
      </c>
      <c r="AQ15" s="457">
        <v>17.5</v>
      </c>
      <c r="AR15" s="457">
        <v>17.100000000000001</v>
      </c>
      <c r="AS15" s="457">
        <v>17.2</v>
      </c>
      <c r="AT15" s="457">
        <v>17.899999999999999</v>
      </c>
      <c r="AU15" s="457">
        <v>18.2</v>
      </c>
      <c r="AV15" s="457">
        <v>18.100000000000001</v>
      </c>
      <c r="AW15" s="457">
        <v>17.8</v>
      </c>
      <c r="AX15" s="457">
        <v>19.7</v>
      </c>
      <c r="AY15" s="457">
        <v>19</v>
      </c>
      <c r="AZ15" s="457">
        <v>18.600000000000001</v>
      </c>
      <c r="BA15" s="457">
        <v>19.399999999999999</v>
      </c>
      <c r="BB15" s="457">
        <v>11.6</v>
      </c>
      <c r="BC15" s="457">
        <v>11.3</v>
      </c>
      <c r="BD15" s="457">
        <v>12.3</v>
      </c>
      <c r="BE15" s="457">
        <v>13.5</v>
      </c>
      <c r="BF15" s="457">
        <v>18.07</v>
      </c>
      <c r="BG15" s="457">
        <v>17.5</v>
      </c>
      <c r="BH15" s="457">
        <v>17.7</v>
      </c>
      <c r="BI15" s="457">
        <v>17.8</v>
      </c>
      <c r="BJ15" s="457">
        <v>18.100000000000001</v>
      </c>
      <c r="BK15" s="457">
        <v>18.2</v>
      </c>
      <c r="BL15" s="457">
        <v>16.2</v>
      </c>
      <c r="BM15" s="457">
        <v>13.4</v>
      </c>
      <c r="BN15" s="457">
        <v>11.02</v>
      </c>
      <c r="BO15" s="459">
        <v>11</v>
      </c>
      <c r="BP15" s="453"/>
    </row>
    <row r="16" spans="1:234" ht="15" customHeight="1">
      <c r="A16" s="338" t="s">
        <v>519</v>
      </c>
      <c r="B16" s="455">
        <v>30.2</v>
      </c>
      <c r="C16" s="455">
        <v>28.8</v>
      </c>
      <c r="D16" s="455">
        <v>27.7</v>
      </c>
      <c r="E16" s="455">
        <v>26.3</v>
      </c>
      <c r="F16" s="455">
        <v>27.3</v>
      </c>
      <c r="G16" s="455">
        <v>25.8</v>
      </c>
      <c r="H16" s="456">
        <v>24.4</v>
      </c>
      <c r="I16" s="456">
        <v>23.2</v>
      </c>
      <c r="J16" s="457">
        <v>24.6</v>
      </c>
      <c r="K16" s="457">
        <v>23.6</v>
      </c>
      <c r="L16" s="457">
        <v>21.7</v>
      </c>
      <c r="M16" s="457">
        <v>20.399999999999999</v>
      </c>
      <c r="N16" s="457">
        <v>22</v>
      </c>
      <c r="O16" s="457">
        <v>22.7</v>
      </c>
      <c r="P16" s="457">
        <v>22.4</v>
      </c>
      <c r="Q16" s="457">
        <v>22.1</v>
      </c>
      <c r="R16" s="457">
        <v>24.2</v>
      </c>
      <c r="S16" s="457">
        <v>23.2</v>
      </c>
      <c r="T16" s="457">
        <v>22.3</v>
      </c>
      <c r="U16" s="457">
        <v>21.5</v>
      </c>
      <c r="V16" s="457">
        <v>21.7</v>
      </c>
      <c r="W16" s="457">
        <v>20.9</v>
      </c>
      <c r="X16" s="457">
        <v>19.600000000000001</v>
      </c>
      <c r="Y16" s="457">
        <v>18.600000000000001</v>
      </c>
      <c r="Z16" s="457">
        <v>17.899999999999999</v>
      </c>
      <c r="AA16" s="457">
        <v>17.7</v>
      </c>
      <c r="AB16" s="457">
        <v>17.899999999999999</v>
      </c>
      <c r="AC16" s="457">
        <v>17.899999999999999</v>
      </c>
      <c r="AD16" s="457">
        <v>20.9</v>
      </c>
      <c r="AE16" s="457">
        <v>20.9</v>
      </c>
      <c r="AF16" s="457">
        <v>20.5</v>
      </c>
      <c r="AG16" s="457">
        <v>20.2</v>
      </c>
      <c r="AH16" s="457">
        <v>20.7</v>
      </c>
      <c r="AI16" s="457">
        <v>20.9</v>
      </c>
      <c r="AJ16" s="457">
        <v>20.9</v>
      </c>
      <c r="AK16" s="457">
        <v>20.89</v>
      </c>
      <c r="AL16" s="457">
        <v>18.3</v>
      </c>
      <c r="AM16" s="457">
        <v>17.899999999999999</v>
      </c>
      <c r="AN16" s="457">
        <v>18.100000000000001</v>
      </c>
      <c r="AO16" s="457">
        <v>18</v>
      </c>
      <c r="AP16" s="457">
        <v>18.3</v>
      </c>
      <c r="AQ16" s="457">
        <v>18.100000000000001</v>
      </c>
      <c r="AR16" s="457">
        <v>18</v>
      </c>
      <c r="AS16" s="457">
        <v>17.899999999999999</v>
      </c>
      <c r="AT16" s="457">
        <v>18.3</v>
      </c>
      <c r="AU16" s="457">
        <v>18.2</v>
      </c>
      <c r="AV16" s="457">
        <v>18.600000000000001</v>
      </c>
      <c r="AW16" s="457">
        <v>18.899999999999999</v>
      </c>
      <c r="AX16" s="457">
        <v>20.190000000000001</v>
      </c>
      <c r="AY16" s="457">
        <v>20.100000000000001</v>
      </c>
      <c r="AZ16" s="457">
        <v>19.899999999999999</v>
      </c>
      <c r="BA16" s="457">
        <v>19.899999999999999</v>
      </c>
      <c r="BB16" s="457">
        <v>11.1</v>
      </c>
      <c r="BC16" s="457">
        <v>11.5</v>
      </c>
      <c r="BD16" s="457">
        <v>12.6</v>
      </c>
      <c r="BE16" s="457">
        <v>14.4</v>
      </c>
      <c r="BF16" s="457">
        <v>18.11</v>
      </c>
      <c r="BG16" s="457">
        <v>17.7</v>
      </c>
      <c r="BH16" s="457">
        <v>18</v>
      </c>
      <c r="BI16" s="457">
        <v>18</v>
      </c>
      <c r="BJ16" s="457">
        <v>18.5</v>
      </c>
      <c r="BK16" s="457">
        <v>18.600000000000001</v>
      </c>
      <c r="BL16" s="457">
        <v>16.899999999999999</v>
      </c>
      <c r="BM16" s="457">
        <v>13.6</v>
      </c>
      <c r="BN16" s="457">
        <v>11.1</v>
      </c>
      <c r="BO16" s="459">
        <v>11.33</v>
      </c>
      <c r="BP16" s="453"/>
    </row>
    <row r="17" spans="1:68" ht="15" customHeight="1">
      <c r="A17" s="338" t="s">
        <v>520</v>
      </c>
      <c r="B17" s="455">
        <v>31.5</v>
      </c>
      <c r="C17" s="455">
        <v>29.3</v>
      </c>
      <c r="D17" s="455">
        <v>26.9</v>
      </c>
      <c r="E17" s="455">
        <v>25</v>
      </c>
      <c r="F17" s="455">
        <v>26.5</v>
      </c>
      <c r="G17" s="455">
        <v>25.3</v>
      </c>
      <c r="H17" s="456">
        <v>23.4</v>
      </c>
      <c r="I17" s="456">
        <v>21.8</v>
      </c>
      <c r="J17" s="457">
        <v>23.6</v>
      </c>
      <c r="K17" s="457">
        <v>22.2</v>
      </c>
      <c r="L17" s="457">
        <v>20.3</v>
      </c>
      <c r="M17" s="457">
        <v>18.3</v>
      </c>
      <c r="N17" s="457">
        <v>21.7</v>
      </c>
      <c r="O17" s="457">
        <v>21.8</v>
      </c>
      <c r="P17" s="457">
        <v>21.1</v>
      </c>
      <c r="Q17" s="457">
        <v>20.399999999999999</v>
      </c>
      <c r="R17" s="457">
        <v>23.1</v>
      </c>
      <c r="S17" s="457">
        <v>22.1</v>
      </c>
      <c r="T17" s="457">
        <v>21</v>
      </c>
      <c r="U17" s="457">
        <v>19.8</v>
      </c>
      <c r="V17" s="457">
        <v>20.9</v>
      </c>
      <c r="W17" s="457">
        <v>19.8</v>
      </c>
      <c r="X17" s="457">
        <v>18.899999999999999</v>
      </c>
      <c r="Y17" s="457">
        <v>18</v>
      </c>
      <c r="Z17" s="457">
        <v>19.100000000000001</v>
      </c>
      <c r="AA17" s="457">
        <v>18.2</v>
      </c>
      <c r="AB17" s="457">
        <v>17.5</v>
      </c>
      <c r="AC17" s="457">
        <v>17</v>
      </c>
      <c r="AD17" s="457">
        <v>20.100000000000001</v>
      </c>
      <c r="AE17" s="457">
        <v>19</v>
      </c>
      <c r="AF17" s="457">
        <v>18.899999999999999</v>
      </c>
      <c r="AG17" s="457">
        <v>18.7</v>
      </c>
      <c r="AH17" s="457">
        <v>20.2</v>
      </c>
      <c r="AI17" s="457">
        <v>20</v>
      </c>
      <c r="AJ17" s="457">
        <v>19.600000000000001</v>
      </c>
      <c r="AK17" s="457">
        <v>19.21</v>
      </c>
      <c r="AL17" s="457">
        <v>17.2</v>
      </c>
      <c r="AM17" s="457">
        <v>16.8</v>
      </c>
      <c r="AN17" s="457">
        <v>17.100000000000001</v>
      </c>
      <c r="AO17" s="457">
        <v>16.899999999999999</v>
      </c>
      <c r="AP17" s="457">
        <v>18</v>
      </c>
      <c r="AQ17" s="457">
        <v>17.600000000000001</v>
      </c>
      <c r="AR17" s="457">
        <v>17.600000000000001</v>
      </c>
      <c r="AS17" s="457">
        <v>17.5</v>
      </c>
      <c r="AT17" s="457">
        <v>18.3</v>
      </c>
      <c r="AU17" s="457">
        <v>18</v>
      </c>
      <c r="AV17" s="457">
        <v>17.899999999999999</v>
      </c>
      <c r="AW17" s="457">
        <v>17.899999999999999</v>
      </c>
      <c r="AX17" s="457">
        <v>20.100000000000001</v>
      </c>
      <c r="AY17" s="457">
        <v>19.8</v>
      </c>
      <c r="AZ17" s="457">
        <v>19.5</v>
      </c>
      <c r="BA17" s="457">
        <v>20.399999999999999</v>
      </c>
      <c r="BB17" s="457">
        <v>11.6</v>
      </c>
      <c r="BC17" s="457">
        <v>11.6</v>
      </c>
      <c r="BD17" s="457">
        <v>12.6</v>
      </c>
      <c r="BE17" s="457">
        <v>14.1</v>
      </c>
      <c r="BF17" s="457">
        <v>18.3</v>
      </c>
      <c r="BG17" s="457">
        <v>17.8</v>
      </c>
      <c r="BH17" s="457">
        <v>17.5</v>
      </c>
      <c r="BI17" s="457">
        <v>17.5</v>
      </c>
      <c r="BJ17" s="457">
        <v>17.600000000000001</v>
      </c>
      <c r="BK17" s="457">
        <v>17.399999999999999</v>
      </c>
      <c r="BL17" s="457">
        <v>15.7</v>
      </c>
      <c r="BM17" s="457">
        <v>12.9</v>
      </c>
      <c r="BN17" s="457">
        <v>10.58</v>
      </c>
      <c r="BO17" s="459">
        <v>10.76</v>
      </c>
      <c r="BP17" s="453"/>
    </row>
    <row r="18" spans="1:68" ht="15" customHeight="1">
      <c r="A18" s="338" t="s">
        <v>521</v>
      </c>
      <c r="B18" s="455">
        <v>32.6</v>
      </c>
      <c r="C18" s="455">
        <v>31.5</v>
      </c>
      <c r="D18" s="455">
        <v>30</v>
      </c>
      <c r="E18" s="455">
        <v>28.3</v>
      </c>
      <c r="F18" s="455">
        <v>28.7</v>
      </c>
      <c r="G18" s="455">
        <v>27.2</v>
      </c>
      <c r="H18" s="456">
        <v>25.4</v>
      </c>
      <c r="I18" s="456">
        <v>23.8</v>
      </c>
      <c r="J18" s="457">
        <v>24.1</v>
      </c>
      <c r="K18" s="457">
        <v>23.3</v>
      </c>
      <c r="L18" s="457">
        <v>21.5</v>
      </c>
      <c r="M18" s="457">
        <v>20.3</v>
      </c>
      <c r="N18" s="457">
        <v>22.2</v>
      </c>
      <c r="O18" s="457">
        <v>22.8</v>
      </c>
      <c r="P18" s="457">
        <v>22.5</v>
      </c>
      <c r="Q18" s="457">
        <v>22.2</v>
      </c>
      <c r="R18" s="457">
        <v>24.2</v>
      </c>
      <c r="S18" s="457">
        <v>23.2</v>
      </c>
      <c r="T18" s="457">
        <v>22.4</v>
      </c>
      <c r="U18" s="457">
        <v>21.3</v>
      </c>
      <c r="V18" s="457">
        <v>21.4</v>
      </c>
      <c r="W18" s="457">
        <v>20.6</v>
      </c>
      <c r="X18" s="457">
        <v>19.899999999999999</v>
      </c>
      <c r="Y18" s="457">
        <v>19.2</v>
      </c>
      <c r="Z18" s="457">
        <v>19.5</v>
      </c>
      <c r="AA18" s="457">
        <v>18.8</v>
      </c>
      <c r="AB18" s="457">
        <v>18.399999999999999</v>
      </c>
      <c r="AC18" s="457">
        <v>18</v>
      </c>
      <c r="AD18" s="457">
        <v>20.5</v>
      </c>
      <c r="AE18" s="457">
        <v>19.7</v>
      </c>
      <c r="AF18" s="457">
        <v>19.899999999999999</v>
      </c>
      <c r="AG18" s="457">
        <v>20.100000000000001</v>
      </c>
      <c r="AH18" s="457">
        <v>20.6</v>
      </c>
      <c r="AI18" s="457">
        <v>20.8</v>
      </c>
      <c r="AJ18" s="457">
        <v>20.7</v>
      </c>
      <c r="AK18" s="457">
        <v>20.51</v>
      </c>
      <c r="AL18" s="457">
        <v>17.5</v>
      </c>
      <c r="AM18" s="457">
        <v>17.399999999999999</v>
      </c>
      <c r="AN18" s="457">
        <v>17.600000000000001</v>
      </c>
      <c r="AO18" s="457">
        <v>17.600000000000001</v>
      </c>
      <c r="AP18" s="457">
        <v>18.3</v>
      </c>
      <c r="AQ18" s="457">
        <v>18.2</v>
      </c>
      <c r="AR18" s="457">
        <v>18.100000000000001</v>
      </c>
      <c r="AS18" s="457">
        <v>18.100000000000001</v>
      </c>
      <c r="AT18" s="457">
        <v>18.600000000000001</v>
      </c>
      <c r="AU18" s="457">
        <v>18.5</v>
      </c>
      <c r="AV18" s="457">
        <v>18.7</v>
      </c>
      <c r="AW18" s="457">
        <v>19</v>
      </c>
      <c r="AX18" s="457">
        <v>20.5</v>
      </c>
      <c r="AY18" s="457">
        <v>20.6</v>
      </c>
      <c r="AZ18" s="457">
        <v>20.5</v>
      </c>
      <c r="BA18" s="457">
        <v>20.6</v>
      </c>
      <c r="BB18" s="457">
        <v>11.7</v>
      </c>
      <c r="BC18" s="457">
        <v>11.8</v>
      </c>
      <c r="BD18" s="457">
        <v>12.9</v>
      </c>
      <c r="BE18" s="457">
        <v>14.8</v>
      </c>
      <c r="BF18" s="457">
        <v>18.7</v>
      </c>
      <c r="BG18" s="457">
        <v>18.2</v>
      </c>
      <c r="BH18" s="457">
        <v>18.3</v>
      </c>
      <c r="BI18" s="457">
        <v>18.100000000000001</v>
      </c>
      <c r="BJ18" s="457">
        <v>18</v>
      </c>
      <c r="BK18" s="457">
        <v>18</v>
      </c>
      <c r="BL18" s="457">
        <v>16.3</v>
      </c>
      <c r="BM18" s="457">
        <v>13.1</v>
      </c>
      <c r="BN18" s="457">
        <v>10.6</v>
      </c>
      <c r="BO18" s="459">
        <v>10.9</v>
      </c>
      <c r="BP18" s="453"/>
    </row>
    <row r="19" spans="1:68" ht="15" customHeight="1">
      <c r="A19" s="338" t="s">
        <v>522</v>
      </c>
      <c r="B19" s="455">
        <v>2.4</v>
      </c>
      <c r="C19" s="455">
        <v>2.4</v>
      </c>
      <c r="D19" s="455">
        <v>2.2999999999999998</v>
      </c>
      <c r="E19" s="455">
        <v>2.1</v>
      </c>
      <c r="F19" s="455">
        <v>2.2000000000000002</v>
      </c>
      <c r="G19" s="455">
        <v>2</v>
      </c>
      <c r="H19" s="456">
        <v>1.8</v>
      </c>
      <c r="I19" s="456">
        <v>1.7</v>
      </c>
      <c r="J19" s="457">
        <v>1.6</v>
      </c>
      <c r="K19" s="457">
        <v>1.6</v>
      </c>
      <c r="L19" s="457">
        <v>1.6</v>
      </c>
      <c r="M19" s="457">
        <v>1.5</v>
      </c>
      <c r="N19" s="457">
        <v>1.6</v>
      </c>
      <c r="O19" s="457">
        <v>1.7</v>
      </c>
      <c r="P19" s="457">
        <v>1.6</v>
      </c>
      <c r="Q19" s="457">
        <v>1.5</v>
      </c>
      <c r="R19" s="457">
        <v>1.6</v>
      </c>
      <c r="S19" s="457">
        <v>1.6</v>
      </c>
      <c r="T19" s="457">
        <v>1.6</v>
      </c>
      <c r="U19" s="457">
        <v>1.5</v>
      </c>
      <c r="V19" s="457">
        <v>1.5</v>
      </c>
      <c r="W19" s="457">
        <v>1.4</v>
      </c>
      <c r="X19" s="457">
        <v>1.3</v>
      </c>
      <c r="Y19" s="457">
        <v>1.3</v>
      </c>
      <c r="Z19" s="457">
        <v>1.3</v>
      </c>
      <c r="AA19" s="457">
        <v>1.3</v>
      </c>
      <c r="AB19" s="457">
        <v>1.3</v>
      </c>
      <c r="AC19" s="457">
        <v>1.4</v>
      </c>
      <c r="AD19" s="457">
        <v>1.5</v>
      </c>
      <c r="AE19" s="457">
        <v>1.6</v>
      </c>
      <c r="AF19" s="457">
        <v>1.5</v>
      </c>
      <c r="AG19" s="457">
        <v>1.5</v>
      </c>
      <c r="AH19" s="457">
        <v>1.7</v>
      </c>
      <c r="AI19" s="457">
        <v>1.7</v>
      </c>
      <c r="AJ19" s="457">
        <v>1.7</v>
      </c>
      <c r="AK19" s="457">
        <v>1.7</v>
      </c>
      <c r="AL19" s="457">
        <v>1.5</v>
      </c>
      <c r="AM19" s="457">
        <v>1.5</v>
      </c>
      <c r="AN19" s="457">
        <v>1.3</v>
      </c>
      <c r="AO19" s="457">
        <v>1.3</v>
      </c>
      <c r="AP19" s="457">
        <v>1.4</v>
      </c>
      <c r="AQ19" s="457">
        <v>1.4</v>
      </c>
      <c r="AR19" s="457">
        <v>1.4</v>
      </c>
      <c r="AS19" s="457">
        <v>1.5</v>
      </c>
      <c r="AT19" s="457">
        <v>1.6</v>
      </c>
      <c r="AU19" s="457">
        <v>1.6</v>
      </c>
      <c r="AV19" s="457">
        <v>1.6</v>
      </c>
      <c r="AW19" s="457">
        <v>1.6</v>
      </c>
      <c r="AX19" s="457">
        <v>1.8</v>
      </c>
      <c r="AY19" s="457">
        <v>1.8</v>
      </c>
      <c r="AZ19" s="457">
        <v>1.8</v>
      </c>
      <c r="BA19" s="457">
        <v>1.8</v>
      </c>
      <c r="BB19" s="457">
        <v>1</v>
      </c>
      <c r="BC19" s="457">
        <v>1</v>
      </c>
      <c r="BD19" s="457">
        <v>1</v>
      </c>
      <c r="BE19" s="457">
        <v>1.2</v>
      </c>
      <c r="BF19" s="457">
        <v>1.6</v>
      </c>
      <c r="BG19" s="457">
        <v>1.5</v>
      </c>
      <c r="BH19" s="457">
        <v>1.5</v>
      </c>
      <c r="BI19" s="457">
        <v>1.5</v>
      </c>
      <c r="BJ19" s="457">
        <v>1.6</v>
      </c>
      <c r="BK19" s="457">
        <v>1.6</v>
      </c>
      <c r="BL19" s="457">
        <v>1.4</v>
      </c>
      <c r="BM19" s="457">
        <v>1.1000000000000001</v>
      </c>
      <c r="BN19" s="457">
        <v>0.9</v>
      </c>
      <c r="BO19" s="459">
        <v>0.9</v>
      </c>
      <c r="BP19" s="453"/>
    </row>
    <row r="20" spans="1:68" ht="15" customHeight="1">
      <c r="A20" s="338" t="s">
        <v>523</v>
      </c>
      <c r="B20" s="455">
        <v>2.5</v>
      </c>
      <c r="C20" s="455">
        <v>2.5</v>
      </c>
      <c r="D20" s="455">
        <v>2.5</v>
      </c>
      <c r="E20" s="455">
        <v>2.4</v>
      </c>
      <c r="F20" s="455">
        <v>2.2000000000000002</v>
      </c>
      <c r="G20" s="455">
        <v>2.1</v>
      </c>
      <c r="H20" s="460">
        <v>2</v>
      </c>
      <c r="I20" s="456">
        <v>1.9</v>
      </c>
      <c r="J20" s="457">
        <v>1.7</v>
      </c>
      <c r="K20" s="457">
        <v>1.7</v>
      </c>
      <c r="L20" s="457">
        <v>1.6</v>
      </c>
      <c r="M20" s="457">
        <v>1.6</v>
      </c>
      <c r="N20" s="457">
        <v>1.7</v>
      </c>
      <c r="O20" s="457">
        <v>1.7</v>
      </c>
      <c r="P20" s="457">
        <v>1.7</v>
      </c>
      <c r="Q20" s="457">
        <v>1.7</v>
      </c>
      <c r="R20" s="457">
        <v>1.7</v>
      </c>
      <c r="S20" s="457">
        <v>1.7</v>
      </c>
      <c r="T20" s="457">
        <v>1.7</v>
      </c>
      <c r="U20" s="457">
        <v>1.6</v>
      </c>
      <c r="V20" s="457">
        <v>1.5</v>
      </c>
      <c r="W20" s="457">
        <v>1.4</v>
      </c>
      <c r="X20" s="457">
        <v>1.4</v>
      </c>
      <c r="Y20" s="457">
        <v>1.4</v>
      </c>
      <c r="Z20" s="457">
        <v>1.3</v>
      </c>
      <c r="AA20" s="457">
        <v>1.3</v>
      </c>
      <c r="AB20" s="457">
        <v>1.3</v>
      </c>
      <c r="AC20" s="457">
        <v>1.4</v>
      </c>
      <c r="AD20" s="457">
        <v>1.5</v>
      </c>
      <c r="AE20" s="457">
        <v>1.6</v>
      </c>
      <c r="AF20" s="457">
        <v>1.6</v>
      </c>
      <c r="AG20" s="457">
        <v>1.6</v>
      </c>
      <c r="AH20" s="457">
        <v>1.7</v>
      </c>
      <c r="AI20" s="457">
        <v>1.7</v>
      </c>
      <c r="AJ20" s="457">
        <v>1.7</v>
      </c>
      <c r="AK20" s="457">
        <v>1.7</v>
      </c>
      <c r="AL20" s="457">
        <v>1.5</v>
      </c>
      <c r="AM20" s="457">
        <v>1.5</v>
      </c>
      <c r="AN20" s="457">
        <v>1.5</v>
      </c>
      <c r="AO20" s="457">
        <v>1.5</v>
      </c>
      <c r="AP20" s="457">
        <v>1.4</v>
      </c>
      <c r="AQ20" s="457">
        <v>1.4</v>
      </c>
      <c r="AR20" s="457">
        <v>1.5</v>
      </c>
      <c r="AS20" s="457">
        <v>1.5</v>
      </c>
      <c r="AT20" s="457">
        <v>1.6</v>
      </c>
      <c r="AU20" s="457">
        <v>1.6</v>
      </c>
      <c r="AV20" s="457">
        <v>1.6</v>
      </c>
      <c r="AW20" s="457">
        <v>1.6</v>
      </c>
      <c r="AX20" s="457">
        <v>1.8</v>
      </c>
      <c r="AY20" s="457">
        <v>1.8</v>
      </c>
      <c r="AZ20" s="457">
        <v>1.8</v>
      </c>
      <c r="BA20" s="457">
        <v>1.8</v>
      </c>
      <c r="BB20" s="457">
        <v>1</v>
      </c>
      <c r="BC20" s="457">
        <v>1</v>
      </c>
      <c r="BD20" s="457">
        <v>1.1000000000000001</v>
      </c>
      <c r="BE20" s="457">
        <v>1.2</v>
      </c>
      <c r="BF20" s="457">
        <v>1.6</v>
      </c>
      <c r="BG20" s="457">
        <v>1.5</v>
      </c>
      <c r="BH20" s="457">
        <v>1.6</v>
      </c>
      <c r="BI20" s="457">
        <v>1.6</v>
      </c>
      <c r="BJ20" s="457">
        <v>1.6</v>
      </c>
      <c r="BK20" s="457">
        <v>1.6</v>
      </c>
      <c r="BL20" s="457">
        <v>1.4</v>
      </c>
      <c r="BM20" s="457">
        <v>1.1000000000000001</v>
      </c>
      <c r="BN20" s="457">
        <v>0.9</v>
      </c>
      <c r="BO20" s="459">
        <v>0.9</v>
      </c>
      <c r="BP20" s="453"/>
    </row>
    <row r="21" spans="1:68" ht="15" customHeight="1">
      <c r="A21" s="338" t="s">
        <v>524</v>
      </c>
      <c r="B21" s="455">
        <v>9.1999999999999993</v>
      </c>
      <c r="C21" s="455">
        <v>9.5</v>
      </c>
      <c r="D21" s="455">
        <v>9.1999999999999993</v>
      </c>
      <c r="E21" s="455">
        <v>8.9</v>
      </c>
      <c r="F21" s="455">
        <v>9.3000000000000007</v>
      </c>
      <c r="G21" s="455">
        <v>8.4</v>
      </c>
      <c r="H21" s="456">
        <v>8.1</v>
      </c>
      <c r="I21" s="456">
        <v>7.5</v>
      </c>
      <c r="J21" s="457">
        <v>7.3</v>
      </c>
      <c r="K21" s="457">
        <v>7.7</v>
      </c>
      <c r="L21" s="457">
        <v>8</v>
      </c>
      <c r="M21" s="457">
        <v>8.3000000000000007</v>
      </c>
      <c r="N21" s="457">
        <v>8.1</v>
      </c>
      <c r="O21" s="457">
        <v>7.9</v>
      </c>
      <c r="P21" s="457">
        <v>7.5</v>
      </c>
      <c r="Q21" s="457">
        <v>7.5</v>
      </c>
      <c r="R21" s="457">
        <v>7.6</v>
      </c>
      <c r="S21" s="457">
        <v>7.7</v>
      </c>
      <c r="T21" s="457">
        <v>7.4</v>
      </c>
      <c r="U21" s="457">
        <v>7.3</v>
      </c>
      <c r="V21" s="457">
        <v>7.4</v>
      </c>
      <c r="W21" s="457">
        <v>7.7</v>
      </c>
      <c r="X21" s="457">
        <v>7.7</v>
      </c>
      <c r="Y21" s="457">
        <v>8</v>
      </c>
      <c r="Z21" s="457">
        <v>7.8</v>
      </c>
      <c r="AA21" s="457">
        <v>7.4</v>
      </c>
      <c r="AB21" s="457">
        <v>7.4</v>
      </c>
      <c r="AC21" s="457">
        <v>8</v>
      </c>
      <c r="AD21" s="457">
        <v>8</v>
      </c>
      <c r="AE21" s="457">
        <v>8.3000000000000007</v>
      </c>
      <c r="AF21" s="457">
        <v>8</v>
      </c>
      <c r="AG21" s="457">
        <v>7.9</v>
      </c>
      <c r="AH21" s="457">
        <v>8.1</v>
      </c>
      <c r="AI21" s="457">
        <v>8.5</v>
      </c>
      <c r="AJ21" s="457">
        <v>8.1999999999999993</v>
      </c>
      <c r="AK21" s="457">
        <v>8.1999999999999993</v>
      </c>
      <c r="AL21" s="457">
        <v>8.5</v>
      </c>
      <c r="AM21" s="457">
        <v>8.6999999999999993</v>
      </c>
      <c r="AN21" s="457" t="s">
        <v>525</v>
      </c>
      <c r="AO21" s="457" t="s">
        <v>525</v>
      </c>
      <c r="AP21" s="457">
        <v>8.1</v>
      </c>
      <c r="AQ21" s="457">
        <v>8.3000000000000007</v>
      </c>
      <c r="AR21" s="457">
        <v>8.4</v>
      </c>
      <c r="AS21" s="457">
        <v>8.5</v>
      </c>
      <c r="AT21" s="457">
        <v>8.6999999999999993</v>
      </c>
      <c r="AU21" s="457">
        <v>8.6999999999999993</v>
      </c>
      <c r="AV21" s="457">
        <v>8.5</v>
      </c>
      <c r="AW21" s="457">
        <v>8.6999999999999993</v>
      </c>
      <c r="AX21" s="457">
        <v>9.1199999999999992</v>
      </c>
      <c r="AY21" s="457">
        <v>9.4600000000000009</v>
      </c>
      <c r="AZ21" s="457">
        <v>9.8000000000000007</v>
      </c>
      <c r="BA21" s="457">
        <v>9.5</v>
      </c>
      <c r="BB21" s="457">
        <v>8.6999999999999993</v>
      </c>
      <c r="BC21" s="457">
        <v>8.6</v>
      </c>
      <c r="BD21" s="457">
        <v>8.3000000000000007</v>
      </c>
      <c r="BE21" s="457">
        <v>8.6999999999999993</v>
      </c>
      <c r="BF21" s="457">
        <v>8.6999999999999993</v>
      </c>
      <c r="BG21" s="457">
        <v>8.8000000000000007</v>
      </c>
      <c r="BH21" s="457">
        <v>8.6</v>
      </c>
      <c r="BI21" s="457">
        <v>8.6999999999999993</v>
      </c>
      <c r="BJ21" s="457">
        <v>8.8000000000000007</v>
      </c>
      <c r="BK21" s="457">
        <v>8.6999999999999993</v>
      </c>
      <c r="BL21" s="457">
        <v>8.3000000000000007</v>
      </c>
      <c r="BM21" s="457">
        <v>8.4</v>
      </c>
      <c r="BN21" s="457">
        <v>8.33</v>
      </c>
      <c r="BO21" s="459">
        <v>8.4559999999999995</v>
      </c>
      <c r="BP21" s="453"/>
    </row>
    <row r="22" spans="1:68" ht="15" customHeight="1">
      <c r="A22" s="338" t="s">
        <v>526</v>
      </c>
      <c r="B22" s="455">
        <v>17.8</v>
      </c>
      <c r="C22" s="455">
        <v>18.2</v>
      </c>
      <c r="D22" s="455">
        <v>16.3</v>
      </c>
      <c r="E22" s="455">
        <v>15.6</v>
      </c>
      <c r="F22" s="455">
        <v>15.6</v>
      </c>
      <c r="G22" s="455">
        <v>14.4</v>
      </c>
      <c r="H22" s="456">
        <v>16.2</v>
      </c>
      <c r="I22" s="456">
        <v>16.899999999999999</v>
      </c>
      <c r="J22" s="457">
        <v>16.600000000000001</v>
      </c>
      <c r="K22" s="457">
        <v>17.8</v>
      </c>
      <c r="L22" s="457">
        <v>17.899999999999999</v>
      </c>
      <c r="M22" s="457">
        <v>17.8</v>
      </c>
      <c r="N22" s="457">
        <v>16.8</v>
      </c>
      <c r="O22" s="457">
        <v>15.8</v>
      </c>
      <c r="P22" s="457">
        <v>16</v>
      </c>
      <c r="Q22" s="457">
        <v>15.07</v>
      </c>
      <c r="R22" s="457">
        <v>15.3</v>
      </c>
      <c r="S22" s="457">
        <v>14.9</v>
      </c>
      <c r="T22" s="457">
        <v>15</v>
      </c>
      <c r="U22" s="457">
        <v>15</v>
      </c>
      <c r="V22" s="457">
        <v>14.9</v>
      </c>
      <c r="W22" s="457">
        <v>16.8</v>
      </c>
      <c r="X22" s="457">
        <v>15.9</v>
      </c>
      <c r="Y22" s="457">
        <v>16.100000000000001</v>
      </c>
      <c r="Z22" s="457">
        <v>15.6</v>
      </c>
      <c r="AA22" s="457">
        <v>15.4</v>
      </c>
      <c r="AB22" s="457">
        <v>16.399999999999999</v>
      </c>
      <c r="AC22" s="457">
        <v>16.600000000000001</v>
      </c>
      <c r="AD22" s="457">
        <v>15.7</v>
      </c>
      <c r="AE22" s="457">
        <v>15.8</v>
      </c>
      <c r="AF22" s="457">
        <v>16.3</v>
      </c>
      <c r="AG22" s="457">
        <v>16.5</v>
      </c>
      <c r="AH22" s="457">
        <v>0</v>
      </c>
      <c r="AI22" s="457">
        <v>0</v>
      </c>
      <c r="AJ22" s="457">
        <v>0</v>
      </c>
      <c r="AK22" s="457">
        <v>0</v>
      </c>
      <c r="AL22" s="457">
        <v>0</v>
      </c>
      <c r="AM22" s="457">
        <v>0</v>
      </c>
      <c r="AN22" s="457">
        <v>0</v>
      </c>
      <c r="AO22" s="457">
        <v>0</v>
      </c>
      <c r="AP22" s="457">
        <v>0</v>
      </c>
      <c r="AQ22" s="457">
        <v>0</v>
      </c>
      <c r="AR22" s="457">
        <v>0</v>
      </c>
      <c r="AS22" s="457">
        <v>0</v>
      </c>
      <c r="AT22" s="457">
        <v>0</v>
      </c>
      <c r="AU22" s="457">
        <v>0</v>
      </c>
      <c r="AV22" s="457">
        <v>0</v>
      </c>
      <c r="AW22" s="457">
        <v>0</v>
      </c>
      <c r="AX22" s="457">
        <v>0</v>
      </c>
      <c r="AY22" s="457">
        <v>0</v>
      </c>
      <c r="AZ22" s="457">
        <v>0</v>
      </c>
      <c r="BA22" s="457">
        <v>0</v>
      </c>
      <c r="BB22" s="457">
        <v>0</v>
      </c>
      <c r="BC22" s="457">
        <v>0</v>
      </c>
      <c r="BD22" s="457">
        <v>0</v>
      </c>
      <c r="BE22" s="457">
        <v>0</v>
      </c>
      <c r="BF22" s="457">
        <v>0</v>
      </c>
      <c r="BG22" s="457">
        <v>0</v>
      </c>
      <c r="BH22" s="457">
        <v>0</v>
      </c>
      <c r="BI22" s="457">
        <v>0</v>
      </c>
      <c r="BJ22" s="457">
        <v>0</v>
      </c>
      <c r="BK22" s="457">
        <v>0</v>
      </c>
      <c r="BL22" s="457">
        <v>0</v>
      </c>
      <c r="BM22" s="457">
        <v>0</v>
      </c>
      <c r="BN22" s="457">
        <v>0</v>
      </c>
      <c r="BO22" s="459">
        <v>0</v>
      </c>
      <c r="BP22" s="453"/>
    </row>
    <row r="23" spans="1:68" ht="15" customHeight="1">
      <c r="A23" s="338" t="s">
        <v>527</v>
      </c>
      <c r="B23" s="457">
        <v>0</v>
      </c>
      <c r="C23" s="457">
        <v>0</v>
      </c>
      <c r="D23" s="457">
        <v>0</v>
      </c>
      <c r="E23" s="457">
        <v>0</v>
      </c>
      <c r="F23" s="457">
        <v>0</v>
      </c>
      <c r="G23" s="457">
        <v>0</v>
      </c>
      <c r="H23" s="457">
        <v>0</v>
      </c>
      <c r="I23" s="457">
        <v>0</v>
      </c>
      <c r="J23" s="457">
        <v>0</v>
      </c>
      <c r="K23" s="457">
        <v>0</v>
      </c>
      <c r="L23" s="457">
        <v>0</v>
      </c>
      <c r="M23" s="457">
        <v>0</v>
      </c>
      <c r="N23" s="457">
        <v>0</v>
      </c>
      <c r="O23" s="457">
        <v>0</v>
      </c>
      <c r="P23" s="457">
        <v>0</v>
      </c>
      <c r="Q23" s="457">
        <v>0</v>
      </c>
      <c r="R23" s="457">
        <v>0</v>
      </c>
      <c r="S23" s="457">
        <v>0</v>
      </c>
      <c r="T23" s="457">
        <v>0</v>
      </c>
      <c r="U23" s="457">
        <v>0</v>
      </c>
      <c r="V23" s="457">
        <v>0</v>
      </c>
      <c r="W23" s="457">
        <v>0</v>
      </c>
      <c r="X23" s="457">
        <v>0</v>
      </c>
      <c r="Y23" s="457">
        <v>0</v>
      </c>
      <c r="Z23" s="457">
        <v>0</v>
      </c>
      <c r="AA23" s="457">
        <v>0</v>
      </c>
      <c r="AB23" s="457">
        <v>0</v>
      </c>
      <c r="AC23" s="457">
        <v>0</v>
      </c>
      <c r="AD23" s="457">
        <v>0</v>
      </c>
      <c r="AE23" s="457">
        <v>0</v>
      </c>
      <c r="AF23" s="457">
        <v>0</v>
      </c>
      <c r="AG23" s="457">
        <v>0</v>
      </c>
      <c r="AH23" s="457">
        <v>15.2</v>
      </c>
      <c r="AI23" s="457">
        <v>16</v>
      </c>
      <c r="AJ23" s="457">
        <v>14.5</v>
      </c>
      <c r="AK23" s="457">
        <v>16.8</v>
      </c>
      <c r="AL23" s="457">
        <v>16.899999999999999</v>
      </c>
      <c r="AM23" s="457">
        <v>17.7</v>
      </c>
      <c r="AN23" s="457">
        <v>14.5</v>
      </c>
      <c r="AO23" s="457">
        <v>15.4</v>
      </c>
      <c r="AP23" s="457">
        <v>15.3</v>
      </c>
      <c r="AQ23" s="457">
        <v>16.7</v>
      </c>
      <c r="AR23" s="457">
        <v>17.7</v>
      </c>
      <c r="AS23" s="457">
        <v>17.100000000000001</v>
      </c>
      <c r="AT23" s="457">
        <v>15.9</v>
      </c>
      <c r="AU23" s="457">
        <v>14.9</v>
      </c>
      <c r="AV23" s="457">
        <v>16.8</v>
      </c>
      <c r="AW23" s="457">
        <v>17.8</v>
      </c>
      <c r="AX23" s="457">
        <v>18.100000000000001</v>
      </c>
      <c r="AY23" s="457">
        <v>18.600000000000001</v>
      </c>
      <c r="AZ23" s="457">
        <v>18.100000000000001</v>
      </c>
      <c r="BA23" s="457">
        <v>16.5</v>
      </c>
      <c r="BB23" s="457">
        <v>13.9</v>
      </c>
      <c r="BC23" s="457">
        <v>15</v>
      </c>
      <c r="BD23" s="457">
        <v>15.1</v>
      </c>
      <c r="BE23" s="457">
        <v>15.8</v>
      </c>
      <c r="BF23" s="457">
        <v>15.4</v>
      </c>
      <c r="BG23" s="457">
        <v>16</v>
      </c>
      <c r="BH23" s="457">
        <v>15.2</v>
      </c>
      <c r="BI23" s="457">
        <v>15.8</v>
      </c>
      <c r="BJ23" s="457">
        <v>15.7</v>
      </c>
      <c r="BK23" s="457">
        <v>15.6</v>
      </c>
      <c r="BL23" s="457">
        <v>15.8</v>
      </c>
      <c r="BM23" s="457">
        <v>14.8</v>
      </c>
      <c r="BN23" s="457">
        <v>15.1</v>
      </c>
      <c r="BO23" s="459">
        <v>15.5</v>
      </c>
      <c r="BP23" s="453"/>
    </row>
    <row r="24" spans="1:68" ht="15" customHeight="1">
      <c r="A24" s="338" t="s">
        <v>528</v>
      </c>
      <c r="B24" s="455">
        <v>15.7</v>
      </c>
      <c r="C24" s="455">
        <v>16.100000000000001</v>
      </c>
      <c r="D24" s="455">
        <v>14.2</v>
      </c>
      <c r="E24" s="455">
        <v>14</v>
      </c>
      <c r="F24" s="455">
        <v>13.9</v>
      </c>
      <c r="G24" s="455">
        <v>12.9</v>
      </c>
      <c r="H24" s="456">
        <v>15.6</v>
      </c>
      <c r="I24" s="456">
        <v>16.100000000000001</v>
      </c>
      <c r="J24" s="457">
        <v>16</v>
      </c>
      <c r="K24" s="457">
        <v>17</v>
      </c>
      <c r="L24" s="457">
        <v>17.7</v>
      </c>
      <c r="M24" s="457">
        <v>17.8</v>
      </c>
      <c r="N24" s="457">
        <v>16.8</v>
      </c>
      <c r="O24" s="457">
        <v>15.9</v>
      </c>
      <c r="P24" s="457">
        <v>15.7</v>
      </c>
      <c r="Q24" s="457">
        <v>14.74</v>
      </c>
      <c r="R24" s="457">
        <v>15</v>
      </c>
      <c r="S24" s="457">
        <v>14.7</v>
      </c>
      <c r="T24" s="457">
        <v>14.7</v>
      </c>
      <c r="U24" s="457">
        <v>15.1</v>
      </c>
      <c r="V24" s="457">
        <v>15</v>
      </c>
      <c r="W24" s="457">
        <v>17</v>
      </c>
      <c r="X24" s="457">
        <v>16</v>
      </c>
      <c r="Y24" s="457">
        <v>16.2</v>
      </c>
      <c r="Z24" s="457">
        <v>15.6</v>
      </c>
      <c r="AA24" s="457">
        <v>15.4</v>
      </c>
      <c r="AB24" s="457">
        <v>16.399999999999999</v>
      </c>
      <c r="AC24" s="457">
        <v>0</v>
      </c>
      <c r="AD24" s="457">
        <v>0</v>
      </c>
      <c r="AE24" s="457">
        <v>0</v>
      </c>
      <c r="AF24" s="457">
        <v>0</v>
      </c>
      <c r="AG24" s="457">
        <v>0</v>
      </c>
      <c r="AH24" s="457">
        <v>0</v>
      </c>
      <c r="AI24" s="457">
        <v>0</v>
      </c>
      <c r="AJ24" s="457">
        <v>0</v>
      </c>
      <c r="AK24" s="457">
        <v>0</v>
      </c>
      <c r="AL24" s="457">
        <v>0</v>
      </c>
      <c r="AM24" s="457">
        <v>0</v>
      </c>
      <c r="AN24" s="457">
        <v>0</v>
      </c>
      <c r="AO24" s="457">
        <v>0</v>
      </c>
      <c r="AP24" s="457">
        <v>0</v>
      </c>
      <c r="AQ24" s="457">
        <v>0</v>
      </c>
      <c r="AR24" s="457">
        <v>0</v>
      </c>
      <c r="AS24" s="457">
        <v>0</v>
      </c>
      <c r="AT24" s="457">
        <v>0</v>
      </c>
      <c r="AU24" s="457">
        <v>0</v>
      </c>
      <c r="AV24" s="457">
        <v>0</v>
      </c>
      <c r="AW24" s="457">
        <v>0</v>
      </c>
      <c r="AX24" s="457">
        <v>0</v>
      </c>
      <c r="AY24" s="457">
        <v>0</v>
      </c>
      <c r="AZ24" s="457">
        <v>0</v>
      </c>
      <c r="BA24" s="457">
        <v>0</v>
      </c>
      <c r="BB24" s="457">
        <v>0</v>
      </c>
      <c r="BC24" s="457">
        <v>0</v>
      </c>
      <c r="BD24" s="457">
        <v>0</v>
      </c>
      <c r="BE24" s="457">
        <v>0</v>
      </c>
      <c r="BF24" s="457">
        <v>0</v>
      </c>
      <c r="BG24" s="457">
        <v>0</v>
      </c>
      <c r="BH24" s="457">
        <v>0</v>
      </c>
      <c r="BI24" s="457">
        <v>0</v>
      </c>
      <c r="BJ24" s="457">
        <v>0</v>
      </c>
      <c r="BK24" s="457">
        <v>0</v>
      </c>
      <c r="BL24" s="457">
        <v>0</v>
      </c>
      <c r="BM24" s="457">
        <v>0</v>
      </c>
      <c r="BN24" s="457">
        <v>0</v>
      </c>
      <c r="BO24" s="459">
        <v>0</v>
      </c>
      <c r="BP24" s="453"/>
    </row>
    <row r="25" spans="1:68" ht="15" customHeight="1">
      <c r="A25" s="338" t="s">
        <v>529</v>
      </c>
      <c r="B25" s="455">
        <v>49.2</v>
      </c>
      <c r="C25" s="455">
        <v>47.4</v>
      </c>
      <c r="D25" s="455">
        <v>48.9</v>
      </c>
      <c r="E25" s="455">
        <v>45.8</v>
      </c>
      <c r="F25" s="455">
        <v>47.7</v>
      </c>
      <c r="G25" s="455">
        <v>47.3</v>
      </c>
      <c r="H25" s="456">
        <v>47.4</v>
      </c>
      <c r="I25" s="460">
        <v>48</v>
      </c>
      <c r="J25" s="457">
        <v>48.9</v>
      </c>
      <c r="K25" s="457">
        <v>45.6</v>
      </c>
      <c r="L25" s="457">
        <v>44.3</v>
      </c>
      <c r="M25" s="457">
        <v>45.7</v>
      </c>
      <c r="N25" s="457">
        <v>45.1</v>
      </c>
      <c r="O25" s="457">
        <v>48</v>
      </c>
      <c r="P25" s="457">
        <v>47.3</v>
      </c>
      <c r="Q25" s="457">
        <v>49.7</v>
      </c>
      <c r="R25" s="457">
        <v>47.7</v>
      </c>
      <c r="S25" s="457">
        <v>47.1</v>
      </c>
      <c r="T25" s="457">
        <v>44.1</v>
      </c>
      <c r="U25" s="457">
        <v>48.4</v>
      </c>
      <c r="V25" s="457">
        <v>47.7</v>
      </c>
      <c r="W25" s="457">
        <v>43.5</v>
      </c>
      <c r="X25" s="457">
        <v>45</v>
      </c>
      <c r="Y25" s="457">
        <v>44.7</v>
      </c>
      <c r="Z25" s="457">
        <v>43.7</v>
      </c>
      <c r="AA25" s="457">
        <v>44.3</v>
      </c>
      <c r="AB25" s="457">
        <v>45.1</v>
      </c>
      <c r="AC25" s="457">
        <v>45.4</v>
      </c>
      <c r="AD25" s="457">
        <v>47.1</v>
      </c>
      <c r="AE25" s="457">
        <v>46.7</v>
      </c>
      <c r="AF25" s="457">
        <v>46.8</v>
      </c>
      <c r="AG25" s="457">
        <v>47.2</v>
      </c>
      <c r="AH25" s="457">
        <v>0</v>
      </c>
      <c r="AI25" s="457">
        <v>0</v>
      </c>
      <c r="AJ25" s="457">
        <v>0</v>
      </c>
      <c r="AK25" s="457">
        <v>0</v>
      </c>
      <c r="AL25" s="457">
        <v>0</v>
      </c>
      <c r="AM25" s="457">
        <v>0</v>
      </c>
      <c r="AN25" s="457">
        <v>0</v>
      </c>
      <c r="AO25" s="457">
        <v>0</v>
      </c>
      <c r="AP25" s="457">
        <v>0</v>
      </c>
      <c r="AQ25" s="457">
        <v>0</v>
      </c>
      <c r="AR25" s="457">
        <v>0</v>
      </c>
      <c r="AS25" s="457">
        <v>0</v>
      </c>
      <c r="AT25" s="457">
        <v>0</v>
      </c>
      <c r="AU25" s="457">
        <v>0</v>
      </c>
      <c r="AV25" s="457">
        <v>0</v>
      </c>
      <c r="AW25" s="457">
        <v>0</v>
      </c>
      <c r="AX25" s="457">
        <v>0</v>
      </c>
      <c r="AY25" s="457">
        <v>0</v>
      </c>
      <c r="AZ25" s="457">
        <v>0</v>
      </c>
      <c r="BA25" s="457">
        <v>0</v>
      </c>
      <c r="BB25" s="457">
        <v>0</v>
      </c>
      <c r="BC25" s="457">
        <v>0</v>
      </c>
      <c r="BD25" s="457">
        <v>0</v>
      </c>
      <c r="BE25" s="457">
        <v>0</v>
      </c>
      <c r="BF25" s="457">
        <v>0</v>
      </c>
      <c r="BG25" s="457">
        <v>0</v>
      </c>
      <c r="BH25" s="457">
        <v>0</v>
      </c>
      <c r="BI25" s="457">
        <v>0</v>
      </c>
      <c r="BJ25" s="457">
        <v>0</v>
      </c>
      <c r="BK25" s="457">
        <v>0</v>
      </c>
      <c r="BL25" s="457">
        <v>0</v>
      </c>
      <c r="BM25" s="457">
        <v>0</v>
      </c>
      <c r="BN25" s="457">
        <v>0</v>
      </c>
      <c r="BO25" s="459">
        <v>0</v>
      </c>
      <c r="BP25" s="453"/>
    </row>
    <row r="26" spans="1:68" ht="15" customHeight="1">
      <c r="A26" s="338" t="s">
        <v>530</v>
      </c>
      <c r="B26" s="457">
        <v>0</v>
      </c>
      <c r="C26" s="457">
        <v>0</v>
      </c>
      <c r="D26" s="457">
        <v>0</v>
      </c>
      <c r="E26" s="457">
        <v>0</v>
      </c>
      <c r="F26" s="457">
        <v>0</v>
      </c>
      <c r="G26" s="457">
        <v>0</v>
      </c>
      <c r="H26" s="457">
        <v>0</v>
      </c>
      <c r="I26" s="457">
        <v>0</v>
      </c>
      <c r="J26" s="457">
        <v>0</v>
      </c>
      <c r="K26" s="457">
        <v>0</v>
      </c>
      <c r="L26" s="457">
        <v>0</v>
      </c>
      <c r="M26" s="457">
        <v>0</v>
      </c>
      <c r="N26" s="457">
        <v>0</v>
      </c>
      <c r="O26" s="457">
        <v>0</v>
      </c>
      <c r="P26" s="457">
        <v>0</v>
      </c>
      <c r="Q26" s="457">
        <v>0</v>
      </c>
      <c r="R26" s="457">
        <v>0</v>
      </c>
      <c r="S26" s="457">
        <v>0</v>
      </c>
      <c r="T26" s="457">
        <v>0</v>
      </c>
      <c r="U26" s="457">
        <v>0</v>
      </c>
      <c r="V26" s="457">
        <v>0</v>
      </c>
      <c r="W26" s="457">
        <v>0</v>
      </c>
      <c r="X26" s="457">
        <v>0</v>
      </c>
      <c r="Y26" s="457">
        <v>0</v>
      </c>
      <c r="Z26" s="457">
        <v>0</v>
      </c>
      <c r="AA26" s="457">
        <v>0</v>
      </c>
      <c r="AB26" s="457">
        <v>0</v>
      </c>
      <c r="AC26" s="457">
        <v>0</v>
      </c>
      <c r="AD26" s="457">
        <v>0</v>
      </c>
      <c r="AE26" s="457">
        <v>0</v>
      </c>
      <c r="AF26" s="457">
        <v>0</v>
      </c>
      <c r="AG26" s="457">
        <v>0</v>
      </c>
      <c r="AH26" s="457">
        <v>47.9</v>
      </c>
      <c r="AI26" s="457">
        <v>39.6</v>
      </c>
      <c r="AJ26" s="457">
        <v>38.6</v>
      </c>
      <c r="AK26" s="457">
        <v>35.200000000000003</v>
      </c>
      <c r="AL26" s="457">
        <v>34</v>
      </c>
      <c r="AM26" s="457">
        <v>33.799999999999997</v>
      </c>
      <c r="AN26" s="457">
        <v>44.4</v>
      </c>
      <c r="AO26" s="457">
        <v>44.8</v>
      </c>
      <c r="AP26" s="457">
        <v>42.3</v>
      </c>
      <c r="AQ26" s="457">
        <v>39.6</v>
      </c>
      <c r="AR26" s="457">
        <v>38.9</v>
      </c>
      <c r="AS26" s="457">
        <v>43.4</v>
      </c>
      <c r="AT26" s="457">
        <v>43.1</v>
      </c>
      <c r="AU26" s="457">
        <v>44.9</v>
      </c>
      <c r="AV26" s="457">
        <v>38</v>
      </c>
      <c r="AW26" s="457">
        <v>36.299999999999997</v>
      </c>
      <c r="AX26" s="457">
        <v>35.299999999999997</v>
      </c>
      <c r="AY26" s="457">
        <v>34.4</v>
      </c>
      <c r="AZ26" s="457">
        <v>33.700000000000003</v>
      </c>
      <c r="BA26" s="457">
        <v>38.299999999999997</v>
      </c>
      <c r="BB26" s="457">
        <v>35.5</v>
      </c>
      <c r="BC26" s="457">
        <v>32.6</v>
      </c>
      <c r="BD26" s="457">
        <v>33.1</v>
      </c>
      <c r="BE26" s="457">
        <v>30.1</v>
      </c>
      <c r="BF26" s="457">
        <v>29.9</v>
      </c>
      <c r="BG26" s="457">
        <v>29.6</v>
      </c>
      <c r="BH26" s="457">
        <v>29.4</v>
      </c>
      <c r="BI26" s="457">
        <v>25.9</v>
      </c>
      <c r="BJ26" s="457">
        <v>26.8</v>
      </c>
      <c r="BK26" s="457">
        <v>26</v>
      </c>
      <c r="BL26" s="457">
        <v>24.8</v>
      </c>
      <c r="BM26" s="457">
        <v>28.1</v>
      </c>
      <c r="BN26" s="457">
        <v>23.3</v>
      </c>
      <c r="BO26" s="459">
        <v>24.4</v>
      </c>
      <c r="BP26" s="453"/>
    </row>
    <row r="27" spans="1:68" ht="15" customHeight="1">
      <c r="A27" s="338" t="s">
        <v>531</v>
      </c>
      <c r="B27" s="455">
        <v>11.4</v>
      </c>
      <c r="C27" s="455">
        <v>8.5</v>
      </c>
      <c r="D27" s="455">
        <v>14.7</v>
      </c>
      <c r="E27" s="455">
        <v>14.5</v>
      </c>
      <c r="F27" s="455">
        <v>12.1</v>
      </c>
      <c r="G27" s="455">
        <v>16.2</v>
      </c>
      <c r="H27" s="456">
        <v>17.600000000000001</v>
      </c>
      <c r="I27" s="456">
        <v>13.5</v>
      </c>
      <c r="J27" s="457">
        <v>14.1</v>
      </c>
      <c r="K27" s="457">
        <v>15.1</v>
      </c>
      <c r="L27" s="457">
        <v>15.4</v>
      </c>
      <c r="M27" s="457">
        <v>18.600000000000001</v>
      </c>
      <c r="N27" s="457">
        <v>19.8</v>
      </c>
      <c r="O27" s="457">
        <v>20.9</v>
      </c>
      <c r="P27" s="457">
        <v>16.7</v>
      </c>
      <c r="Q27" s="457">
        <v>18.100000000000001</v>
      </c>
      <c r="R27" s="457">
        <v>17.399999999999999</v>
      </c>
      <c r="S27" s="457">
        <v>17.3</v>
      </c>
      <c r="T27" s="457">
        <v>16.7</v>
      </c>
      <c r="U27" s="457">
        <v>21</v>
      </c>
      <c r="V27" s="457">
        <v>19.899999999999999</v>
      </c>
      <c r="W27" s="457">
        <v>18.2</v>
      </c>
      <c r="X27" s="457">
        <v>19</v>
      </c>
      <c r="Y27" s="457">
        <v>16.899999999999999</v>
      </c>
      <c r="Z27" s="457">
        <v>16.5</v>
      </c>
      <c r="AA27" s="457">
        <v>17.3</v>
      </c>
      <c r="AB27" s="457">
        <v>17.5</v>
      </c>
      <c r="AC27" s="457">
        <v>15.2</v>
      </c>
      <c r="AD27" s="457">
        <v>15</v>
      </c>
      <c r="AE27" s="457">
        <v>13.2</v>
      </c>
      <c r="AF27" s="457">
        <v>13</v>
      </c>
      <c r="AG27" s="457">
        <v>13.2</v>
      </c>
      <c r="AH27" s="457">
        <v>0</v>
      </c>
      <c r="AI27" s="457">
        <v>0</v>
      </c>
      <c r="AJ27" s="457">
        <v>0</v>
      </c>
      <c r="AK27" s="457">
        <v>0</v>
      </c>
      <c r="AL27" s="457">
        <v>0</v>
      </c>
      <c r="AM27" s="457">
        <v>0</v>
      </c>
      <c r="AN27" s="457">
        <v>0</v>
      </c>
      <c r="AO27" s="457">
        <v>0</v>
      </c>
      <c r="AP27" s="457">
        <v>0</v>
      </c>
      <c r="AQ27" s="457">
        <v>0</v>
      </c>
      <c r="AR27" s="457">
        <v>0</v>
      </c>
      <c r="AS27" s="457">
        <v>0</v>
      </c>
      <c r="AT27" s="457">
        <v>0</v>
      </c>
      <c r="AU27" s="457">
        <v>0</v>
      </c>
      <c r="AV27" s="457">
        <v>0</v>
      </c>
      <c r="AW27" s="457">
        <v>0</v>
      </c>
      <c r="AX27" s="457">
        <v>0</v>
      </c>
      <c r="AY27" s="457">
        <v>0</v>
      </c>
      <c r="AZ27" s="457">
        <v>0</v>
      </c>
      <c r="BA27" s="457">
        <v>0</v>
      </c>
      <c r="BB27" s="457">
        <v>0</v>
      </c>
      <c r="BC27" s="457">
        <v>0</v>
      </c>
      <c r="BD27" s="457">
        <v>0</v>
      </c>
      <c r="BE27" s="457">
        <v>0</v>
      </c>
      <c r="BF27" s="457">
        <v>0</v>
      </c>
      <c r="BG27" s="457">
        <v>0</v>
      </c>
      <c r="BH27" s="457">
        <v>0</v>
      </c>
      <c r="BI27" s="457">
        <v>0</v>
      </c>
      <c r="BJ27" s="457">
        <v>0</v>
      </c>
      <c r="BK27" s="457">
        <v>0</v>
      </c>
      <c r="BL27" s="457">
        <v>0</v>
      </c>
      <c r="BM27" s="457">
        <v>0</v>
      </c>
      <c r="BN27" s="457">
        <v>0</v>
      </c>
      <c r="BO27" s="459">
        <v>0</v>
      </c>
      <c r="BP27" s="453"/>
    </row>
    <row r="28" spans="1:68" ht="15" customHeight="1">
      <c r="A28" s="338" t="s">
        <v>532</v>
      </c>
      <c r="B28" s="455">
        <v>95.9</v>
      </c>
      <c r="C28" s="455">
        <v>88.7</v>
      </c>
      <c r="D28" s="455">
        <v>92.3</v>
      </c>
      <c r="E28" s="455">
        <v>92.8</v>
      </c>
      <c r="F28" s="455">
        <v>83.9</v>
      </c>
      <c r="G28" s="455">
        <v>84.9</v>
      </c>
      <c r="H28" s="456">
        <v>84.4</v>
      </c>
      <c r="I28" s="456">
        <v>89.7</v>
      </c>
      <c r="J28" s="457">
        <v>86.2</v>
      </c>
      <c r="K28" s="457">
        <v>85.5</v>
      </c>
      <c r="L28" s="457">
        <v>88.9</v>
      </c>
      <c r="M28" s="457">
        <v>85.3</v>
      </c>
      <c r="N28" s="457">
        <v>85.2</v>
      </c>
      <c r="O28" s="457">
        <v>84.7</v>
      </c>
      <c r="P28" s="457">
        <v>85.3</v>
      </c>
      <c r="Q28" s="457">
        <v>85.1</v>
      </c>
      <c r="R28" s="457">
        <v>86.1</v>
      </c>
      <c r="S28" s="457">
        <v>85.8</v>
      </c>
      <c r="T28" s="457">
        <v>86.2</v>
      </c>
      <c r="U28" s="457">
        <v>83.6</v>
      </c>
      <c r="V28" s="457">
        <v>85.6</v>
      </c>
      <c r="W28" s="457">
        <v>85</v>
      </c>
      <c r="X28" s="457">
        <v>86.4</v>
      </c>
      <c r="Y28" s="457">
        <v>86.6</v>
      </c>
      <c r="Z28" s="457">
        <v>86</v>
      </c>
      <c r="AA28" s="457">
        <v>85.5</v>
      </c>
      <c r="AB28" s="457">
        <v>86.9</v>
      </c>
      <c r="AC28" s="457">
        <v>86.1</v>
      </c>
      <c r="AD28" s="457">
        <v>86.4</v>
      </c>
      <c r="AE28" s="457">
        <v>86.3</v>
      </c>
      <c r="AF28" s="457">
        <v>86.5</v>
      </c>
      <c r="AG28" s="457">
        <v>85.9</v>
      </c>
      <c r="AH28" s="457">
        <v>86.8</v>
      </c>
      <c r="AI28" s="457">
        <v>86.5</v>
      </c>
      <c r="AJ28" s="457">
        <v>86.9</v>
      </c>
      <c r="AK28" s="457">
        <v>86.5</v>
      </c>
      <c r="AL28" s="457">
        <v>86.1</v>
      </c>
      <c r="AM28" s="457">
        <v>89.6</v>
      </c>
      <c r="AN28" s="457">
        <v>90</v>
      </c>
      <c r="AO28" s="457">
        <v>85.9</v>
      </c>
      <c r="AP28" s="457">
        <v>85.2</v>
      </c>
      <c r="AQ28" s="457">
        <v>86.6</v>
      </c>
      <c r="AR28" s="457">
        <v>86.2</v>
      </c>
      <c r="AS28" s="457">
        <v>86.1</v>
      </c>
      <c r="AT28" s="457">
        <v>85.3</v>
      </c>
      <c r="AU28" s="457">
        <v>84.8</v>
      </c>
      <c r="AV28" s="457">
        <v>84.1</v>
      </c>
      <c r="AW28" s="457">
        <v>80.8</v>
      </c>
      <c r="AX28" s="457">
        <v>80.3</v>
      </c>
      <c r="AY28" s="457">
        <v>84.5</v>
      </c>
      <c r="AZ28" s="457">
        <v>84.4</v>
      </c>
      <c r="BA28" s="457">
        <v>84.2</v>
      </c>
      <c r="BB28" s="457">
        <v>83.6</v>
      </c>
      <c r="BC28" s="457">
        <v>74.5</v>
      </c>
      <c r="BD28" s="457">
        <v>86</v>
      </c>
      <c r="BE28" s="457">
        <v>95.5</v>
      </c>
      <c r="BF28" s="457">
        <v>88</v>
      </c>
      <c r="BG28" s="457">
        <v>95.8</v>
      </c>
      <c r="BH28" s="457">
        <v>95.8</v>
      </c>
      <c r="BI28" s="457">
        <v>90.9</v>
      </c>
      <c r="BJ28" s="457">
        <v>90.5</v>
      </c>
      <c r="BK28" s="457">
        <v>91.2</v>
      </c>
      <c r="BL28" s="457">
        <v>89.2</v>
      </c>
      <c r="BM28" s="457">
        <v>91.8</v>
      </c>
      <c r="BN28" s="457">
        <v>93</v>
      </c>
      <c r="BO28" s="459">
        <v>91.2</v>
      </c>
      <c r="BP28" s="453"/>
    </row>
    <row r="29" spans="1:68" s="357" customFormat="1" ht="15" customHeight="1">
      <c r="A29" s="338" t="s">
        <v>533</v>
      </c>
      <c r="B29" s="455">
        <v>0</v>
      </c>
      <c r="C29" s="455">
        <v>0</v>
      </c>
      <c r="D29" s="455">
        <v>0</v>
      </c>
      <c r="E29" s="455">
        <v>0</v>
      </c>
      <c r="F29" s="455">
        <v>0</v>
      </c>
      <c r="G29" s="455">
        <v>0</v>
      </c>
      <c r="H29" s="455">
        <v>0</v>
      </c>
      <c r="I29" s="455">
        <v>0</v>
      </c>
      <c r="J29" s="455">
        <v>0</v>
      </c>
      <c r="K29" s="455">
        <v>0</v>
      </c>
      <c r="L29" s="455">
        <v>0</v>
      </c>
      <c r="M29" s="455">
        <v>0</v>
      </c>
      <c r="N29" s="455">
        <v>0</v>
      </c>
      <c r="O29" s="455">
        <v>0</v>
      </c>
      <c r="P29" s="455">
        <v>0</v>
      </c>
      <c r="Q29" s="455">
        <v>0</v>
      </c>
      <c r="R29" s="455">
        <v>0</v>
      </c>
      <c r="S29" s="455">
        <v>0</v>
      </c>
      <c r="T29" s="455">
        <v>0</v>
      </c>
      <c r="U29" s="455">
        <v>0</v>
      </c>
      <c r="V29" s="455">
        <v>0</v>
      </c>
      <c r="W29" s="455">
        <v>0</v>
      </c>
      <c r="X29" s="455">
        <v>0</v>
      </c>
      <c r="Y29" s="455">
        <v>0</v>
      </c>
      <c r="Z29" s="455">
        <v>0</v>
      </c>
      <c r="AA29" s="455">
        <v>0</v>
      </c>
      <c r="AB29" s="455">
        <v>0</v>
      </c>
      <c r="AC29" s="457">
        <v>0</v>
      </c>
      <c r="AD29" s="457">
        <v>0</v>
      </c>
      <c r="AE29" s="457">
        <v>0</v>
      </c>
      <c r="AF29" s="457">
        <v>0</v>
      </c>
      <c r="AG29" s="457">
        <v>0</v>
      </c>
      <c r="AH29" s="457">
        <v>0</v>
      </c>
      <c r="AI29" s="457">
        <v>0</v>
      </c>
      <c r="AJ29" s="457">
        <v>0</v>
      </c>
      <c r="AK29" s="457">
        <v>0</v>
      </c>
      <c r="AL29" s="457">
        <v>0</v>
      </c>
      <c r="AM29" s="457">
        <v>0</v>
      </c>
      <c r="AN29" s="457">
        <v>0</v>
      </c>
      <c r="AO29" s="457">
        <v>0</v>
      </c>
      <c r="AP29" s="457">
        <v>49.2</v>
      </c>
      <c r="AQ29" s="457">
        <v>48.4</v>
      </c>
      <c r="AR29" s="457">
        <v>48.7</v>
      </c>
      <c r="AS29" s="457">
        <v>48.8</v>
      </c>
      <c r="AT29" s="457">
        <v>49</v>
      </c>
      <c r="AU29" s="457">
        <v>49.4</v>
      </c>
      <c r="AV29" s="457">
        <v>49.3</v>
      </c>
      <c r="AW29" s="457">
        <v>49.6</v>
      </c>
      <c r="AX29" s="457">
        <v>49.5</v>
      </c>
      <c r="AY29" s="457">
        <v>49.4</v>
      </c>
      <c r="AZ29" s="457">
        <v>49.5</v>
      </c>
      <c r="BA29" s="457">
        <v>49</v>
      </c>
      <c r="BB29" s="457">
        <v>49.1</v>
      </c>
      <c r="BC29" s="457">
        <v>47.8</v>
      </c>
      <c r="BD29" s="457">
        <v>47.2</v>
      </c>
      <c r="BE29" s="457">
        <v>46.3</v>
      </c>
      <c r="BF29" s="457">
        <v>45.3</v>
      </c>
      <c r="BG29" s="457">
        <v>45.7</v>
      </c>
      <c r="BH29" s="457">
        <v>45.4</v>
      </c>
      <c r="BI29" s="457">
        <v>46</v>
      </c>
      <c r="BJ29" s="457">
        <v>45.6</v>
      </c>
      <c r="BK29" s="457">
        <v>44.7</v>
      </c>
      <c r="BL29" s="457">
        <v>44.8</v>
      </c>
      <c r="BM29" s="457">
        <v>45.1</v>
      </c>
      <c r="BN29" s="457">
        <v>45.9</v>
      </c>
      <c r="BO29" s="459">
        <v>46.8</v>
      </c>
      <c r="BP29" s="453"/>
    </row>
    <row r="30" spans="1:68" s="357" customFormat="1" ht="15" customHeight="1">
      <c r="A30" s="338" t="s">
        <v>534</v>
      </c>
      <c r="B30" s="455">
        <v>43.2</v>
      </c>
      <c r="C30" s="455">
        <v>43.2</v>
      </c>
      <c r="D30" s="455">
        <v>43</v>
      </c>
      <c r="E30" s="455">
        <v>43.1</v>
      </c>
      <c r="F30" s="455">
        <v>42.9</v>
      </c>
      <c r="G30" s="455">
        <v>42.6</v>
      </c>
      <c r="H30" s="461">
        <v>43</v>
      </c>
      <c r="I30" s="455">
        <v>43.3</v>
      </c>
      <c r="J30" s="455">
        <v>42.5</v>
      </c>
      <c r="K30" s="455">
        <v>41.5</v>
      </c>
      <c r="L30" s="455">
        <v>40.9</v>
      </c>
      <c r="M30" s="455">
        <v>40.5</v>
      </c>
      <c r="N30" s="455">
        <v>41.2</v>
      </c>
      <c r="O30" s="455">
        <v>42</v>
      </c>
      <c r="P30" s="455">
        <v>42.5</v>
      </c>
      <c r="Q30" s="455">
        <v>42.7</v>
      </c>
      <c r="R30" s="455">
        <v>42.7</v>
      </c>
      <c r="S30" s="455">
        <v>42.7</v>
      </c>
      <c r="T30" s="455">
        <v>42.7</v>
      </c>
      <c r="U30" s="455">
        <v>43</v>
      </c>
      <c r="V30" s="455">
        <v>42.7</v>
      </c>
      <c r="W30" s="455">
        <v>42.4</v>
      </c>
      <c r="X30" s="455">
        <v>42.1</v>
      </c>
      <c r="Y30" s="455">
        <v>41.5</v>
      </c>
      <c r="Z30" s="455">
        <v>41.5</v>
      </c>
      <c r="AA30" s="455">
        <v>41.8</v>
      </c>
      <c r="AB30" s="455">
        <v>42.1</v>
      </c>
      <c r="AC30" s="457">
        <v>42.1</v>
      </c>
      <c r="AD30" s="457">
        <v>41.9</v>
      </c>
      <c r="AE30" s="457">
        <v>40.9</v>
      </c>
      <c r="AF30" s="457">
        <v>39.9</v>
      </c>
      <c r="AG30" s="457">
        <v>39.200000000000003</v>
      </c>
      <c r="AH30" s="457">
        <v>38.299999999999997</v>
      </c>
      <c r="AI30" s="457">
        <v>37.9</v>
      </c>
      <c r="AJ30" s="457">
        <v>37.9</v>
      </c>
      <c r="AK30" s="457">
        <v>37.548999999999999</v>
      </c>
      <c r="AL30" s="457">
        <v>37.200000000000003</v>
      </c>
      <c r="AM30" s="457">
        <v>37.4</v>
      </c>
      <c r="AN30" s="457">
        <v>38.200000000000003</v>
      </c>
      <c r="AO30" s="457">
        <v>38.9</v>
      </c>
      <c r="AP30" s="457">
        <v>40</v>
      </c>
      <c r="AQ30" s="457">
        <v>40.6</v>
      </c>
      <c r="AR30" s="457">
        <v>40.700000000000003</v>
      </c>
      <c r="AS30" s="457">
        <v>40.799999999999997</v>
      </c>
      <c r="AT30" s="457">
        <v>40.9</v>
      </c>
      <c r="AU30" s="457">
        <v>41</v>
      </c>
      <c r="AV30" s="457">
        <v>40.799999999999997</v>
      </c>
      <c r="AW30" s="457">
        <v>40.700000000000003</v>
      </c>
      <c r="AX30" s="457">
        <v>0</v>
      </c>
      <c r="AY30" s="457">
        <v>0</v>
      </c>
      <c r="AZ30" s="457">
        <v>0</v>
      </c>
      <c r="BA30" s="457">
        <v>0</v>
      </c>
      <c r="BB30" s="457">
        <v>0</v>
      </c>
      <c r="BC30" s="457">
        <v>0</v>
      </c>
      <c r="BD30" s="457">
        <v>0</v>
      </c>
      <c r="BE30" s="457">
        <v>0</v>
      </c>
      <c r="BF30" s="457">
        <v>0</v>
      </c>
      <c r="BG30" s="457">
        <v>0</v>
      </c>
      <c r="BH30" s="457">
        <v>0</v>
      </c>
      <c r="BI30" s="457">
        <v>0</v>
      </c>
      <c r="BJ30" s="457">
        <v>0</v>
      </c>
      <c r="BK30" s="457">
        <v>0</v>
      </c>
      <c r="BL30" s="457">
        <v>0</v>
      </c>
      <c r="BM30" s="457">
        <v>0</v>
      </c>
      <c r="BN30" s="457">
        <v>0</v>
      </c>
      <c r="BO30" s="459">
        <v>0</v>
      </c>
      <c r="BP30" s="453"/>
    </row>
    <row r="31" spans="1:68" s="357" customFormat="1" ht="15" customHeight="1">
      <c r="A31" s="338" t="s">
        <v>535</v>
      </c>
      <c r="B31" s="455">
        <v>73.099999999999994</v>
      </c>
      <c r="C31" s="455">
        <v>74.2</v>
      </c>
      <c r="D31" s="455">
        <v>75.3</v>
      </c>
      <c r="E31" s="455">
        <v>75</v>
      </c>
      <c r="F31" s="455">
        <v>73.7</v>
      </c>
      <c r="G31" s="455">
        <v>72.7</v>
      </c>
      <c r="H31" s="462">
        <v>70.400000000000006</v>
      </c>
      <c r="I31" s="462">
        <v>68.400000000000006</v>
      </c>
      <c r="J31" s="463">
        <v>67.2</v>
      </c>
      <c r="K31" s="463">
        <v>67.3</v>
      </c>
      <c r="L31" s="463">
        <v>66.400000000000006</v>
      </c>
      <c r="M31" s="463">
        <v>66.5</v>
      </c>
      <c r="N31" s="463">
        <v>66</v>
      </c>
      <c r="O31" s="463">
        <v>64.900000000000006</v>
      </c>
      <c r="P31" s="463">
        <v>65.099999999999994</v>
      </c>
      <c r="Q31" s="463">
        <v>64.2</v>
      </c>
      <c r="R31" s="463">
        <v>63.6</v>
      </c>
      <c r="S31" s="463">
        <v>63.5</v>
      </c>
      <c r="T31" s="463">
        <v>62.7</v>
      </c>
      <c r="U31" s="463">
        <v>62.2</v>
      </c>
      <c r="V31" s="455">
        <v>62.9</v>
      </c>
      <c r="W31" s="455">
        <v>63.2</v>
      </c>
      <c r="X31" s="463">
        <v>64.400000000000006</v>
      </c>
      <c r="Y31" s="463">
        <v>66.5</v>
      </c>
      <c r="Z31" s="455">
        <v>67.7</v>
      </c>
      <c r="AA31" s="455">
        <v>69.599999999999994</v>
      </c>
      <c r="AB31" s="455">
        <v>70.8</v>
      </c>
      <c r="AC31" s="457">
        <v>71.8</v>
      </c>
      <c r="AD31" s="457">
        <v>73.599999999999994</v>
      </c>
      <c r="AE31" s="457">
        <v>74.099999999999994</v>
      </c>
      <c r="AF31" s="457">
        <v>75.900000000000006</v>
      </c>
      <c r="AG31" s="457">
        <v>76.7</v>
      </c>
      <c r="AH31" s="457">
        <v>77.400000000000006</v>
      </c>
      <c r="AI31" s="457">
        <v>78.7</v>
      </c>
      <c r="AJ31" s="457">
        <v>79.099999999999994</v>
      </c>
      <c r="AK31" s="457">
        <v>80</v>
      </c>
      <c r="AL31" s="457">
        <v>80.099999999999994</v>
      </c>
      <c r="AM31" s="457">
        <v>80.2</v>
      </c>
      <c r="AN31" s="457">
        <v>78</v>
      </c>
      <c r="AO31" s="457">
        <v>76.2</v>
      </c>
      <c r="AP31" s="457">
        <v>75.7</v>
      </c>
      <c r="AQ31" s="457">
        <v>74.5</v>
      </c>
      <c r="AR31" s="457">
        <v>76.3</v>
      </c>
      <c r="AS31" s="457">
        <v>78.3</v>
      </c>
      <c r="AT31" s="457">
        <v>79.400000000000006</v>
      </c>
      <c r="AU31" s="457">
        <v>80.900000000000006</v>
      </c>
      <c r="AV31" s="457">
        <v>81</v>
      </c>
      <c r="AW31" s="457">
        <v>81</v>
      </c>
      <c r="AX31" s="457">
        <v>80.400000000000006</v>
      </c>
      <c r="AY31" s="457">
        <v>79.3</v>
      </c>
      <c r="AZ31" s="457">
        <v>78.099999999999994</v>
      </c>
      <c r="BA31" s="457">
        <v>77.8</v>
      </c>
      <c r="BB31" s="457">
        <v>77.900000000000006</v>
      </c>
      <c r="BC31" s="457">
        <v>77.8</v>
      </c>
      <c r="BD31" s="457">
        <v>79.3</v>
      </c>
      <c r="BE31" s="457">
        <v>80.599999999999994</v>
      </c>
      <c r="BF31" s="457">
        <v>81.099999999999994</v>
      </c>
      <c r="BG31" s="457">
        <v>82.4</v>
      </c>
      <c r="BH31" s="457">
        <v>82.4</v>
      </c>
      <c r="BI31" s="457">
        <v>81</v>
      </c>
      <c r="BJ31" s="457">
        <v>80.900000000000006</v>
      </c>
      <c r="BK31" s="457">
        <v>80.5</v>
      </c>
      <c r="BL31" s="457">
        <v>78.7</v>
      </c>
      <c r="BM31" s="457">
        <v>78.5</v>
      </c>
      <c r="BN31" s="457">
        <v>77.3</v>
      </c>
      <c r="BO31" s="459">
        <v>75.8</v>
      </c>
      <c r="BP31" s="453"/>
    </row>
    <row r="32" spans="1:68" s="356" customFormat="1" ht="15" customHeight="1">
      <c r="A32" s="338" t="s">
        <v>536</v>
      </c>
      <c r="B32" s="455">
        <v>72.900000000000006</v>
      </c>
      <c r="C32" s="455">
        <v>78.7</v>
      </c>
      <c r="D32" s="455">
        <v>73.3</v>
      </c>
      <c r="E32" s="455">
        <v>75</v>
      </c>
      <c r="F32" s="455">
        <v>73.400000000000006</v>
      </c>
      <c r="G32" s="455">
        <v>73.099999999999994</v>
      </c>
      <c r="H32" s="456">
        <v>72.400000000000006</v>
      </c>
      <c r="I32" s="455">
        <v>78</v>
      </c>
      <c r="J32" s="455">
        <v>73.7</v>
      </c>
      <c r="K32" s="455">
        <v>73.3</v>
      </c>
      <c r="L32" s="455">
        <v>77.2</v>
      </c>
      <c r="M32" s="455">
        <v>74.3</v>
      </c>
      <c r="N32" s="455">
        <v>73.3</v>
      </c>
      <c r="O32" s="455">
        <v>71.8</v>
      </c>
      <c r="P32" s="455">
        <v>72.400000000000006</v>
      </c>
      <c r="Q32" s="455">
        <v>71.099999999999994</v>
      </c>
      <c r="R32" s="455">
        <v>72</v>
      </c>
      <c r="S32" s="455">
        <v>72.2</v>
      </c>
      <c r="T32" s="455">
        <v>71.5</v>
      </c>
      <c r="U32" s="455">
        <v>68.599999999999994</v>
      </c>
      <c r="V32" s="455">
        <v>71.900000000000006</v>
      </c>
      <c r="W32" s="455">
        <v>71.3</v>
      </c>
      <c r="X32" s="455">
        <v>70.400000000000006</v>
      </c>
      <c r="Y32" s="455">
        <v>70.5</v>
      </c>
      <c r="Z32" s="455">
        <v>69.599999999999994</v>
      </c>
      <c r="AA32" s="455">
        <v>71.099999999999994</v>
      </c>
      <c r="AB32" s="455">
        <v>72.7</v>
      </c>
      <c r="AC32" s="457">
        <v>71.099999999999994</v>
      </c>
      <c r="AD32" s="457">
        <v>70.099999999999994</v>
      </c>
      <c r="AE32" s="457">
        <v>70.2</v>
      </c>
      <c r="AF32" s="457">
        <v>72.7</v>
      </c>
      <c r="AG32" s="457">
        <v>70.900000000000006</v>
      </c>
      <c r="AH32" s="457">
        <v>71.7</v>
      </c>
      <c r="AI32" s="457">
        <v>71.400000000000006</v>
      </c>
      <c r="AJ32" s="457">
        <v>73.099999999999994</v>
      </c>
      <c r="AK32" s="457">
        <v>71.900000000000006</v>
      </c>
      <c r="AL32" s="457">
        <v>72.099999999999994</v>
      </c>
      <c r="AM32" s="457">
        <v>76.8</v>
      </c>
      <c r="AN32" s="457">
        <v>77.099999999999994</v>
      </c>
      <c r="AO32" s="457">
        <v>72.8</v>
      </c>
      <c r="AP32" s="457">
        <v>73.7</v>
      </c>
      <c r="AQ32" s="457">
        <v>76.599999999999994</v>
      </c>
      <c r="AR32" s="457">
        <v>75</v>
      </c>
      <c r="AS32" s="457">
        <v>74</v>
      </c>
      <c r="AT32" s="457">
        <v>75.099999999999994</v>
      </c>
      <c r="AU32" s="457">
        <v>73.8</v>
      </c>
      <c r="AV32" s="457">
        <v>72.400000000000006</v>
      </c>
      <c r="AW32" s="457">
        <v>70.400000000000006</v>
      </c>
      <c r="AX32" s="457">
        <v>68.5</v>
      </c>
      <c r="AY32" s="457">
        <v>72.5</v>
      </c>
      <c r="AZ32" s="457">
        <v>74.2</v>
      </c>
      <c r="BA32" s="457">
        <v>74.2</v>
      </c>
      <c r="BB32" s="457">
        <v>72.900000000000006</v>
      </c>
      <c r="BC32" s="457">
        <v>62.4</v>
      </c>
      <c r="BD32" s="457">
        <v>74.7</v>
      </c>
      <c r="BE32" s="457">
        <v>83.7</v>
      </c>
      <c r="BF32" s="457">
        <v>77.7</v>
      </c>
      <c r="BG32" s="457">
        <v>85.5</v>
      </c>
      <c r="BH32" s="457">
        <v>84.2</v>
      </c>
      <c r="BI32" s="457">
        <v>79.3</v>
      </c>
      <c r="BJ32" s="457">
        <v>79.7</v>
      </c>
      <c r="BK32" s="457">
        <v>81.900000000000006</v>
      </c>
      <c r="BL32" s="457">
        <v>79.8</v>
      </c>
      <c r="BM32" s="457">
        <v>79.2</v>
      </c>
      <c r="BN32" s="457">
        <v>82.1</v>
      </c>
      <c r="BO32" s="459">
        <v>80.2</v>
      </c>
      <c r="BP32" s="453"/>
    </row>
    <row r="33" spans="1:137" s="357" customFormat="1" ht="5.0999999999999996" hidden="1" customHeight="1">
      <c r="A33" s="338"/>
      <c r="B33" s="442"/>
      <c r="C33" s="442"/>
      <c r="D33" s="442"/>
      <c r="E33" s="442"/>
      <c r="F33" s="442"/>
      <c r="G33" s="442"/>
      <c r="H33" s="442"/>
      <c r="I33" s="442"/>
      <c r="J33" s="450"/>
      <c r="K33" s="450"/>
      <c r="L33" s="450"/>
      <c r="M33" s="450"/>
      <c r="N33" s="450"/>
      <c r="O33" s="450"/>
      <c r="P33" s="450"/>
      <c r="Q33" s="450"/>
      <c r="R33" s="450"/>
      <c r="S33" s="450"/>
      <c r="T33" s="450"/>
      <c r="U33" s="450"/>
      <c r="V33" s="450"/>
      <c r="W33" s="450"/>
      <c r="X33" s="450"/>
      <c r="Y33" s="450"/>
      <c r="Z33" s="450"/>
      <c r="AA33" s="450"/>
      <c r="AB33" s="450"/>
      <c r="AC33" s="450"/>
      <c r="AD33" s="450"/>
      <c r="AE33" s="450"/>
      <c r="AF33" s="450"/>
      <c r="AG33" s="450"/>
      <c r="AH33" s="450"/>
      <c r="AI33" s="450"/>
      <c r="AJ33" s="450"/>
      <c r="AK33" s="450"/>
      <c r="AL33" s="450"/>
      <c r="AM33" s="450"/>
      <c r="AN33" s="450"/>
      <c r="AO33" s="450"/>
      <c r="AP33" s="450"/>
      <c r="AQ33" s="450"/>
      <c r="AR33" s="450"/>
      <c r="AS33" s="450"/>
      <c r="AT33" s="450"/>
      <c r="AU33" s="450"/>
      <c r="AV33" s="450"/>
      <c r="AW33" s="450"/>
      <c r="AX33" s="450"/>
      <c r="AY33" s="450"/>
      <c r="AZ33" s="450"/>
      <c r="BA33" s="450"/>
      <c r="BB33" s="450"/>
      <c r="BC33" s="450"/>
      <c r="BD33" s="450"/>
      <c r="BE33" s="450"/>
      <c r="BF33" s="450"/>
      <c r="BG33" s="450"/>
      <c r="BH33" s="450"/>
      <c r="BI33" s="450"/>
      <c r="BJ33" s="450"/>
      <c r="BK33" s="450"/>
      <c r="BL33" s="450"/>
      <c r="BM33" s="450"/>
      <c r="BN33" s="450"/>
      <c r="BO33" s="450"/>
      <c r="BP33" s="453"/>
    </row>
    <row r="34" spans="1:137" s="454" customFormat="1" ht="15" customHeight="1">
      <c r="A34" s="464" t="s">
        <v>537</v>
      </c>
      <c r="B34" s="465">
        <v>0</v>
      </c>
      <c r="C34" s="465">
        <v>95545</v>
      </c>
      <c r="D34" s="465">
        <v>107222</v>
      </c>
      <c r="E34" s="465">
        <v>109463</v>
      </c>
      <c r="F34" s="465">
        <v>93631</v>
      </c>
      <c r="G34" s="465">
        <v>95608</v>
      </c>
      <c r="H34" s="465">
        <v>88777</v>
      </c>
      <c r="I34" s="465">
        <v>66354</v>
      </c>
      <c r="J34" s="465">
        <v>65154</v>
      </c>
      <c r="K34" s="465">
        <v>81301</v>
      </c>
      <c r="L34" s="465">
        <v>98751</v>
      </c>
      <c r="M34" s="465">
        <v>103192</v>
      </c>
      <c r="N34" s="465">
        <v>100885</v>
      </c>
      <c r="O34" s="465">
        <v>87887</v>
      </c>
      <c r="P34" s="465">
        <v>114510</v>
      </c>
      <c r="Q34" s="465">
        <v>109759</v>
      </c>
      <c r="R34" s="465">
        <v>117027</v>
      </c>
      <c r="S34" s="465">
        <v>111770</v>
      </c>
      <c r="T34" s="465">
        <v>96682</v>
      </c>
      <c r="U34" s="465">
        <v>106971</v>
      </c>
      <c r="V34" s="465">
        <v>113021</v>
      </c>
      <c r="W34" s="465">
        <v>104869</v>
      </c>
      <c r="X34" s="465">
        <v>113102</v>
      </c>
      <c r="Y34" s="465">
        <v>131908</v>
      </c>
      <c r="Z34" s="465">
        <v>145584</v>
      </c>
      <c r="AA34" s="465">
        <v>124716</v>
      </c>
      <c r="AB34" s="465">
        <v>136131</v>
      </c>
      <c r="AC34" s="465">
        <v>128085</v>
      </c>
      <c r="AD34" s="465">
        <v>135938</v>
      </c>
      <c r="AE34" s="465">
        <v>134861</v>
      </c>
      <c r="AF34" s="465">
        <v>146504</v>
      </c>
      <c r="AG34" s="465">
        <v>145536</v>
      </c>
      <c r="AH34" s="465">
        <v>150532</v>
      </c>
      <c r="AI34" s="465">
        <v>142098</v>
      </c>
      <c r="AJ34" s="465">
        <v>113288</v>
      </c>
      <c r="AK34" s="465">
        <v>100044</v>
      </c>
      <c r="AL34" s="465">
        <v>143720</v>
      </c>
      <c r="AM34" s="465">
        <v>144366</v>
      </c>
      <c r="AN34" s="465">
        <v>160472</v>
      </c>
      <c r="AO34" s="465">
        <v>160813</v>
      </c>
      <c r="AP34" s="465">
        <v>178208</v>
      </c>
      <c r="AQ34" s="465">
        <v>169618</v>
      </c>
      <c r="AR34" s="465">
        <v>208250</v>
      </c>
      <c r="AS34" s="465">
        <v>200521</v>
      </c>
      <c r="AT34" s="465">
        <v>237219</v>
      </c>
      <c r="AU34" s="465">
        <v>171604</v>
      </c>
      <c r="AV34" s="465">
        <v>182110</v>
      </c>
      <c r="AW34" s="466">
        <v>242606</v>
      </c>
      <c r="AX34" s="466">
        <v>270349</v>
      </c>
      <c r="AY34" s="466">
        <v>285870</v>
      </c>
      <c r="AZ34" s="466">
        <v>261708</v>
      </c>
      <c r="BA34" s="466">
        <v>282075</v>
      </c>
      <c r="BB34" s="466">
        <v>158941</v>
      </c>
      <c r="BC34" s="466">
        <v>175191</v>
      </c>
      <c r="BD34" s="466">
        <v>165343</v>
      </c>
      <c r="BE34" s="466">
        <v>226778</v>
      </c>
      <c r="BF34" s="466">
        <v>222092</v>
      </c>
      <c r="BG34" s="466">
        <v>231006</v>
      </c>
      <c r="BH34" s="466">
        <v>187419</v>
      </c>
      <c r="BI34" s="466">
        <v>171480</v>
      </c>
      <c r="BJ34" s="466">
        <v>196132</v>
      </c>
      <c r="BK34" s="466">
        <v>168272</v>
      </c>
      <c r="BL34" s="466">
        <v>192620</v>
      </c>
      <c r="BM34" s="466">
        <v>152508</v>
      </c>
      <c r="BN34" s="466">
        <v>133121</v>
      </c>
      <c r="BO34" s="467">
        <v>165416</v>
      </c>
      <c r="BP34" s="453"/>
    </row>
    <row r="35" spans="1:137" s="61" customFormat="1" ht="5.25" customHeight="1" thickBot="1">
      <c r="A35" s="257"/>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258"/>
      <c r="BE35" s="258"/>
      <c r="BF35" s="258"/>
      <c r="BG35" s="258"/>
      <c r="BH35" s="258"/>
      <c r="BI35" s="258"/>
      <c r="BJ35" s="258"/>
      <c r="BK35" s="258"/>
      <c r="BL35" s="258"/>
      <c r="BM35" s="258"/>
      <c r="BN35" s="258"/>
      <c r="BO35" s="258"/>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c r="DV35" s="259"/>
      <c r="DW35" s="259"/>
      <c r="DX35" s="259"/>
      <c r="DY35" s="259"/>
      <c r="DZ35" s="259"/>
      <c r="EA35" s="259"/>
      <c r="EB35" s="259"/>
      <c r="EC35" s="259"/>
      <c r="ED35" s="259"/>
      <c r="EE35" s="259"/>
      <c r="EF35" s="259"/>
      <c r="EG35" s="259"/>
    </row>
    <row r="36" spans="1:137" s="357" customFormat="1" ht="10.199999999999999" customHeight="1" thickTop="1">
      <c r="A36" s="338"/>
      <c r="B36" s="455"/>
      <c r="C36" s="455"/>
      <c r="D36" s="455"/>
      <c r="E36" s="455"/>
      <c r="F36" s="455"/>
      <c r="G36" s="455"/>
      <c r="H36" s="468"/>
      <c r="I36" s="468"/>
      <c r="J36" s="468"/>
      <c r="K36" s="468"/>
      <c r="L36" s="468"/>
      <c r="M36" s="468"/>
      <c r="N36" s="468"/>
      <c r="O36" s="468"/>
      <c r="P36" s="468"/>
      <c r="Q36" s="468"/>
      <c r="R36" s="468"/>
      <c r="S36" s="468"/>
      <c r="T36" s="468"/>
      <c r="U36" s="468"/>
      <c r="V36" s="468"/>
      <c r="W36" s="468"/>
      <c r="X36" s="468"/>
      <c r="Y36" s="468"/>
      <c r="Z36" s="468"/>
      <c r="AA36" s="468"/>
      <c r="AB36" s="468"/>
      <c r="AC36" s="468"/>
      <c r="AD36" s="468"/>
      <c r="AE36" s="468"/>
      <c r="AF36" s="468"/>
      <c r="AG36" s="468"/>
      <c r="AH36" s="468"/>
      <c r="AI36" s="468"/>
      <c r="AJ36" s="468"/>
      <c r="AK36" s="468"/>
      <c r="AL36" s="468"/>
      <c r="AM36" s="468"/>
      <c r="AN36" s="468"/>
      <c r="AO36" s="468"/>
      <c r="AP36" s="468"/>
      <c r="AQ36" s="468"/>
      <c r="AR36" s="468"/>
      <c r="AS36" s="468"/>
      <c r="AT36" s="468"/>
      <c r="AU36" s="468"/>
      <c r="AV36" s="468"/>
      <c r="AW36" s="468"/>
      <c r="AX36" s="468"/>
      <c r="AY36" s="468"/>
      <c r="AZ36" s="468"/>
      <c r="BA36" s="468"/>
      <c r="BB36" s="468"/>
      <c r="BC36" s="468"/>
      <c r="BD36" s="468"/>
      <c r="BE36" s="468"/>
      <c r="BF36" s="468"/>
      <c r="BG36" s="468"/>
      <c r="BH36" s="468"/>
      <c r="BI36" s="468"/>
      <c r="BJ36" s="468"/>
      <c r="BK36" s="468"/>
      <c r="BL36" s="468"/>
      <c r="BM36" s="468"/>
      <c r="BN36" s="468"/>
      <c r="BO36" s="468"/>
    </row>
    <row r="37" spans="1:137" s="357" customFormat="1" ht="37.200000000000003" customHeight="1">
      <c r="A37" s="208" t="s">
        <v>538</v>
      </c>
      <c r="B37" s="469"/>
      <c r="C37" s="469"/>
      <c r="D37" s="469"/>
      <c r="E37" s="469"/>
      <c r="F37" s="469"/>
      <c r="G37" s="469"/>
      <c r="H37" s="469"/>
      <c r="I37" s="469"/>
      <c r="J37" s="469"/>
      <c r="K37" s="469"/>
      <c r="L37" s="469"/>
      <c r="M37" s="469"/>
      <c r="N37" s="469"/>
      <c r="O37" s="469"/>
      <c r="P37" s="469"/>
      <c r="Q37" s="469"/>
      <c r="R37" s="469"/>
      <c r="S37" s="469"/>
      <c r="T37" s="469"/>
      <c r="U37" s="469"/>
      <c r="V37" s="469"/>
      <c r="W37" s="469"/>
      <c r="X37" s="469"/>
      <c r="Y37" s="469"/>
      <c r="Z37" s="469"/>
      <c r="AA37" s="469"/>
      <c r="AB37" s="469"/>
      <c r="AC37" s="469"/>
      <c r="AD37" s="469"/>
      <c r="AE37" s="469"/>
      <c r="AF37" s="469"/>
      <c r="AG37" s="469"/>
      <c r="AH37" s="469"/>
      <c r="AI37" s="469"/>
      <c r="AJ37" s="469"/>
      <c r="AK37" s="469"/>
      <c r="AL37" s="469"/>
      <c r="AM37" s="469"/>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c r="BK37" s="356"/>
      <c r="BL37" s="356"/>
      <c r="BM37" s="356"/>
      <c r="BN37" s="356"/>
      <c r="BO37" s="356"/>
    </row>
    <row r="38" spans="1:137" s="357" customFormat="1" ht="37.200000000000003" customHeight="1">
      <c r="A38" s="354" t="s">
        <v>539</v>
      </c>
      <c r="B38" s="469"/>
      <c r="C38" s="469"/>
      <c r="D38" s="469"/>
      <c r="E38" s="469"/>
      <c r="F38" s="469"/>
      <c r="G38" s="469"/>
      <c r="H38" s="469"/>
      <c r="I38" s="469"/>
      <c r="J38" s="469"/>
      <c r="K38" s="469"/>
      <c r="L38" s="469"/>
      <c r="M38" s="469"/>
      <c r="N38" s="469"/>
      <c r="O38" s="469"/>
      <c r="P38" s="469"/>
      <c r="Q38" s="469"/>
      <c r="R38" s="469"/>
      <c r="S38" s="469"/>
      <c r="T38" s="469"/>
      <c r="U38" s="469"/>
      <c r="V38" s="469"/>
      <c r="W38" s="469"/>
      <c r="X38" s="469"/>
      <c r="Y38" s="469"/>
      <c r="Z38" s="469"/>
      <c r="AA38" s="469"/>
      <c r="AB38" s="469"/>
      <c r="AC38" s="469"/>
      <c r="AD38" s="469"/>
      <c r="AE38" s="469"/>
      <c r="AF38" s="469"/>
      <c r="AG38" s="469"/>
      <c r="AH38" s="469"/>
      <c r="AI38" s="469"/>
      <c r="AJ38" s="469"/>
      <c r="AK38" s="469"/>
      <c r="AL38" s="469"/>
      <c r="AM38" s="469"/>
      <c r="AN38" s="356"/>
      <c r="AO38" s="356"/>
      <c r="AP38" s="356"/>
      <c r="AQ38" s="356"/>
      <c r="AR38" s="356"/>
      <c r="AS38" s="356"/>
      <c r="AT38" s="356"/>
      <c r="AU38" s="356"/>
      <c r="AV38" s="356"/>
      <c r="AW38" s="356"/>
      <c r="AX38" s="356"/>
      <c r="AY38" s="356"/>
      <c r="AZ38" s="356"/>
      <c r="BA38" s="356"/>
      <c r="BB38" s="356"/>
      <c r="BC38" s="356"/>
      <c r="BD38" s="356"/>
      <c r="BE38" s="356"/>
      <c r="BF38" s="356"/>
      <c r="BG38" s="356"/>
      <c r="BH38" s="356"/>
      <c r="BI38" s="356"/>
      <c r="BJ38" s="356"/>
      <c r="BK38" s="356"/>
      <c r="BL38" s="356"/>
      <c r="BM38" s="356"/>
      <c r="BN38" s="356"/>
      <c r="BO38" s="356"/>
    </row>
    <row r="39" spans="1:137" s="357" customFormat="1" ht="37.200000000000003" customHeight="1">
      <c r="A39" s="354" t="s">
        <v>540</v>
      </c>
      <c r="B39" s="469"/>
      <c r="C39" s="469"/>
      <c r="D39" s="469"/>
      <c r="E39" s="469"/>
      <c r="F39" s="469"/>
      <c r="G39" s="469"/>
      <c r="H39" s="469"/>
      <c r="I39" s="469"/>
      <c r="J39" s="469"/>
      <c r="K39" s="469"/>
      <c r="L39" s="469"/>
      <c r="M39" s="469"/>
      <c r="N39" s="469"/>
      <c r="O39" s="469"/>
      <c r="P39" s="469"/>
      <c r="Q39" s="469"/>
      <c r="R39" s="469"/>
      <c r="S39" s="469"/>
      <c r="T39" s="469"/>
      <c r="U39" s="469"/>
      <c r="V39" s="469"/>
      <c r="W39" s="469"/>
      <c r="X39" s="469"/>
      <c r="Y39" s="469"/>
      <c r="Z39" s="469"/>
      <c r="AA39" s="469"/>
      <c r="AB39" s="469"/>
      <c r="AC39" s="469"/>
      <c r="AD39" s="469"/>
      <c r="AE39" s="469"/>
      <c r="AF39" s="469"/>
      <c r="AG39" s="469"/>
      <c r="AH39" s="469"/>
      <c r="AI39" s="469"/>
      <c r="AJ39" s="469"/>
      <c r="AK39" s="469"/>
      <c r="AL39" s="469"/>
      <c r="AM39" s="469"/>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row>
    <row r="40" spans="1:137" s="357" customFormat="1" ht="37.200000000000003" customHeight="1">
      <c r="A40" s="354" t="s">
        <v>541</v>
      </c>
      <c r="B40" s="469"/>
      <c r="C40" s="469"/>
      <c r="D40" s="469"/>
      <c r="E40" s="469"/>
      <c r="F40" s="469"/>
      <c r="G40" s="469"/>
      <c r="H40" s="469"/>
      <c r="I40" s="469"/>
      <c r="J40" s="469"/>
      <c r="K40" s="469"/>
      <c r="L40" s="469"/>
      <c r="M40" s="469"/>
      <c r="N40" s="469"/>
      <c r="O40" s="469"/>
      <c r="P40" s="469"/>
      <c r="Q40" s="469"/>
      <c r="R40" s="469"/>
      <c r="S40" s="469"/>
      <c r="T40" s="469"/>
      <c r="U40" s="469"/>
      <c r="V40" s="469"/>
      <c r="W40" s="469"/>
      <c r="X40" s="469"/>
      <c r="Y40" s="469"/>
      <c r="Z40" s="469"/>
      <c r="AA40" s="469"/>
      <c r="AB40" s="469"/>
      <c r="AC40" s="469"/>
      <c r="AD40" s="469"/>
      <c r="AE40" s="469"/>
      <c r="AF40" s="469"/>
      <c r="AG40" s="469"/>
      <c r="AH40" s="469"/>
      <c r="AI40" s="469"/>
      <c r="AJ40" s="469"/>
      <c r="AK40" s="469"/>
      <c r="AL40" s="469"/>
      <c r="AM40" s="469"/>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row>
    <row r="41" spans="1:137" s="357" customFormat="1" ht="39.75" customHeight="1">
      <c r="A41" s="354" t="s">
        <v>542</v>
      </c>
      <c r="B41" s="469"/>
      <c r="C41" s="469"/>
      <c r="D41" s="469"/>
      <c r="E41" s="469"/>
      <c r="F41" s="469"/>
      <c r="G41" s="469"/>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69"/>
      <c r="AL41" s="469"/>
      <c r="AM41" s="469"/>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row>
    <row r="42" spans="1:137" s="357" customFormat="1" ht="48" customHeight="1">
      <c r="A42" s="354" t="s">
        <v>543</v>
      </c>
      <c r="B42" s="469"/>
      <c r="C42" s="469"/>
      <c r="D42" s="469"/>
      <c r="E42" s="469"/>
      <c r="F42" s="469"/>
      <c r="G42" s="469"/>
      <c r="H42" s="469"/>
      <c r="I42" s="469"/>
      <c r="J42" s="469"/>
      <c r="K42" s="469"/>
      <c r="L42" s="469"/>
      <c r="M42" s="469"/>
      <c r="N42" s="469"/>
      <c r="O42" s="469"/>
      <c r="P42" s="469"/>
      <c r="Q42" s="469"/>
      <c r="R42" s="469"/>
      <c r="S42" s="469"/>
      <c r="T42" s="469"/>
      <c r="U42" s="469"/>
      <c r="V42" s="469"/>
      <c r="W42" s="469"/>
      <c r="X42" s="469"/>
      <c r="Y42" s="469"/>
      <c r="Z42" s="469"/>
      <c r="AA42" s="469"/>
      <c r="AB42" s="469"/>
      <c r="AC42" s="469"/>
      <c r="AD42" s="469"/>
      <c r="AE42" s="469"/>
      <c r="AF42" s="469"/>
      <c r="AG42" s="469"/>
      <c r="AH42" s="469"/>
      <c r="AI42" s="469"/>
      <c r="AJ42" s="469"/>
      <c r="AK42" s="469"/>
      <c r="AL42" s="469"/>
      <c r="AM42" s="469"/>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row>
    <row r="43" spans="1:137" s="357" customFormat="1" ht="13.2">
      <c r="A43" s="354" t="s">
        <v>544</v>
      </c>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row>
    <row r="44" spans="1:137"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row>
    <row r="45" spans="1:137"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row>
    <row r="46" spans="1:137"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row>
    <row r="47" spans="1:137"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row>
    <row r="48" spans="1:137"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row>
    <row r="49" spans="1:67"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row>
    <row r="50" spans="1:67"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row>
    <row r="51" spans="1:67"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row>
    <row r="52" spans="1:67"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row>
    <row r="53" spans="1:67"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row>
    <row r="54" spans="1:67"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row>
    <row r="55" spans="1:67"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row>
    <row r="56" spans="1:67"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row>
    <row r="57" spans="1:67"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row>
    <row r="58" spans="1:67"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row>
    <row r="59" spans="1:67"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row>
    <row r="60" spans="1:67"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row>
    <row r="61" spans="1:67"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row>
    <row r="62" spans="1:67"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row>
    <row r="63" spans="1:67"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row>
    <row r="64" spans="1:67"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row>
    <row r="65" spans="1:67"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row>
    <row r="66" spans="1:67"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row>
    <row r="67" spans="1:67"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row>
    <row r="68" spans="1:67"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row>
    <row r="69" spans="1:67"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row>
    <row r="70" spans="1:67"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row>
    <row r="71" spans="1:67"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row>
    <row r="72" spans="1:67"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row>
    <row r="73" spans="1:67"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row>
    <row r="74" spans="1:67"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row>
    <row r="75" spans="1:67"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row>
    <row r="76" spans="1:67"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row>
    <row r="77" spans="1:67"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row>
    <row r="78" spans="1:67"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row>
    <row r="79" spans="1:67"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row>
    <row r="80" spans="1:67"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row>
    <row r="81" spans="1:67"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row>
    <row r="82" spans="1:67"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row>
    <row r="83" spans="1:67"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row>
    <row r="84" spans="1:67"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row>
    <row r="85" spans="1:67"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row>
    <row r="86" spans="1:67"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row>
    <row r="87" spans="1:67"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row>
    <row r="88" spans="1:67"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row>
    <row r="89" spans="1:67"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row>
    <row r="90" spans="1:67"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row>
    <row r="91" spans="1:67"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row>
    <row r="92" spans="1:67"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row>
    <row r="93" spans="1:67"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row>
    <row r="94" spans="1:67"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row>
    <row r="95" spans="1:67"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row>
    <row r="96" spans="1:67"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row>
    <row r="97" spans="1:67"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row>
    <row r="98" spans="1:67"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row>
    <row r="99" spans="1:67"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row>
    <row r="100" spans="1:67"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row>
    <row r="101" spans="1:67"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row>
    <row r="102" spans="1:67"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row>
    <row r="103" spans="1:67"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row>
    <row r="104" spans="1:67"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row>
    <row r="105" spans="1:67"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row>
    <row r="106" spans="1:67"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row>
    <row r="107" spans="1:67"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row>
    <row r="108" spans="1:67"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row>
    <row r="109" spans="1:67"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row>
    <row r="110" spans="1:67"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row>
    <row r="111" spans="1:67"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row>
    <row r="112" spans="1:67"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c r="AM112" s="356"/>
      <c r="AN112" s="356"/>
      <c r="AO112" s="356"/>
      <c r="AP112" s="356"/>
      <c r="AQ112" s="356"/>
      <c r="AR112" s="356"/>
      <c r="AS112" s="356"/>
      <c r="AT112" s="356"/>
      <c r="AU112" s="356"/>
      <c r="AV112" s="356"/>
      <c r="AW112" s="356"/>
      <c r="AX112" s="356"/>
      <c r="AY112" s="356"/>
      <c r="AZ112" s="356"/>
      <c r="BA112" s="356"/>
      <c r="BB112" s="356"/>
      <c r="BC112" s="356"/>
      <c r="BD112" s="356"/>
      <c r="BE112" s="356"/>
      <c r="BF112" s="356"/>
      <c r="BG112" s="356"/>
      <c r="BH112" s="356"/>
      <c r="BI112" s="356"/>
      <c r="BJ112" s="356"/>
      <c r="BK112" s="356"/>
      <c r="BL112" s="356"/>
      <c r="BM112" s="356"/>
      <c r="BN112" s="356"/>
      <c r="BO112" s="356"/>
    </row>
    <row r="113" spans="1:67"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c r="AM113" s="356"/>
      <c r="AN113" s="356"/>
      <c r="AO113" s="356"/>
      <c r="AP113" s="356"/>
      <c r="AQ113" s="356"/>
      <c r="AR113" s="356"/>
      <c r="AS113" s="356"/>
      <c r="AT113" s="356"/>
      <c r="AU113" s="356"/>
      <c r="AV113" s="356"/>
      <c r="AW113" s="356"/>
      <c r="AX113" s="356"/>
      <c r="AY113" s="356"/>
      <c r="AZ113" s="356"/>
      <c r="BA113" s="356"/>
      <c r="BB113" s="356"/>
      <c r="BC113" s="356"/>
      <c r="BD113" s="356"/>
      <c r="BE113" s="356"/>
      <c r="BF113" s="356"/>
      <c r="BG113" s="356"/>
      <c r="BH113" s="356"/>
      <c r="BI113" s="356"/>
      <c r="BJ113" s="356"/>
      <c r="BK113" s="356"/>
      <c r="BL113" s="356"/>
      <c r="BM113" s="356"/>
      <c r="BN113" s="356"/>
      <c r="BO113" s="356"/>
    </row>
    <row r="114" spans="1:67"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356"/>
      <c r="BF114" s="356"/>
      <c r="BG114" s="356"/>
      <c r="BH114" s="356"/>
      <c r="BI114" s="356"/>
      <c r="BJ114" s="356"/>
      <c r="BK114" s="356"/>
      <c r="BL114" s="356"/>
      <c r="BM114" s="356"/>
      <c r="BN114" s="356"/>
      <c r="BO114" s="356"/>
    </row>
    <row r="115" spans="1:67"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6"/>
      <c r="AX115" s="356"/>
      <c r="AY115" s="356"/>
      <c r="AZ115" s="356"/>
      <c r="BA115" s="356"/>
      <c r="BB115" s="356"/>
      <c r="BC115" s="356"/>
      <c r="BD115" s="356"/>
      <c r="BE115" s="356"/>
      <c r="BF115" s="356"/>
      <c r="BG115" s="356"/>
      <c r="BH115" s="356"/>
      <c r="BI115" s="356"/>
      <c r="BJ115" s="356"/>
      <c r="BK115" s="356"/>
      <c r="BL115" s="356"/>
      <c r="BM115" s="356"/>
      <c r="BN115" s="356"/>
      <c r="BO115" s="356"/>
    </row>
    <row r="116" spans="1:67"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56"/>
      <c r="AZ116" s="356"/>
      <c r="BA116" s="356"/>
      <c r="BB116" s="356"/>
      <c r="BC116" s="356"/>
      <c r="BD116" s="356"/>
      <c r="BE116" s="356"/>
      <c r="BF116" s="356"/>
      <c r="BG116" s="356"/>
      <c r="BH116" s="356"/>
      <c r="BI116" s="356"/>
      <c r="BJ116" s="356"/>
      <c r="BK116" s="356"/>
      <c r="BL116" s="356"/>
      <c r="BM116" s="356"/>
      <c r="BN116" s="356"/>
      <c r="BO116" s="356"/>
    </row>
    <row r="117" spans="1:67" s="357" customFormat="1" ht="15" customHeight="1">
      <c r="A117" s="356"/>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AC117" s="356"/>
      <c r="AD117" s="356"/>
      <c r="AE117" s="356"/>
      <c r="AF117" s="356"/>
      <c r="AG117" s="356"/>
      <c r="AH117" s="356"/>
      <c r="AI117" s="356"/>
      <c r="AJ117" s="356"/>
      <c r="AK117" s="356"/>
      <c r="AL117" s="356"/>
      <c r="AM117" s="356"/>
      <c r="AN117" s="356"/>
      <c r="AO117" s="356"/>
      <c r="AP117" s="356"/>
      <c r="AQ117" s="356"/>
      <c r="AR117" s="356"/>
      <c r="AS117" s="356"/>
      <c r="AT117" s="356"/>
      <c r="AU117" s="356"/>
      <c r="AV117" s="356"/>
      <c r="AW117" s="356"/>
      <c r="AX117" s="356"/>
      <c r="AY117" s="356"/>
      <c r="AZ117" s="356"/>
      <c r="BA117" s="356"/>
      <c r="BB117" s="356"/>
      <c r="BC117" s="356"/>
      <c r="BD117" s="356"/>
      <c r="BE117" s="356"/>
      <c r="BF117" s="356"/>
      <c r="BG117" s="356"/>
      <c r="BH117" s="356"/>
      <c r="BI117" s="356"/>
      <c r="BJ117" s="356"/>
      <c r="BK117" s="356"/>
      <c r="BL117" s="356"/>
      <c r="BM117" s="356"/>
      <c r="BN117" s="356"/>
      <c r="BO117" s="356"/>
    </row>
    <row r="118" spans="1:67" s="357" customFormat="1" ht="15" customHeight="1">
      <c r="A118" s="356"/>
      <c r="B118" s="356"/>
      <c r="C118" s="356"/>
      <c r="D118" s="356"/>
      <c r="E118" s="356"/>
      <c r="F118" s="356"/>
      <c r="G118" s="356"/>
      <c r="H118" s="356"/>
      <c r="I118" s="356"/>
      <c r="J118" s="356"/>
      <c r="K118" s="356"/>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H118" s="356"/>
      <c r="AI118" s="356"/>
      <c r="AJ118" s="356"/>
      <c r="AK118" s="356"/>
      <c r="AL118" s="356"/>
      <c r="AM118" s="356"/>
      <c r="AN118" s="356"/>
      <c r="AO118" s="356"/>
      <c r="AP118" s="356"/>
      <c r="AQ118" s="356"/>
      <c r="AR118" s="356"/>
      <c r="AS118" s="356"/>
      <c r="AT118" s="356"/>
      <c r="AU118" s="356"/>
      <c r="AV118" s="356"/>
      <c r="AW118" s="356"/>
      <c r="AX118" s="356"/>
      <c r="AY118" s="356"/>
      <c r="AZ118" s="356"/>
      <c r="BA118" s="356"/>
      <c r="BB118" s="356"/>
      <c r="BC118" s="356"/>
      <c r="BD118" s="356"/>
      <c r="BE118" s="356"/>
      <c r="BF118" s="356"/>
      <c r="BG118" s="356"/>
      <c r="BH118" s="356"/>
      <c r="BI118" s="356"/>
      <c r="BJ118" s="356"/>
      <c r="BK118" s="356"/>
      <c r="BL118" s="356"/>
      <c r="BM118" s="356"/>
      <c r="BN118" s="356"/>
      <c r="BO118" s="356"/>
    </row>
    <row r="119" spans="1:67" s="357" customFormat="1" ht="15" customHeight="1">
      <c r="A119" s="356"/>
      <c r="B119" s="356"/>
      <c r="C119" s="356"/>
      <c r="D119" s="356"/>
      <c r="E119" s="356"/>
      <c r="F119" s="356"/>
      <c r="G119" s="356"/>
      <c r="H119" s="356"/>
      <c r="I119" s="356"/>
      <c r="J119" s="356"/>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6"/>
      <c r="AM119" s="356"/>
      <c r="AN119" s="356"/>
      <c r="AO119" s="356"/>
      <c r="AP119" s="356"/>
      <c r="AQ119" s="356"/>
      <c r="AR119" s="356"/>
      <c r="AS119" s="356"/>
      <c r="AT119" s="356"/>
      <c r="AU119" s="356"/>
      <c r="AV119" s="356"/>
      <c r="AW119" s="356"/>
      <c r="AX119" s="356"/>
      <c r="AY119" s="356"/>
      <c r="AZ119" s="356"/>
      <c r="BA119" s="356"/>
      <c r="BB119" s="356"/>
      <c r="BC119" s="356"/>
      <c r="BD119" s="356"/>
      <c r="BE119" s="356"/>
      <c r="BF119" s="356"/>
      <c r="BG119" s="356"/>
      <c r="BH119" s="356"/>
      <c r="BI119" s="356"/>
      <c r="BJ119" s="356"/>
      <c r="BK119" s="356"/>
      <c r="BL119" s="356"/>
      <c r="BM119" s="356"/>
      <c r="BN119" s="356"/>
      <c r="BO119" s="356"/>
    </row>
    <row r="120" spans="1:67" s="357" customFormat="1" ht="15" customHeight="1">
      <c r="A120" s="356"/>
      <c r="B120" s="356"/>
      <c r="C120" s="356"/>
      <c r="D120" s="356"/>
      <c r="E120" s="356"/>
      <c r="F120" s="356"/>
      <c r="G120" s="356"/>
      <c r="H120" s="356"/>
      <c r="I120" s="356"/>
      <c r="J120" s="356"/>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356"/>
      <c r="AL120" s="356"/>
      <c r="AM120" s="356"/>
      <c r="AN120" s="356"/>
      <c r="AO120" s="356"/>
      <c r="AP120" s="356"/>
      <c r="AQ120" s="356"/>
      <c r="AR120" s="356"/>
      <c r="AS120" s="356"/>
      <c r="AT120" s="356"/>
      <c r="AU120" s="356"/>
      <c r="AV120" s="356"/>
      <c r="AW120" s="356"/>
      <c r="AX120" s="356"/>
      <c r="AY120" s="356"/>
      <c r="AZ120" s="356"/>
      <c r="BA120" s="356"/>
      <c r="BB120" s="356"/>
      <c r="BC120" s="356"/>
      <c r="BD120" s="356"/>
      <c r="BE120" s="356"/>
      <c r="BF120" s="356"/>
      <c r="BG120" s="356"/>
      <c r="BH120" s="356"/>
      <c r="BI120" s="356"/>
      <c r="BJ120" s="356"/>
      <c r="BK120" s="356"/>
      <c r="BL120" s="356"/>
      <c r="BM120" s="356"/>
      <c r="BN120" s="356"/>
      <c r="BO120" s="356"/>
    </row>
    <row r="121" spans="1:67" s="357" customFormat="1" ht="15" customHeight="1">
      <c r="A121" s="356"/>
      <c r="B121" s="356"/>
      <c r="C121" s="356"/>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356"/>
      <c r="AU121" s="356"/>
      <c r="AV121" s="356"/>
      <c r="AW121" s="356"/>
      <c r="AX121" s="356"/>
      <c r="AY121" s="356"/>
      <c r="AZ121" s="356"/>
      <c r="BA121" s="356"/>
      <c r="BB121" s="356"/>
      <c r="BC121" s="356"/>
      <c r="BD121" s="356"/>
      <c r="BE121" s="356"/>
      <c r="BF121" s="356"/>
      <c r="BG121" s="356"/>
      <c r="BH121" s="356"/>
      <c r="BI121" s="356"/>
      <c r="BJ121" s="356"/>
      <c r="BK121" s="356"/>
      <c r="BL121" s="356"/>
      <c r="BM121" s="356"/>
      <c r="BN121" s="356"/>
      <c r="BO121" s="356"/>
    </row>
    <row r="122" spans="1:67" s="357" customFormat="1" ht="15" customHeight="1">
      <c r="A122" s="356"/>
      <c r="B122" s="356"/>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356"/>
      <c r="BF122" s="356"/>
      <c r="BG122" s="356"/>
      <c r="BH122" s="356"/>
      <c r="BI122" s="356"/>
      <c r="BJ122" s="356"/>
      <c r="BK122" s="356"/>
      <c r="BL122" s="356"/>
      <c r="BM122" s="356"/>
      <c r="BN122" s="356"/>
      <c r="BO122" s="356"/>
    </row>
    <row r="123" spans="1:67" s="357" customFormat="1" ht="15" customHeight="1">
      <c r="A123" s="356"/>
      <c r="B123" s="356"/>
      <c r="C123" s="356"/>
      <c r="D123" s="356"/>
      <c r="E123" s="356"/>
      <c r="F123" s="356"/>
      <c r="G123" s="356"/>
      <c r="H123" s="356"/>
      <c r="I123" s="356"/>
      <c r="J123" s="356"/>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6"/>
      <c r="AM123" s="356"/>
      <c r="AN123" s="356"/>
      <c r="AO123" s="356"/>
      <c r="AP123" s="356"/>
      <c r="AQ123" s="356"/>
      <c r="AR123" s="356"/>
      <c r="AS123" s="356"/>
      <c r="AT123" s="356"/>
      <c r="AU123" s="356"/>
      <c r="AV123" s="356"/>
      <c r="AW123" s="356"/>
      <c r="AX123" s="356"/>
      <c r="AY123" s="356"/>
      <c r="AZ123" s="356"/>
      <c r="BA123" s="356"/>
      <c r="BB123" s="356"/>
      <c r="BC123" s="356"/>
      <c r="BD123" s="356"/>
      <c r="BE123" s="356"/>
      <c r="BF123" s="356"/>
      <c r="BG123" s="356"/>
      <c r="BH123" s="356"/>
      <c r="BI123" s="356"/>
      <c r="BJ123" s="356"/>
      <c r="BK123" s="356"/>
      <c r="BL123" s="356"/>
      <c r="BM123" s="356"/>
      <c r="BN123" s="356"/>
      <c r="BO123" s="356"/>
    </row>
    <row r="124" spans="1:67" s="357" customFormat="1" ht="15" customHeight="1">
      <c r="A124" s="356"/>
      <c r="B124" s="356"/>
      <c r="C124" s="356"/>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356"/>
      <c r="BF124" s="356"/>
      <c r="BG124" s="356"/>
      <c r="BH124" s="356"/>
      <c r="BI124" s="356"/>
      <c r="BJ124" s="356"/>
      <c r="BK124" s="356"/>
      <c r="BL124" s="356"/>
      <c r="BM124" s="356"/>
      <c r="BN124" s="356"/>
      <c r="BO124" s="356"/>
    </row>
    <row r="125" spans="1:67" s="357" customFormat="1" ht="15" customHeight="1">
      <c r="A125" s="356"/>
      <c r="B125" s="356"/>
      <c r="C125" s="356"/>
      <c r="D125" s="356"/>
      <c r="E125" s="356"/>
      <c r="F125" s="356"/>
      <c r="G125" s="356"/>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c r="AR125" s="356"/>
      <c r="AS125" s="356"/>
      <c r="AT125" s="356"/>
      <c r="AU125" s="356"/>
      <c r="AV125" s="356"/>
      <c r="AW125" s="356"/>
      <c r="AX125" s="356"/>
      <c r="AY125" s="356"/>
      <c r="AZ125" s="356"/>
      <c r="BA125" s="356"/>
      <c r="BB125" s="356"/>
      <c r="BC125" s="356"/>
      <c r="BD125" s="356"/>
      <c r="BE125" s="356"/>
      <c r="BF125" s="356"/>
      <c r="BG125" s="356"/>
      <c r="BH125" s="356"/>
      <c r="BI125" s="356"/>
      <c r="BJ125" s="356"/>
      <c r="BK125" s="356"/>
      <c r="BL125" s="356"/>
      <c r="BM125" s="356"/>
      <c r="BN125" s="356"/>
      <c r="BO125" s="356"/>
    </row>
    <row r="126" spans="1:67" s="357" customFormat="1" ht="15" customHeight="1">
      <c r="A126" s="356"/>
      <c r="B126" s="356"/>
      <c r="C126" s="356"/>
      <c r="D126" s="356"/>
      <c r="E126" s="356"/>
      <c r="F126" s="356"/>
      <c r="G126" s="356"/>
      <c r="H126" s="356"/>
      <c r="I126" s="356"/>
      <c r="J126" s="356"/>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356"/>
      <c r="BF126" s="356"/>
      <c r="BG126" s="356"/>
      <c r="BH126" s="356"/>
      <c r="BI126" s="356"/>
      <c r="BJ126" s="356"/>
      <c r="BK126" s="356"/>
      <c r="BL126" s="356"/>
      <c r="BM126" s="356"/>
      <c r="BN126" s="356"/>
      <c r="BO126" s="356"/>
    </row>
    <row r="127" spans="1:67" s="357" customFormat="1" ht="15" customHeight="1">
      <c r="A127" s="356"/>
      <c r="B127" s="356"/>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6"/>
      <c r="AX127" s="356"/>
      <c r="AY127" s="356"/>
      <c r="AZ127" s="356"/>
      <c r="BA127" s="356"/>
      <c r="BB127" s="356"/>
      <c r="BC127" s="356"/>
      <c r="BD127" s="356"/>
      <c r="BE127" s="356"/>
      <c r="BF127" s="356"/>
      <c r="BG127" s="356"/>
      <c r="BH127" s="356"/>
      <c r="BI127" s="356"/>
      <c r="BJ127" s="356"/>
      <c r="BK127" s="356"/>
      <c r="BL127" s="356"/>
      <c r="BM127" s="356"/>
      <c r="BN127" s="356"/>
      <c r="BO127" s="356"/>
    </row>
    <row r="128" spans="1:67" s="357" customFormat="1" ht="15" customHeight="1">
      <c r="A128" s="356"/>
      <c r="B128" s="356"/>
      <c r="C128" s="356"/>
      <c r="D128" s="356"/>
      <c r="E128" s="356"/>
      <c r="F128" s="356"/>
      <c r="G128" s="356"/>
      <c r="H128" s="356"/>
      <c r="I128" s="356"/>
      <c r="J128" s="356"/>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6"/>
      <c r="AM128" s="356"/>
      <c r="AN128" s="356"/>
      <c r="AO128" s="356"/>
      <c r="AP128" s="356"/>
      <c r="AQ128" s="356"/>
      <c r="AR128" s="356"/>
      <c r="AS128" s="356"/>
      <c r="AT128" s="356"/>
      <c r="AU128" s="356"/>
      <c r="AV128" s="356"/>
      <c r="AW128" s="356"/>
      <c r="AX128" s="356"/>
      <c r="AY128" s="356"/>
      <c r="AZ128" s="356"/>
      <c r="BA128" s="356"/>
      <c r="BB128" s="356"/>
      <c r="BC128" s="356"/>
      <c r="BD128" s="356"/>
      <c r="BE128" s="356"/>
      <c r="BF128" s="356"/>
      <c r="BG128" s="356"/>
      <c r="BH128" s="356"/>
      <c r="BI128" s="356"/>
      <c r="BJ128" s="356"/>
      <c r="BK128" s="356"/>
      <c r="BL128" s="356"/>
      <c r="BM128" s="356"/>
      <c r="BN128" s="356"/>
      <c r="BO128" s="356"/>
    </row>
  </sheetData>
  <hyperlinks>
    <hyperlink ref="BO6" location="Índex!D9" display="Index" xr:uid="{D391AA2E-57CC-4693-B7C6-0F1609B131C7}"/>
  </hyperlinks>
  <printOptions horizontalCentered="1"/>
  <pageMargins left="0" right="0" top="0.39370078740157483" bottom="0" header="0" footer="0"/>
  <pageSetup paperSize="9" scale="70" fitToHeight="5" orientation="landscape" horizontalDpi="1200" verticalDpi="1200" r:id="rId1"/>
  <headerFooter alignWithMargins="0">
    <oddHeader>&amp;R&amp;P/&amp;N</oddHeader>
  </headerFooter>
  <colBreaks count="5" manualBreakCount="5">
    <brk id="8" min="1" max="35" man="1"/>
    <brk id="17" min="1" max="35" man="1"/>
    <brk id="25" min="1" max="35" man="1"/>
    <brk id="33" min="1" max="35" man="1"/>
    <brk id="41" min="1" max="3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3F437-0CC8-427C-8475-E9749C142906}">
  <sheetPr>
    <tabColor rgb="FFFF0000"/>
  </sheetPr>
  <dimension ref="A1:FW117"/>
  <sheetViews>
    <sheetView showGridLines="0" zoomScaleNormal="100" workbookViewId="0">
      <pane xSplit="1" ySplit="8" topLeftCell="R9" activePane="bottomRight" state="frozen"/>
      <selection activeCell="X9" sqref="X9"/>
      <selection pane="topRight" activeCell="X9" sqref="X9"/>
      <selection pane="bottomLeft" activeCell="X9" sqref="X9"/>
      <selection pane="bottomRight" activeCell="X10" sqref="X10:X28"/>
    </sheetView>
  </sheetViews>
  <sheetFormatPr defaultColWidth="9" defaultRowHeight="15" customHeight="1"/>
  <cols>
    <col min="1" max="1" width="58.81640625" style="350" bestFit="1" customWidth="1"/>
    <col min="2" max="24" width="9.36328125" style="350" customWidth="1"/>
    <col min="25" max="16384" width="9" style="341"/>
  </cols>
  <sheetData>
    <row r="1" spans="1:179"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40"/>
      <c r="Z1" s="39"/>
      <c r="AA1" s="40"/>
      <c r="AB1" s="39"/>
      <c r="AC1" s="40"/>
      <c r="AD1" s="39"/>
      <c r="AE1" s="40"/>
      <c r="AF1" s="39"/>
      <c r="AG1" s="40"/>
      <c r="AH1" s="39"/>
      <c r="AI1" s="40"/>
      <c r="AJ1" s="39"/>
      <c r="AK1" s="40"/>
      <c r="AL1" s="41"/>
      <c r="AM1" s="41"/>
      <c r="AN1" s="39"/>
      <c r="AO1" s="40"/>
      <c r="AP1" s="42"/>
      <c r="AQ1" s="42"/>
      <c r="AR1" s="42"/>
      <c r="AS1" s="42"/>
      <c r="AT1" s="42"/>
      <c r="AU1" s="40"/>
      <c r="AV1" s="42"/>
      <c r="AW1" s="40"/>
      <c r="AX1" s="42"/>
      <c r="AY1" s="42"/>
      <c r="AZ1" s="42"/>
      <c r="BA1" s="43"/>
      <c r="BB1" s="43"/>
      <c r="BC1" s="39"/>
      <c r="BD1" s="40"/>
      <c r="BE1" s="39"/>
      <c r="BF1" s="40"/>
      <c r="BG1" s="39"/>
      <c r="BH1" s="40"/>
      <c r="BI1" s="39"/>
      <c r="BJ1" s="40"/>
      <c r="BK1" s="39"/>
      <c r="BL1" s="40"/>
      <c r="BM1" s="39"/>
      <c r="BN1" s="40"/>
      <c r="BO1" s="40"/>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41"/>
      <c r="CS1" s="41"/>
      <c r="CT1" s="39"/>
      <c r="CU1" s="40"/>
      <c r="CV1" s="42"/>
      <c r="CW1" s="42"/>
      <c r="CX1" s="42"/>
      <c r="CY1" s="42"/>
      <c r="CZ1" s="42"/>
      <c r="DA1" s="40"/>
      <c r="DB1" s="42"/>
      <c r="DC1" s="40"/>
      <c r="DD1" s="42"/>
      <c r="DE1" s="42"/>
      <c r="DF1" s="42"/>
      <c r="DG1" s="43"/>
      <c r="DH1" s="43"/>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41"/>
      <c r="EX1" s="41"/>
      <c r="EY1" s="39"/>
      <c r="EZ1" s="40"/>
      <c r="FA1" s="42"/>
      <c r="FB1" s="42"/>
      <c r="FC1" s="42"/>
      <c r="FD1" s="42"/>
      <c r="FE1" s="42"/>
      <c r="FF1" s="40"/>
      <c r="FG1" s="42"/>
      <c r="FH1" s="40"/>
      <c r="FI1" s="42"/>
      <c r="FJ1" s="42"/>
      <c r="FK1" s="42"/>
      <c r="FL1" s="43"/>
      <c r="FM1" s="43"/>
      <c r="FN1" s="39"/>
      <c r="FO1" s="40"/>
      <c r="FP1" s="39"/>
      <c r="FQ1" s="40"/>
      <c r="FR1" s="39"/>
      <c r="FS1" s="40"/>
      <c r="FT1" s="39"/>
      <c r="FU1" s="40"/>
      <c r="FV1" s="39"/>
      <c r="FW1" s="40"/>
    </row>
    <row r="2" spans="1:179"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40"/>
      <c r="Z2" s="39"/>
      <c r="AA2" s="40"/>
      <c r="AB2" s="39"/>
      <c r="AC2" s="40"/>
      <c r="AD2" s="39"/>
      <c r="AE2" s="40"/>
      <c r="AF2" s="39"/>
      <c r="AG2" s="40"/>
      <c r="AH2" s="39"/>
      <c r="AI2" s="40"/>
      <c r="AJ2" s="39"/>
      <c r="AK2" s="40"/>
      <c r="AL2" s="41"/>
      <c r="AM2" s="41"/>
      <c r="AN2" s="39"/>
      <c r="AO2" s="40"/>
      <c r="AP2" s="42"/>
      <c r="AQ2" s="42"/>
      <c r="AR2" s="42"/>
      <c r="AS2" s="42"/>
      <c r="AT2" s="42"/>
      <c r="AU2" s="40"/>
      <c r="AV2" s="42"/>
      <c r="AW2" s="40"/>
      <c r="AX2" s="42"/>
      <c r="AY2" s="42"/>
      <c r="AZ2" s="42"/>
      <c r="BA2" s="43"/>
      <c r="BB2" s="43"/>
      <c r="BC2" s="39"/>
      <c r="BD2" s="40"/>
      <c r="BE2" s="39"/>
      <c r="BF2" s="40"/>
      <c r="BG2" s="39"/>
      <c r="BH2" s="40"/>
      <c r="BI2" s="39"/>
      <c r="BJ2" s="40"/>
      <c r="BK2" s="39"/>
      <c r="BL2" s="40"/>
      <c r="BM2" s="39"/>
      <c r="BN2" s="40"/>
      <c r="BO2" s="40"/>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41"/>
      <c r="CS2" s="41"/>
      <c r="CT2" s="39"/>
      <c r="CU2" s="40"/>
      <c r="CV2" s="42"/>
      <c r="CW2" s="42"/>
      <c r="CX2" s="42"/>
      <c r="CY2" s="42"/>
      <c r="CZ2" s="42"/>
      <c r="DA2" s="40"/>
      <c r="DB2" s="42"/>
      <c r="DC2" s="40"/>
      <c r="DD2" s="42"/>
      <c r="DE2" s="42"/>
      <c r="DF2" s="42"/>
      <c r="DG2" s="43"/>
      <c r="DH2" s="43"/>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41"/>
      <c r="EX2" s="41"/>
      <c r="EY2" s="39"/>
      <c r="EZ2" s="40"/>
      <c r="FA2" s="42"/>
      <c r="FB2" s="42"/>
      <c r="FC2" s="42"/>
      <c r="FD2" s="42"/>
      <c r="FE2" s="42"/>
      <c r="FF2" s="40"/>
      <c r="FG2" s="42"/>
      <c r="FH2" s="40"/>
      <c r="FI2" s="42"/>
      <c r="FJ2" s="42"/>
      <c r="FK2" s="42"/>
      <c r="FL2" s="43"/>
      <c r="FM2" s="43"/>
      <c r="FN2" s="39"/>
      <c r="FO2" s="40"/>
      <c r="FP2" s="39"/>
      <c r="FQ2" s="40"/>
      <c r="FR2" s="39"/>
      <c r="FS2" s="40"/>
      <c r="FT2" s="39"/>
      <c r="FU2" s="40"/>
      <c r="FV2" s="39"/>
      <c r="FW2" s="40"/>
    </row>
    <row r="3" spans="1:179"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40"/>
      <c r="Z3" s="39"/>
      <c r="AA3" s="40"/>
      <c r="AB3" s="39"/>
      <c r="AC3" s="40"/>
      <c r="AD3" s="39"/>
      <c r="AE3" s="40"/>
      <c r="AF3" s="39"/>
      <c r="AG3" s="40"/>
      <c r="AH3" s="39"/>
      <c r="AI3" s="40"/>
      <c r="AJ3" s="39"/>
      <c r="AK3" s="40"/>
      <c r="AL3" s="41"/>
      <c r="AM3" s="41"/>
      <c r="AN3" s="39"/>
      <c r="AO3" s="40"/>
      <c r="AP3" s="42"/>
      <c r="AQ3" s="42"/>
      <c r="AR3" s="42"/>
      <c r="AS3" s="42"/>
      <c r="AT3" s="42"/>
      <c r="AU3" s="40"/>
      <c r="AV3" s="42"/>
      <c r="AW3" s="40"/>
      <c r="AX3" s="42"/>
      <c r="AY3" s="42"/>
      <c r="AZ3" s="42"/>
      <c r="BA3" s="43"/>
      <c r="BB3" s="43"/>
      <c r="BC3" s="39"/>
      <c r="BD3" s="40"/>
      <c r="BE3" s="39"/>
      <c r="BF3" s="40"/>
      <c r="BG3" s="39"/>
      <c r="BH3" s="40"/>
      <c r="BI3" s="39"/>
      <c r="BJ3" s="40"/>
      <c r="BK3" s="39"/>
      <c r="BL3" s="40"/>
      <c r="BM3" s="39"/>
      <c r="BN3" s="40"/>
      <c r="BO3" s="40"/>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41"/>
      <c r="CS3" s="41"/>
      <c r="CT3" s="39"/>
      <c r="CU3" s="40"/>
      <c r="CV3" s="42"/>
      <c r="CW3" s="42"/>
      <c r="CX3" s="42"/>
      <c r="CY3" s="42"/>
      <c r="CZ3" s="42"/>
      <c r="DA3" s="40"/>
      <c r="DB3" s="42"/>
      <c r="DC3" s="40"/>
      <c r="DD3" s="42"/>
      <c r="DE3" s="42"/>
      <c r="DF3" s="42"/>
      <c r="DG3" s="43"/>
      <c r="DH3" s="43"/>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41"/>
      <c r="EX3" s="41"/>
      <c r="EY3" s="39"/>
      <c r="EZ3" s="40"/>
      <c r="FA3" s="42"/>
      <c r="FB3" s="42"/>
      <c r="FC3" s="42"/>
      <c r="FD3" s="42"/>
      <c r="FE3" s="42"/>
      <c r="FF3" s="40"/>
      <c r="FG3" s="42"/>
      <c r="FH3" s="40"/>
      <c r="FI3" s="42"/>
      <c r="FJ3" s="42"/>
      <c r="FK3" s="42"/>
      <c r="FL3" s="43"/>
      <c r="FM3" s="43"/>
      <c r="FN3" s="39"/>
      <c r="FO3" s="40"/>
      <c r="FP3" s="39"/>
      <c r="FQ3" s="40"/>
      <c r="FR3" s="39"/>
      <c r="FS3" s="40"/>
      <c r="FT3" s="39"/>
      <c r="FU3" s="40"/>
      <c r="FV3" s="39"/>
      <c r="FW3" s="40"/>
    </row>
    <row r="4" spans="1:179" s="44" customFormat="1" ht="15" customHeight="1">
      <c r="A4" s="45"/>
      <c r="B4" s="46"/>
      <c r="C4" s="46"/>
      <c r="D4" s="46"/>
      <c r="E4" s="46"/>
      <c r="F4" s="46"/>
      <c r="G4" s="46"/>
      <c r="H4" s="46"/>
      <c r="I4" s="46"/>
      <c r="J4" s="46"/>
      <c r="K4" s="46"/>
      <c r="L4" s="46"/>
      <c r="M4" s="46"/>
      <c r="N4" s="46"/>
      <c r="O4" s="46"/>
      <c r="P4" s="46"/>
      <c r="Q4" s="46"/>
      <c r="R4" s="46"/>
      <c r="S4" s="46"/>
      <c r="T4" s="46"/>
      <c r="U4" s="46"/>
      <c r="V4" s="46"/>
      <c r="W4" s="46"/>
      <c r="X4" s="46"/>
    </row>
    <row r="5" spans="1:179" s="99" customFormat="1" ht="15" customHeight="1" thickBot="1">
      <c r="A5" s="47" t="s">
        <v>545</v>
      </c>
      <c r="B5" s="470"/>
      <c r="C5" s="470"/>
      <c r="D5" s="121"/>
      <c r="E5" s="121"/>
      <c r="F5" s="121"/>
      <c r="G5" s="121"/>
      <c r="H5" s="121"/>
      <c r="I5" s="121"/>
      <c r="J5" s="121"/>
      <c r="K5" s="121"/>
      <c r="L5" s="121"/>
      <c r="M5" s="121"/>
      <c r="N5" s="121"/>
      <c r="O5" s="121"/>
      <c r="P5" s="121"/>
      <c r="Q5" s="121"/>
      <c r="R5" s="121"/>
      <c r="S5" s="121"/>
      <c r="T5" s="121"/>
      <c r="U5" s="121"/>
      <c r="V5" s="121"/>
      <c r="W5" s="121"/>
      <c r="X5" s="121"/>
      <c r="Y5" s="158"/>
      <c r="Z5" s="158"/>
      <c r="AA5" s="158"/>
      <c r="AB5" s="158"/>
      <c r="AC5" s="159"/>
      <c r="AD5" s="159"/>
      <c r="AE5" s="159"/>
      <c r="AF5" s="159"/>
      <c r="AG5" s="159"/>
      <c r="AI5" s="160"/>
      <c r="AM5" s="160"/>
      <c r="AO5" s="161"/>
      <c r="AR5" s="162"/>
      <c r="AS5" s="158"/>
      <c r="AT5" s="158"/>
      <c r="AU5" s="158"/>
      <c r="AV5" s="163"/>
      <c r="AW5" s="158"/>
      <c r="AX5" s="158"/>
      <c r="AY5" s="158"/>
      <c r="AZ5" s="158"/>
    </row>
    <row r="6" spans="1:179" s="362" customFormat="1" ht="15" customHeight="1" thickTop="1">
      <c r="A6" s="358"/>
      <c r="B6" s="51"/>
      <c r="C6" s="51"/>
      <c r="D6" s="51"/>
      <c r="E6" s="51"/>
      <c r="F6" s="51"/>
      <c r="G6" s="51"/>
      <c r="H6" s="51"/>
      <c r="I6" s="51"/>
      <c r="J6" s="51"/>
      <c r="K6" s="51"/>
      <c r="L6" s="51"/>
      <c r="M6" s="51"/>
      <c r="N6" s="51"/>
      <c r="O6" s="51"/>
      <c r="P6" s="51"/>
      <c r="Q6" s="51"/>
      <c r="R6" s="51"/>
      <c r="S6" s="51"/>
      <c r="T6" s="51"/>
      <c r="U6" s="51"/>
      <c r="V6" s="51"/>
      <c r="W6" s="51"/>
      <c r="X6" s="51" t="s">
        <v>61</v>
      </c>
    </row>
    <row r="7" spans="1:179" s="56" customFormat="1" ht="15" customHeight="1">
      <c r="A7" s="54"/>
      <c r="B7" s="55" t="s">
        <v>282</v>
      </c>
      <c r="C7" s="55" t="s">
        <v>284</v>
      </c>
      <c r="D7" s="55" t="s">
        <v>285</v>
      </c>
      <c r="E7" s="55" t="s">
        <v>286</v>
      </c>
      <c r="F7" s="55" t="s">
        <v>287</v>
      </c>
      <c r="G7" s="55" t="s">
        <v>289</v>
      </c>
      <c r="H7" s="55" t="s">
        <v>290</v>
      </c>
      <c r="I7" s="55" t="s">
        <v>291</v>
      </c>
      <c r="J7" s="55" t="s">
        <v>292</v>
      </c>
      <c r="K7" s="55" t="s">
        <v>294</v>
      </c>
      <c r="L7" s="55" t="s">
        <v>295</v>
      </c>
      <c r="M7" s="55" t="s">
        <v>296</v>
      </c>
      <c r="N7" s="55" t="s">
        <v>297</v>
      </c>
      <c r="O7" s="55" t="s">
        <v>299</v>
      </c>
      <c r="P7" s="55" t="s">
        <v>300</v>
      </c>
      <c r="Q7" s="55" t="s">
        <v>301</v>
      </c>
      <c r="R7" s="55" t="s">
        <v>302</v>
      </c>
      <c r="S7" s="55" t="s">
        <v>304</v>
      </c>
      <c r="T7" s="55" t="s">
        <v>305</v>
      </c>
      <c r="U7" s="55" t="s">
        <v>306</v>
      </c>
      <c r="V7" s="55" t="s">
        <v>307</v>
      </c>
      <c r="W7" s="55" t="s">
        <v>309</v>
      </c>
      <c r="X7" s="55" t="s">
        <v>310</v>
      </c>
      <c r="BP7" s="56" t="s">
        <v>310</v>
      </c>
    </row>
    <row r="8" spans="1:179" s="44" customFormat="1" ht="10.199999999999999"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166"/>
      <c r="Z8" s="166"/>
      <c r="AA8" s="166"/>
      <c r="AB8" s="166"/>
      <c r="AC8" s="166"/>
      <c r="AD8" s="166"/>
      <c r="AE8" s="166"/>
      <c r="AF8" s="166"/>
      <c r="AG8" s="166"/>
      <c r="AH8" s="166"/>
      <c r="AI8" s="166"/>
      <c r="AJ8" s="166"/>
      <c r="AK8" s="166"/>
      <c r="AL8" s="166"/>
      <c r="AM8" s="166"/>
      <c r="AN8" s="166"/>
      <c r="AO8" s="166"/>
      <c r="AP8" s="166"/>
    </row>
    <row r="9" spans="1:179" s="61" customFormat="1" ht="5.0999999999999996" customHeight="1">
      <c r="A9" s="421"/>
      <c r="B9" s="59"/>
      <c r="C9" s="59"/>
      <c r="D9" s="59"/>
      <c r="E9" s="59"/>
      <c r="F9" s="59"/>
      <c r="G9" s="59"/>
      <c r="H9" s="59"/>
      <c r="I9" s="59"/>
      <c r="J9" s="59"/>
      <c r="K9" s="59"/>
      <c r="L9" s="59"/>
      <c r="M9" s="59"/>
      <c r="N9" s="59"/>
      <c r="O9" s="59"/>
      <c r="P9" s="59"/>
      <c r="Q9" s="59"/>
      <c r="R9" s="59"/>
      <c r="S9" s="59"/>
      <c r="T9" s="59"/>
      <c r="U9" s="59"/>
      <c r="V9" s="59"/>
      <c r="W9" s="59"/>
      <c r="X9" s="59"/>
      <c r="Y9" s="60"/>
      <c r="Z9" s="60"/>
      <c r="AA9" s="60"/>
      <c r="AB9" s="60"/>
      <c r="AC9" s="60"/>
      <c r="AD9" s="60"/>
      <c r="AE9" s="60"/>
      <c r="AF9" s="60"/>
      <c r="AG9" s="60"/>
      <c r="AH9" s="60"/>
      <c r="AI9" s="60"/>
      <c r="AJ9" s="60"/>
      <c r="AK9" s="60"/>
      <c r="AL9" s="60"/>
      <c r="AM9" s="60"/>
      <c r="AN9" s="60"/>
      <c r="AO9" s="60"/>
      <c r="AP9" s="60"/>
    </row>
    <row r="10" spans="1:179" ht="15" customHeight="1">
      <c r="A10" s="338" t="s">
        <v>43</v>
      </c>
      <c r="B10" s="436">
        <v>19500</v>
      </c>
      <c r="C10" s="436">
        <v>19507</v>
      </c>
      <c r="D10" s="436">
        <v>19467</v>
      </c>
      <c r="E10" s="436">
        <v>19640</v>
      </c>
      <c r="F10" s="436">
        <v>19986</v>
      </c>
      <c r="G10" s="436">
        <v>20315</v>
      </c>
      <c r="H10" s="436">
        <v>20876</v>
      </c>
      <c r="I10" s="436">
        <v>21523</v>
      </c>
      <c r="J10" s="436">
        <v>21767</v>
      </c>
      <c r="K10" s="436">
        <v>21930</v>
      </c>
      <c r="L10" s="436">
        <v>21275</v>
      </c>
      <c r="M10" s="436">
        <v>20522</v>
      </c>
      <c r="N10" s="436">
        <v>20188</v>
      </c>
      <c r="O10" s="436">
        <v>19936</v>
      </c>
      <c r="P10" s="436">
        <v>20223</v>
      </c>
      <c r="Q10" s="436">
        <v>20757</v>
      </c>
      <c r="R10" s="436">
        <v>21397</v>
      </c>
      <c r="S10" s="436">
        <v>21829</v>
      </c>
      <c r="T10" s="436">
        <v>22427</v>
      </c>
      <c r="U10" s="436">
        <v>23212</v>
      </c>
      <c r="V10" s="436">
        <v>23405</v>
      </c>
      <c r="W10" s="436">
        <v>23935</v>
      </c>
      <c r="X10" s="437">
        <v>24372</v>
      </c>
      <c r="Y10" s="340"/>
    </row>
    <row r="11" spans="1:179" ht="15" customHeight="1">
      <c r="A11" s="338" t="s">
        <v>46</v>
      </c>
      <c r="B11" s="436">
        <v>20122</v>
      </c>
      <c r="C11" s="436">
        <v>20078</v>
      </c>
      <c r="D11" s="436">
        <v>20173</v>
      </c>
      <c r="E11" s="436">
        <v>20236</v>
      </c>
      <c r="F11" s="436">
        <v>20291</v>
      </c>
      <c r="G11" s="436">
        <v>20507</v>
      </c>
      <c r="H11" s="436">
        <v>20617</v>
      </c>
      <c r="I11" s="436">
        <v>20991</v>
      </c>
      <c r="J11" s="436">
        <v>21407</v>
      </c>
      <c r="K11" s="436">
        <v>21459</v>
      </c>
      <c r="L11" s="436">
        <v>21326</v>
      </c>
      <c r="M11" s="436">
        <v>20894</v>
      </c>
      <c r="N11" s="436">
        <v>20447</v>
      </c>
      <c r="O11" s="436">
        <v>20181</v>
      </c>
      <c r="P11" s="436">
        <v>20223</v>
      </c>
      <c r="Q11" s="436">
        <v>20423</v>
      </c>
      <c r="R11" s="436">
        <v>20722</v>
      </c>
      <c r="S11" s="436">
        <v>20993</v>
      </c>
      <c r="T11" s="436">
        <v>21325</v>
      </c>
      <c r="U11" s="436">
        <v>21663</v>
      </c>
      <c r="V11" s="436">
        <v>22055</v>
      </c>
      <c r="W11" s="436">
        <v>22390</v>
      </c>
      <c r="X11" s="437">
        <v>22605</v>
      </c>
      <c r="Y11" s="340"/>
    </row>
    <row r="12" spans="1:179" s="411" customFormat="1" ht="15" customHeight="1">
      <c r="A12" s="338" t="s">
        <v>546</v>
      </c>
      <c r="B12" s="436">
        <v>5308</v>
      </c>
      <c r="C12" s="436">
        <v>5488</v>
      </c>
      <c r="D12" s="436">
        <v>5771</v>
      </c>
      <c r="E12" s="436">
        <v>6032</v>
      </c>
      <c r="F12" s="436">
        <v>6608</v>
      </c>
      <c r="G12" s="436">
        <v>6735</v>
      </c>
      <c r="H12" s="436">
        <v>6706</v>
      </c>
      <c r="I12" s="436">
        <v>6445</v>
      </c>
      <c r="J12" s="436">
        <v>5852</v>
      </c>
      <c r="K12" s="436">
        <v>5585</v>
      </c>
      <c r="L12" s="436">
        <v>5709</v>
      </c>
      <c r="M12" s="436">
        <v>6184</v>
      </c>
      <c r="N12" s="436">
        <v>5788</v>
      </c>
      <c r="O12" s="436">
        <v>5753</v>
      </c>
      <c r="P12" s="436">
        <v>4955</v>
      </c>
      <c r="Q12" s="436">
        <v>4378</v>
      </c>
      <c r="R12" s="436">
        <v>4823</v>
      </c>
      <c r="S12" s="436">
        <v>4617</v>
      </c>
      <c r="T12" s="436">
        <v>4228</v>
      </c>
      <c r="U12" s="436">
        <v>3641</v>
      </c>
      <c r="V12" s="436">
        <v>3680</v>
      </c>
      <c r="W12" s="436">
        <v>3907</v>
      </c>
      <c r="X12" s="437">
        <v>4799</v>
      </c>
      <c r="Y12" s="340"/>
    </row>
    <row r="13" spans="1:179" s="350" customFormat="1" ht="5.0999999999999996" customHeight="1">
      <c r="A13" s="338"/>
      <c r="B13" s="436"/>
      <c r="C13" s="436"/>
      <c r="D13" s="436"/>
      <c r="E13" s="436"/>
      <c r="F13" s="436"/>
      <c r="G13" s="436"/>
      <c r="H13" s="436"/>
      <c r="I13" s="436"/>
      <c r="J13" s="436"/>
      <c r="K13" s="436"/>
      <c r="L13" s="436"/>
      <c r="M13" s="436"/>
      <c r="N13" s="436"/>
      <c r="O13" s="436"/>
      <c r="P13" s="436"/>
      <c r="Q13" s="436"/>
      <c r="R13" s="436"/>
      <c r="S13" s="436"/>
      <c r="T13" s="436"/>
      <c r="U13" s="436"/>
      <c r="V13" s="436"/>
      <c r="W13" s="436"/>
      <c r="X13" s="436"/>
      <c r="Y13" s="340"/>
    </row>
    <row r="14" spans="1:179" s="472" customFormat="1" ht="15" customHeight="1" thickBot="1">
      <c r="A14" s="471" t="s">
        <v>547</v>
      </c>
      <c r="B14" s="74">
        <v>44930</v>
      </c>
      <c r="C14" s="74">
        <v>45073</v>
      </c>
      <c r="D14" s="74">
        <v>45411</v>
      </c>
      <c r="E14" s="74">
        <v>45908</v>
      </c>
      <c r="F14" s="74">
        <v>46885</v>
      </c>
      <c r="G14" s="74">
        <v>47557</v>
      </c>
      <c r="H14" s="74">
        <v>48199</v>
      </c>
      <c r="I14" s="74">
        <v>48959</v>
      </c>
      <c r="J14" s="74">
        <v>49026</v>
      </c>
      <c r="K14" s="74">
        <v>48974</v>
      </c>
      <c r="L14" s="74">
        <v>48310</v>
      </c>
      <c r="M14" s="74">
        <v>47600</v>
      </c>
      <c r="N14" s="74">
        <v>46423</v>
      </c>
      <c r="O14" s="74">
        <v>45870</v>
      </c>
      <c r="P14" s="74">
        <v>45401</v>
      </c>
      <c r="Q14" s="74">
        <v>45558</v>
      </c>
      <c r="R14" s="74">
        <v>46942</v>
      </c>
      <c r="S14" s="74">
        <f t="shared" ref="S14:W14" si="0">SUM(S10:S12)</f>
        <v>47439</v>
      </c>
      <c r="T14" s="74">
        <f t="shared" si="0"/>
        <v>47980</v>
      </c>
      <c r="U14" s="74">
        <f t="shared" si="0"/>
        <v>48516</v>
      </c>
      <c r="V14" s="74">
        <f t="shared" si="0"/>
        <v>49140</v>
      </c>
      <c r="W14" s="74">
        <f t="shared" si="0"/>
        <v>50232</v>
      </c>
      <c r="X14" s="74">
        <f t="shared" ref="X14" si="1">SUM(X10:X12)</f>
        <v>51776</v>
      </c>
      <c r="Y14" s="340"/>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row>
    <row r="15" spans="1:179" ht="5.0999999999999996" customHeight="1" thickTop="1">
      <c r="A15" s="338"/>
      <c r="B15" s="436"/>
      <c r="C15" s="436"/>
      <c r="D15" s="436"/>
      <c r="E15" s="436"/>
      <c r="F15" s="436"/>
      <c r="G15" s="436"/>
      <c r="H15" s="436"/>
      <c r="I15" s="436"/>
      <c r="J15" s="436"/>
      <c r="K15" s="436"/>
      <c r="L15" s="436"/>
      <c r="M15" s="436"/>
      <c r="N15" s="436"/>
      <c r="O15" s="436"/>
      <c r="P15" s="436"/>
      <c r="Q15" s="436"/>
      <c r="R15" s="436"/>
      <c r="S15" s="436"/>
      <c r="T15" s="436"/>
      <c r="U15" s="436"/>
      <c r="V15" s="436"/>
      <c r="W15" s="436"/>
      <c r="X15" s="437"/>
      <c r="Y15" s="340"/>
    </row>
    <row r="16" spans="1:179" s="411" customFormat="1" ht="15" customHeight="1">
      <c r="A16" s="338" t="s">
        <v>37</v>
      </c>
      <c r="B16" s="473">
        <v>55579</v>
      </c>
      <c r="C16" s="473">
        <v>55066</v>
      </c>
      <c r="D16" s="473">
        <v>54196</v>
      </c>
      <c r="E16" s="473">
        <v>54791</v>
      </c>
      <c r="F16" s="473">
        <v>55756</v>
      </c>
      <c r="G16" s="473">
        <v>56321</v>
      </c>
      <c r="H16" s="473">
        <v>57282</v>
      </c>
      <c r="I16" s="473">
        <v>58102</v>
      </c>
      <c r="J16" s="473">
        <v>58756</v>
      </c>
      <c r="K16" s="473">
        <v>59168</v>
      </c>
      <c r="L16" s="473">
        <v>61384</v>
      </c>
      <c r="M16" s="473">
        <v>61899</v>
      </c>
      <c r="N16" s="473">
        <v>63127</v>
      </c>
      <c r="O16" s="473">
        <v>64207</v>
      </c>
      <c r="P16" s="473">
        <v>63261</v>
      </c>
      <c r="Q16" s="473">
        <v>63675</v>
      </c>
      <c r="R16" s="473">
        <v>63980</v>
      </c>
      <c r="S16" s="473">
        <v>65463</v>
      </c>
      <c r="T16" s="473">
        <v>66086</v>
      </c>
      <c r="U16" s="473">
        <v>66667</v>
      </c>
      <c r="V16" s="473">
        <v>66382</v>
      </c>
      <c r="W16" s="473">
        <v>65974</v>
      </c>
      <c r="X16" s="474">
        <v>66169</v>
      </c>
      <c r="Y16" s="340"/>
    </row>
    <row r="17" spans="1:82" s="357" customFormat="1" ht="5.0999999999999996" customHeight="1">
      <c r="A17" s="351"/>
      <c r="B17" s="443"/>
      <c r="C17" s="443"/>
      <c r="D17" s="443"/>
      <c r="E17" s="443"/>
      <c r="F17" s="443"/>
      <c r="G17" s="443"/>
      <c r="H17" s="443"/>
      <c r="I17" s="443"/>
      <c r="J17" s="443"/>
      <c r="K17" s="443"/>
      <c r="L17" s="443"/>
      <c r="M17" s="443"/>
      <c r="N17" s="443"/>
      <c r="O17" s="443"/>
      <c r="P17" s="443"/>
      <c r="Q17" s="443"/>
      <c r="R17" s="443"/>
      <c r="S17" s="443"/>
      <c r="T17" s="443"/>
      <c r="U17" s="443"/>
      <c r="V17" s="443"/>
      <c r="W17" s="443"/>
      <c r="X17" s="444"/>
      <c r="Y17" s="340"/>
    </row>
    <row r="18" spans="1:82" s="411" customFormat="1" ht="15" customHeight="1">
      <c r="A18" s="338" t="s">
        <v>40</v>
      </c>
      <c r="B18" s="473">
        <v>31020</v>
      </c>
      <c r="C18" s="473">
        <v>31426</v>
      </c>
      <c r="D18" s="473">
        <v>32051</v>
      </c>
      <c r="E18" s="473">
        <v>32300</v>
      </c>
      <c r="F18" s="473">
        <v>32614</v>
      </c>
      <c r="G18" s="473">
        <v>32802</v>
      </c>
      <c r="H18" s="473">
        <v>32911</v>
      </c>
      <c r="I18" s="473">
        <v>33211</v>
      </c>
      <c r="J18" s="473">
        <v>33606</v>
      </c>
      <c r="K18" s="473">
        <v>33815</v>
      </c>
      <c r="L18" s="473">
        <v>33161</v>
      </c>
      <c r="M18" s="473">
        <v>32859</v>
      </c>
      <c r="N18" s="473">
        <v>32747</v>
      </c>
      <c r="O18" s="473">
        <v>32531</v>
      </c>
      <c r="P18" s="473">
        <v>33317</v>
      </c>
      <c r="Q18" s="473">
        <v>33952</v>
      </c>
      <c r="R18" s="473">
        <v>34099</v>
      </c>
      <c r="S18" s="473">
        <v>34643</v>
      </c>
      <c r="T18" s="473">
        <v>35207</v>
      </c>
      <c r="U18" s="473">
        <v>35307</v>
      </c>
      <c r="V18" s="473">
        <v>35694</v>
      </c>
      <c r="W18" s="473">
        <v>35829</v>
      </c>
      <c r="X18" s="474">
        <v>35609</v>
      </c>
      <c r="Y18" s="340"/>
    </row>
    <row r="19" spans="1:82" ht="5.0999999999999996" customHeight="1">
      <c r="A19" s="338"/>
      <c r="B19" s="436"/>
      <c r="C19" s="436"/>
      <c r="D19" s="436"/>
      <c r="E19" s="436"/>
      <c r="F19" s="436"/>
      <c r="G19" s="436"/>
      <c r="H19" s="436"/>
      <c r="I19" s="436"/>
      <c r="J19" s="436"/>
      <c r="K19" s="436"/>
      <c r="L19" s="436"/>
      <c r="M19" s="436"/>
      <c r="N19" s="436"/>
      <c r="O19" s="436"/>
      <c r="P19" s="436"/>
      <c r="Q19" s="436"/>
      <c r="R19" s="436"/>
      <c r="S19" s="436"/>
      <c r="T19" s="436"/>
      <c r="U19" s="436"/>
      <c r="V19" s="436"/>
      <c r="W19" s="436"/>
      <c r="X19" s="437"/>
      <c r="Y19" s="340"/>
    </row>
    <row r="20" spans="1:82" s="411" customFormat="1" ht="15" customHeight="1">
      <c r="A20" s="338" t="s">
        <v>548</v>
      </c>
      <c r="B20" s="473">
        <v>12277</v>
      </c>
      <c r="C20" s="473">
        <v>12278</v>
      </c>
      <c r="D20" s="473">
        <v>12707</v>
      </c>
      <c r="E20" s="473">
        <v>12924</v>
      </c>
      <c r="F20" s="473">
        <v>13119</v>
      </c>
      <c r="G20" s="473">
        <v>13818</v>
      </c>
      <c r="H20" s="473">
        <v>14191</v>
      </c>
      <c r="I20" s="473">
        <v>14433</v>
      </c>
      <c r="J20" s="473">
        <v>14793</v>
      </c>
      <c r="K20" s="473">
        <v>13898</v>
      </c>
      <c r="L20" s="473">
        <v>14082</v>
      </c>
      <c r="M20" s="473">
        <v>13740</v>
      </c>
      <c r="N20" s="473">
        <v>12121</v>
      </c>
      <c r="O20" s="473">
        <v>12327</v>
      </c>
      <c r="P20" s="473">
        <v>10123</v>
      </c>
      <c r="Q20" s="473">
        <v>10205</v>
      </c>
      <c r="R20" s="473">
        <v>11451</v>
      </c>
      <c r="S20" s="473">
        <v>11599</v>
      </c>
      <c r="T20" s="473">
        <v>13732</v>
      </c>
      <c r="U20" s="473">
        <v>13988</v>
      </c>
      <c r="V20" s="473">
        <v>14761</v>
      </c>
      <c r="W20" s="473">
        <v>15145</v>
      </c>
      <c r="X20" s="474">
        <v>16279</v>
      </c>
      <c r="Y20" s="340"/>
    </row>
    <row r="21" spans="1:82" ht="5.0999999999999996" customHeight="1">
      <c r="A21" s="338"/>
      <c r="B21" s="436"/>
      <c r="C21" s="436"/>
      <c r="D21" s="436"/>
      <c r="E21" s="436"/>
      <c r="F21" s="436"/>
      <c r="G21" s="436"/>
      <c r="H21" s="436"/>
      <c r="I21" s="436"/>
      <c r="J21" s="436"/>
      <c r="K21" s="436"/>
      <c r="L21" s="436"/>
      <c r="M21" s="436"/>
      <c r="N21" s="436"/>
      <c r="O21" s="436"/>
      <c r="P21" s="436"/>
      <c r="Q21" s="436"/>
      <c r="R21" s="436"/>
      <c r="S21" s="436"/>
      <c r="T21" s="436"/>
      <c r="U21" s="436"/>
      <c r="V21" s="436"/>
      <c r="W21" s="436"/>
      <c r="X21" s="437"/>
      <c r="Y21" s="340"/>
    </row>
    <row r="22" spans="1:82" s="411" customFormat="1" ht="15" customHeight="1">
      <c r="A22" s="338" t="s">
        <v>549</v>
      </c>
      <c r="B22" s="473">
        <v>192</v>
      </c>
      <c r="C22" s="473">
        <v>161</v>
      </c>
      <c r="D22" s="473">
        <v>147</v>
      </c>
      <c r="E22" s="473">
        <v>146</v>
      </c>
      <c r="F22" s="473">
        <v>195</v>
      </c>
      <c r="G22" s="473">
        <v>216</v>
      </c>
      <c r="H22" s="473">
        <v>249</v>
      </c>
      <c r="I22" s="473">
        <v>283</v>
      </c>
      <c r="J22" s="473">
        <v>297</v>
      </c>
      <c r="K22" s="473">
        <v>311</v>
      </c>
      <c r="L22" s="473">
        <v>205</v>
      </c>
      <c r="M22" s="473">
        <v>161</v>
      </c>
      <c r="N22" s="473">
        <v>115</v>
      </c>
      <c r="O22" s="473">
        <v>83</v>
      </c>
      <c r="P22" s="473">
        <v>143</v>
      </c>
      <c r="Q22" s="473">
        <v>149</v>
      </c>
      <c r="R22" s="473">
        <v>144</v>
      </c>
      <c r="S22" s="473">
        <v>136</v>
      </c>
      <c r="T22" s="473">
        <v>180</v>
      </c>
      <c r="U22" s="473">
        <v>199</v>
      </c>
      <c r="V22" s="473">
        <v>233</v>
      </c>
      <c r="W22" s="473">
        <v>252</v>
      </c>
      <c r="X22" s="474">
        <v>402</v>
      </c>
      <c r="Y22" s="340"/>
    </row>
    <row r="23" spans="1:82" ht="5.0999999999999996" customHeight="1">
      <c r="A23" s="338"/>
      <c r="B23" s="436"/>
      <c r="C23" s="436"/>
      <c r="D23" s="436"/>
      <c r="E23" s="436"/>
      <c r="F23" s="436"/>
      <c r="G23" s="436"/>
      <c r="H23" s="436"/>
      <c r="I23" s="436"/>
      <c r="J23" s="436"/>
      <c r="K23" s="436"/>
      <c r="L23" s="436"/>
      <c r="M23" s="436"/>
      <c r="N23" s="436"/>
      <c r="O23" s="436"/>
      <c r="P23" s="436"/>
      <c r="Q23" s="436"/>
      <c r="R23" s="436"/>
      <c r="S23" s="436"/>
      <c r="T23" s="436"/>
      <c r="U23" s="436"/>
      <c r="V23" s="436"/>
      <c r="W23" s="436"/>
      <c r="X23" s="474"/>
      <c r="Y23" s="340"/>
    </row>
    <row r="24" spans="1:82" s="411" customFormat="1" ht="15" customHeight="1">
      <c r="A24" s="338" t="s">
        <v>550</v>
      </c>
      <c r="B24" s="473">
        <v>-6944</v>
      </c>
      <c r="C24" s="473">
        <v>-6993</v>
      </c>
      <c r="D24" s="473">
        <v>-7106</v>
      </c>
      <c r="E24" s="473">
        <v>-7114</v>
      </c>
      <c r="F24" s="473">
        <v>-7200</v>
      </c>
      <c r="G24" s="473">
        <v>-7131</v>
      </c>
      <c r="H24" s="473">
        <v>-7067</v>
      </c>
      <c r="I24" s="473">
        <v>-7198</v>
      </c>
      <c r="J24" s="473">
        <v>-7383</v>
      </c>
      <c r="K24" s="473">
        <v>-7544</v>
      </c>
      <c r="L24" s="473">
        <v>-7787</v>
      </c>
      <c r="M24" s="473">
        <v>-7869</v>
      </c>
      <c r="N24" s="473">
        <v>-7819</v>
      </c>
      <c r="O24" s="473">
        <v>-7839</v>
      </c>
      <c r="P24" s="473">
        <v>-7592</v>
      </c>
      <c r="Q24" s="473">
        <v>-7552</v>
      </c>
      <c r="R24" s="473">
        <v>-7535</v>
      </c>
      <c r="S24" s="473">
        <v>-7702</v>
      </c>
      <c r="T24" s="473">
        <v>-7869</v>
      </c>
      <c r="U24" s="473">
        <v>-7924</v>
      </c>
      <c r="V24" s="473">
        <v>-7993</v>
      </c>
      <c r="W24" s="473">
        <v>-7848</v>
      </c>
      <c r="X24" s="474">
        <v>-7920</v>
      </c>
      <c r="Y24" s="340"/>
    </row>
    <row r="25" spans="1:82" s="350" customFormat="1" ht="5.0999999999999996" customHeight="1">
      <c r="A25" s="338"/>
      <c r="B25" s="436"/>
      <c r="C25" s="436"/>
      <c r="D25" s="436"/>
      <c r="E25" s="436"/>
      <c r="F25" s="436"/>
      <c r="G25" s="436"/>
      <c r="H25" s="436"/>
      <c r="I25" s="436"/>
      <c r="J25" s="436"/>
      <c r="K25" s="436"/>
      <c r="L25" s="436"/>
      <c r="M25" s="436"/>
      <c r="N25" s="436"/>
      <c r="O25" s="436"/>
      <c r="P25" s="436"/>
      <c r="Q25" s="436"/>
      <c r="R25" s="436"/>
      <c r="S25" s="436"/>
      <c r="T25" s="436"/>
      <c r="U25" s="436"/>
      <c r="V25" s="436"/>
      <c r="W25" s="436"/>
      <c r="X25" s="436"/>
      <c r="Y25" s="340"/>
    </row>
    <row r="26" spans="1:82" s="472" customFormat="1" ht="15.75" customHeight="1" thickBot="1">
      <c r="A26" s="471" t="s">
        <v>551</v>
      </c>
      <c r="B26" s="74">
        <v>92124</v>
      </c>
      <c r="C26" s="74">
        <v>91938</v>
      </c>
      <c r="D26" s="74">
        <v>91995</v>
      </c>
      <c r="E26" s="74">
        <v>93047</v>
      </c>
      <c r="F26" s="74">
        <v>94484</v>
      </c>
      <c r="G26" s="74">
        <v>96026</v>
      </c>
      <c r="H26" s="74">
        <v>97566</v>
      </c>
      <c r="I26" s="74">
        <v>98831</v>
      </c>
      <c r="J26" s="74">
        <v>100069</v>
      </c>
      <c r="K26" s="74">
        <v>99648</v>
      </c>
      <c r="L26" s="74">
        <v>101045</v>
      </c>
      <c r="M26" s="74">
        <v>100790</v>
      </c>
      <c r="N26" s="74">
        <v>100291</v>
      </c>
      <c r="O26" s="74">
        <v>101309</v>
      </c>
      <c r="P26" s="74">
        <v>99252</v>
      </c>
      <c r="Q26" s="74">
        <v>100429</v>
      </c>
      <c r="R26" s="74">
        <v>102139</v>
      </c>
      <c r="S26" s="74">
        <f t="shared" ref="S26:X26" si="2">SUM(S16:S24)</f>
        <v>104139</v>
      </c>
      <c r="T26" s="74">
        <f t="shared" si="2"/>
        <v>107336</v>
      </c>
      <c r="U26" s="74">
        <f t="shared" si="2"/>
        <v>108237</v>
      </c>
      <c r="V26" s="74">
        <f t="shared" si="2"/>
        <v>109077</v>
      </c>
      <c r="W26" s="74">
        <f t="shared" si="2"/>
        <v>109352</v>
      </c>
      <c r="X26" s="74">
        <f t="shared" si="2"/>
        <v>110539</v>
      </c>
      <c r="Y26" s="340"/>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row>
    <row r="27" spans="1:82" s="478" customFormat="1" ht="5.0999999999999996" customHeight="1" thickTop="1">
      <c r="A27" s="475"/>
      <c r="B27" s="476"/>
      <c r="C27" s="476"/>
      <c r="D27" s="476"/>
      <c r="E27" s="476"/>
      <c r="F27" s="476"/>
      <c r="G27" s="476"/>
      <c r="H27" s="476"/>
      <c r="I27" s="476"/>
      <c r="J27" s="476"/>
      <c r="K27" s="476"/>
      <c r="L27" s="476"/>
      <c r="M27" s="476"/>
      <c r="N27" s="476"/>
      <c r="O27" s="476"/>
      <c r="P27" s="476"/>
      <c r="Q27" s="476"/>
      <c r="R27" s="476"/>
      <c r="S27" s="476"/>
      <c r="T27" s="476"/>
      <c r="U27" s="476"/>
      <c r="V27" s="476"/>
      <c r="W27" s="476"/>
      <c r="X27" s="476"/>
      <c r="Y27" s="340"/>
      <c r="Z27" s="477"/>
      <c r="AA27" s="477"/>
      <c r="AB27" s="477"/>
      <c r="AC27" s="477"/>
      <c r="AD27" s="477"/>
      <c r="AE27" s="477"/>
      <c r="AF27" s="477"/>
      <c r="AG27" s="477"/>
      <c r="AH27" s="477"/>
      <c r="AI27" s="477"/>
      <c r="AJ27" s="477"/>
      <c r="AK27" s="477"/>
      <c r="AL27" s="477"/>
      <c r="AM27" s="477"/>
      <c r="AN27" s="477"/>
      <c r="AO27" s="477"/>
      <c r="AP27" s="477"/>
      <c r="AQ27" s="477"/>
      <c r="AR27" s="477"/>
      <c r="AS27" s="477"/>
      <c r="AT27" s="477"/>
      <c r="AU27" s="477"/>
      <c r="AV27" s="477"/>
      <c r="AW27" s="477"/>
      <c r="AX27" s="477"/>
      <c r="AY27" s="477"/>
      <c r="AZ27" s="477"/>
      <c r="BA27" s="477"/>
      <c r="BB27" s="477"/>
      <c r="BC27" s="477"/>
      <c r="BD27" s="477"/>
      <c r="BE27" s="477"/>
      <c r="BF27" s="477"/>
      <c r="BG27" s="477"/>
      <c r="BH27" s="477"/>
      <c r="BI27" s="477"/>
      <c r="BJ27" s="477"/>
      <c r="BK27" s="477"/>
      <c r="BL27" s="477"/>
      <c r="BM27" s="477"/>
      <c r="BN27" s="477"/>
      <c r="BO27" s="477"/>
      <c r="BP27" s="477"/>
      <c r="BQ27" s="477"/>
      <c r="BR27" s="477"/>
      <c r="BS27" s="477"/>
      <c r="BT27" s="477"/>
      <c r="BU27" s="477"/>
      <c r="BV27" s="477"/>
      <c r="BW27" s="477"/>
      <c r="BX27" s="477"/>
      <c r="BY27" s="477"/>
      <c r="BZ27" s="477"/>
      <c r="CA27" s="477"/>
      <c r="CB27" s="477"/>
      <c r="CC27" s="477"/>
      <c r="CD27" s="477"/>
    </row>
    <row r="28" spans="1:82" s="478" customFormat="1" ht="15" customHeight="1" thickBot="1">
      <c r="A28" s="479" t="s">
        <v>552</v>
      </c>
      <c r="B28" s="148">
        <v>48.7712</v>
      </c>
      <c r="C28" s="148">
        <v>49.025399999999998</v>
      </c>
      <c r="D28" s="148">
        <v>49.362499999999997</v>
      </c>
      <c r="E28" s="148">
        <v>49.338500000000003</v>
      </c>
      <c r="F28" s="148">
        <v>49.622199999999999</v>
      </c>
      <c r="G28" s="148">
        <v>49.525100000000002</v>
      </c>
      <c r="H28" s="148">
        <v>49.401430826312442</v>
      </c>
      <c r="I28" s="148">
        <v>49.538100393601198</v>
      </c>
      <c r="J28" s="148">
        <v>48.992195385184225</v>
      </c>
      <c r="K28" s="148">
        <v>49.146997430956965</v>
      </c>
      <c r="L28" s="148">
        <v>47.810381513187195</v>
      </c>
      <c r="M28" s="148">
        <v>47.226907431292787</v>
      </c>
      <c r="N28" s="148">
        <v>46.288301043962072</v>
      </c>
      <c r="O28" s="148">
        <v>45.277319882735</v>
      </c>
      <c r="P28" s="148">
        <v>45.743158828033692</v>
      </c>
      <c r="Q28" s="148">
        <v>45.363391052385268</v>
      </c>
      <c r="R28" s="148">
        <v>45.958938309558548</v>
      </c>
      <c r="S28" s="148">
        <f t="shared" ref="S28:X28" si="3">S14/S26*100</f>
        <v>45.553539019963701</v>
      </c>
      <c r="T28" s="148">
        <f t="shared" si="3"/>
        <v>44.700752776328542</v>
      </c>
      <c r="U28" s="148">
        <f t="shared" si="3"/>
        <v>44.823858754400064</v>
      </c>
      <c r="V28" s="148">
        <f t="shared" si="3"/>
        <v>45.050743969856157</v>
      </c>
      <c r="W28" s="148">
        <f t="shared" si="3"/>
        <v>45.936059697124882</v>
      </c>
      <c r="X28" s="148">
        <f t="shared" si="3"/>
        <v>46.839576981879702</v>
      </c>
      <c r="Y28" s="340"/>
      <c r="Z28" s="477"/>
      <c r="AA28" s="477"/>
      <c r="AB28" s="477"/>
      <c r="AC28" s="477"/>
      <c r="AD28" s="477"/>
      <c r="AE28" s="477"/>
      <c r="AF28" s="477"/>
      <c r="AG28" s="477"/>
      <c r="AH28" s="477"/>
      <c r="AI28" s="477"/>
      <c r="AJ28" s="477"/>
      <c r="AK28" s="477"/>
      <c r="AL28" s="477"/>
      <c r="AM28" s="477"/>
      <c r="AN28" s="477"/>
      <c r="AO28" s="477"/>
      <c r="AP28" s="477"/>
      <c r="AQ28" s="477"/>
      <c r="AR28" s="477"/>
      <c r="AS28" s="477"/>
      <c r="AT28" s="477"/>
      <c r="AU28" s="477"/>
      <c r="AV28" s="477"/>
      <c r="AW28" s="477"/>
      <c r="AX28" s="477"/>
      <c r="AY28" s="477"/>
      <c r="AZ28" s="477"/>
      <c r="BA28" s="477"/>
      <c r="BB28" s="477"/>
      <c r="BC28" s="477"/>
      <c r="BD28" s="477"/>
      <c r="BE28" s="477"/>
      <c r="BF28" s="477"/>
      <c r="BG28" s="477"/>
      <c r="BH28" s="477"/>
      <c r="BI28" s="477"/>
      <c r="BJ28" s="477"/>
      <c r="BK28" s="477"/>
      <c r="BL28" s="477"/>
      <c r="BM28" s="477"/>
      <c r="BN28" s="477"/>
      <c r="BO28" s="477"/>
      <c r="BP28" s="477"/>
      <c r="BQ28" s="477"/>
      <c r="BR28" s="477"/>
      <c r="BS28" s="477"/>
      <c r="BT28" s="477"/>
      <c r="BU28" s="477"/>
      <c r="BV28" s="477"/>
      <c r="BW28" s="477"/>
      <c r="BX28" s="477"/>
      <c r="BY28" s="477"/>
      <c r="BZ28" s="477"/>
      <c r="CA28" s="477"/>
      <c r="CB28" s="477"/>
      <c r="CC28" s="477"/>
      <c r="CD28" s="477"/>
    </row>
    <row r="29" spans="1:82" s="357" customFormat="1" ht="12.75" customHeight="1" thickTop="1">
      <c r="A29" s="208"/>
      <c r="B29" s="356"/>
      <c r="C29" s="356"/>
      <c r="D29" s="356"/>
      <c r="E29" s="356"/>
      <c r="F29" s="356"/>
      <c r="G29" s="356"/>
      <c r="H29" s="356"/>
      <c r="I29" s="356"/>
      <c r="J29" s="356"/>
      <c r="K29" s="356"/>
      <c r="L29" s="356"/>
      <c r="M29" s="356"/>
      <c r="N29" s="356"/>
      <c r="O29" s="356"/>
      <c r="P29" s="356"/>
      <c r="Q29" s="356"/>
      <c r="R29" s="356"/>
      <c r="S29" s="356"/>
      <c r="T29" s="356"/>
      <c r="U29" s="356"/>
      <c r="V29" s="356"/>
      <c r="W29" s="356"/>
      <c r="X29" s="356"/>
    </row>
    <row r="30" spans="1:82" s="357" customFormat="1" ht="24">
      <c r="A30" s="176" t="s">
        <v>206</v>
      </c>
      <c r="B30" s="352"/>
      <c r="C30" s="352"/>
      <c r="D30" s="352"/>
      <c r="E30" s="352"/>
      <c r="F30" s="352"/>
      <c r="G30" s="352"/>
      <c r="H30" s="352"/>
      <c r="I30" s="352"/>
      <c r="J30" s="352"/>
      <c r="K30" s="352"/>
      <c r="L30" s="352"/>
      <c r="M30" s="352"/>
      <c r="N30" s="352"/>
      <c r="O30" s="352"/>
      <c r="P30" s="352"/>
      <c r="Q30" s="352"/>
      <c r="R30" s="352"/>
      <c r="S30" s="352"/>
      <c r="T30" s="352"/>
      <c r="U30" s="352"/>
      <c r="V30" s="352"/>
      <c r="W30" s="352"/>
      <c r="X30" s="352"/>
    </row>
    <row r="31" spans="1:82" s="357" customFormat="1" ht="15" customHeight="1">
      <c r="A31" s="351"/>
      <c r="B31" s="480"/>
      <c r="C31" s="480"/>
      <c r="D31" s="480"/>
      <c r="E31" s="480"/>
      <c r="F31" s="480"/>
      <c r="G31" s="480"/>
      <c r="H31" s="480"/>
      <c r="I31" s="480"/>
      <c r="J31" s="480"/>
      <c r="K31" s="480"/>
      <c r="L31" s="480"/>
      <c r="M31" s="480"/>
      <c r="N31" s="480"/>
      <c r="O31" s="480"/>
      <c r="P31" s="480"/>
      <c r="Q31" s="480"/>
      <c r="R31" s="480"/>
      <c r="S31" s="480"/>
      <c r="T31" s="480"/>
      <c r="U31" s="480"/>
      <c r="V31" s="480"/>
      <c r="W31" s="480"/>
      <c r="X31" s="480"/>
    </row>
    <row r="32" spans="1:82" s="357" customFormat="1" ht="15" customHeight="1">
      <c r="A32" s="351"/>
      <c r="B32" s="356"/>
      <c r="C32" s="356"/>
      <c r="D32" s="356"/>
      <c r="E32" s="356"/>
      <c r="F32" s="356"/>
      <c r="G32" s="356"/>
      <c r="H32" s="356"/>
      <c r="I32" s="356"/>
      <c r="J32" s="356"/>
      <c r="K32" s="356"/>
      <c r="L32" s="356"/>
      <c r="M32" s="356"/>
      <c r="N32" s="356"/>
      <c r="O32" s="356"/>
      <c r="P32" s="356"/>
      <c r="Q32" s="356"/>
      <c r="R32" s="356"/>
      <c r="S32" s="356"/>
      <c r="T32" s="356"/>
      <c r="U32" s="356"/>
      <c r="V32" s="356"/>
      <c r="W32" s="356"/>
      <c r="X32" s="356"/>
    </row>
    <row r="33" spans="1:24"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row>
    <row r="34" spans="1:24"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row>
    <row r="35" spans="1:24" s="411" customFormat="1" ht="15" customHeight="1">
      <c r="A35" s="415"/>
      <c r="B35" s="481"/>
      <c r="C35" s="481"/>
      <c r="D35" s="481"/>
      <c r="E35" s="481"/>
      <c r="F35" s="481"/>
      <c r="G35" s="481"/>
      <c r="H35" s="481"/>
      <c r="I35" s="481"/>
      <c r="J35" s="481"/>
      <c r="K35" s="481"/>
      <c r="L35" s="481"/>
      <c r="M35" s="481"/>
      <c r="N35" s="481"/>
      <c r="O35" s="481"/>
      <c r="P35" s="481"/>
      <c r="Q35" s="481"/>
      <c r="R35" s="481"/>
      <c r="S35" s="481"/>
      <c r="T35" s="481"/>
      <c r="U35" s="481"/>
      <c r="V35" s="481"/>
      <c r="W35" s="481"/>
      <c r="X35" s="481"/>
    </row>
    <row r="36" spans="1:24" ht="5.0999999999999996" customHeight="1">
      <c r="A36" s="338"/>
      <c r="B36" s="436"/>
      <c r="C36" s="436"/>
      <c r="D36" s="436"/>
      <c r="E36" s="436"/>
      <c r="F36" s="436"/>
      <c r="G36" s="436"/>
      <c r="H36" s="436"/>
      <c r="I36" s="436"/>
      <c r="J36" s="436"/>
      <c r="K36" s="436"/>
      <c r="L36" s="436"/>
      <c r="M36" s="436"/>
      <c r="N36" s="436"/>
      <c r="O36" s="436"/>
      <c r="P36" s="436"/>
      <c r="Q36" s="436"/>
      <c r="R36" s="436"/>
      <c r="S36" s="436"/>
      <c r="T36" s="436"/>
      <c r="U36" s="436"/>
      <c r="V36" s="436"/>
      <c r="W36" s="436"/>
      <c r="X36" s="436"/>
    </row>
    <row r="37" spans="1:24"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row>
    <row r="38" spans="1:24"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row>
    <row r="39" spans="1:24"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row>
    <row r="40" spans="1:24"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row>
    <row r="41" spans="1:24"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row>
    <row r="42" spans="1:24"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row>
    <row r="43" spans="1:24"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row>
    <row r="44" spans="1:24"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row>
    <row r="45" spans="1:24"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row>
    <row r="46" spans="1:24"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row>
    <row r="47" spans="1:24"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row>
    <row r="48" spans="1:24"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row>
    <row r="49" spans="1:24"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row>
    <row r="50" spans="1:24"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row>
    <row r="51" spans="1:24"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row>
    <row r="52" spans="1:24"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row>
    <row r="53" spans="1:24"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row>
    <row r="54" spans="1:24"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row>
    <row r="55" spans="1:24"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row>
    <row r="56" spans="1:24"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row>
    <row r="57" spans="1:24"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row>
    <row r="58" spans="1:24"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row>
    <row r="59" spans="1:24"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row>
    <row r="60" spans="1:24"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row>
    <row r="61" spans="1:24"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row>
    <row r="62" spans="1:24"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row>
    <row r="63" spans="1:24"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row>
    <row r="64" spans="1:24"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row>
    <row r="65" spans="1:24"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row>
    <row r="66" spans="1:24"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row>
    <row r="67" spans="1:24"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row>
    <row r="68" spans="1:24"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row>
    <row r="69" spans="1:24"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row>
    <row r="70" spans="1:24"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row>
    <row r="71" spans="1:24"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row>
    <row r="72" spans="1:24"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row>
    <row r="73" spans="1:24"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row>
    <row r="74" spans="1:24"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row>
    <row r="75" spans="1:24"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row>
    <row r="76" spans="1:24"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row>
    <row r="77" spans="1:24"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row>
    <row r="78" spans="1:24"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row>
    <row r="79" spans="1:24"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row>
    <row r="80" spans="1:24"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row>
    <row r="81" spans="1:24"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row>
    <row r="82" spans="1:24"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row>
    <row r="83" spans="1:24"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row>
    <row r="84" spans="1:24"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row>
    <row r="85" spans="1:24"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row>
    <row r="86" spans="1:24"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row>
    <row r="87" spans="1:24"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row>
    <row r="88" spans="1:24"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row>
    <row r="89" spans="1:24"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row>
    <row r="90" spans="1:24"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row>
    <row r="91" spans="1:24"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row>
    <row r="92" spans="1:24"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row>
    <row r="93" spans="1:24"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row>
    <row r="94" spans="1:24"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row>
    <row r="95" spans="1:24"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row>
    <row r="96" spans="1:24"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row>
    <row r="97" spans="1:24"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row>
    <row r="98" spans="1:24"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row>
    <row r="99" spans="1:24"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row>
    <row r="100" spans="1:24"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row>
    <row r="101" spans="1:24"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row>
    <row r="102" spans="1:24"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row>
    <row r="103" spans="1:24"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row>
    <row r="104" spans="1:24"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row>
    <row r="105" spans="1:24"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row>
    <row r="106" spans="1:24"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row>
    <row r="107" spans="1:24"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row>
    <row r="108" spans="1:24"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row>
    <row r="109" spans="1:24"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row>
    <row r="110" spans="1:24"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row>
    <row r="111" spans="1:24"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row>
    <row r="112" spans="1:24"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row>
    <row r="113" spans="1:24"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row>
    <row r="114" spans="1:24"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row>
    <row r="115" spans="1:24"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row>
    <row r="116" spans="1:24"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row>
    <row r="117" spans="1:24" s="357" customFormat="1" ht="15" customHeight="1">
      <c r="A117" s="356"/>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row>
  </sheetData>
  <hyperlinks>
    <hyperlink ref="X6" location="Índex!D9" display="Index" xr:uid="{02DAE289-06F2-4D9E-9A54-2338DD87C602}"/>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1" manualBreakCount="1">
    <brk id="24" max="37"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4517C-22C2-4D64-AA6C-A20F5CB213C5}">
  <sheetPr>
    <tabColor rgb="FFFF0000"/>
  </sheetPr>
  <dimension ref="A1:FX103"/>
  <sheetViews>
    <sheetView showGridLines="0" zoomScaleNormal="100" workbookViewId="0">
      <pane xSplit="1" ySplit="8" topLeftCell="R9" activePane="bottomRight" state="frozen"/>
      <selection activeCell="X9" sqref="X9"/>
      <selection pane="topRight" activeCell="X9" sqref="X9"/>
      <selection pane="bottomLeft" activeCell="X9" sqref="X9"/>
      <selection pane="bottomRight" activeCell="X10" sqref="X10:X18"/>
    </sheetView>
  </sheetViews>
  <sheetFormatPr defaultColWidth="9" defaultRowHeight="15" customHeight="1"/>
  <cols>
    <col min="1" max="1" width="67.6328125" style="350" customWidth="1"/>
    <col min="2" max="24" width="9.36328125" style="350" customWidth="1"/>
    <col min="25" max="16384" width="9" style="341"/>
  </cols>
  <sheetData>
    <row r="1" spans="1:180"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40"/>
      <c r="Z1" s="39"/>
      <c r="AA1" s="40"/>
      <c r="AB1" s="39"/>
      <c r="AC1" s="40"/>
      <c r="AD1" s="39"/>
      <c r="AE1" s="40"/>
      <c r="AF1" s="39"/>
      <c r="AG1" s="40"/>
      <c r="AH1" s="39"/>
      <c r="AI1" s="40"/>
      <c r="AJ1" s="39"/>
      <c r="AK1" s="40"/>
      <c r="AL1" s="39"/>
      <c r="AM1" s="40"/>
      <c r="AN1" s="41"/>
      <c r="AO1" s="41"/>
      <c r="AP1" s="39"/>
      <c r="AQ1" s="40"/>
      <c r="AR1" s="42"/>
      <c r="AS1" s="42"/>
      <c r="AT1" s="42"/>
      <c r="AU1" s="42"/>
      <c r="AV1" s="42"/>
      <c r="AW1" s="40"/>
      <c r="AX1" s="42"/>
      <c r="AY1" s="40"/>
      <c r="AZ1" s="42"/>
      <c r="BA1" s="42"/>
      <c r="BB1" s="42"/>
      <c r="BC1" s="43"/>
      <c r="BD1" s="43"/>
      <c r="BE1" s="39"/>
      <c r="BF1" s="40"/>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41"/>
      <c r="CT1" s="41"/>
      <c r="CU1" s="39"/>
      <c r="CV1" s="40"/>
      <c r="CW1" s="42"/>
      <c r="CX1" s="42"/>
      <c r="CY1" s="42"/>
      <c r="CZ1" s="42"/>
      <c r="DA1" s="42"/>
      <c r="DB1" s="40"/>
      <c r="DC1" s="42"/>
      <c r="DD1" s="40"/>
      <c r="DE1" s="42"/>
      <c r="DF1" s="42"/>
      <c r="DG1" s="42"/>
      <c r="DH1" s="43"/>
      <c r="DI1" s="43"/>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41"/>
      <c r="EY1" s="41"/>
      <c r="EZ1" s="39"/>
      <c r="FA1" s="40"/>
      <c r="FB1" s="42"/>
      <c r="FC1" s="42"/>
      <c r="FD1" s="42"/>
      <c r="FE1" s="42"/>
      <c r="FF1" s="42"/>
      <c r="FG1" s="40"/>
      <c r="FH1" s="42"/>
      <c r="FI1" s="40"/>
      <c r="FJ1" s="42"/>
      <c r="FK1" s="42"/>
      <c r="FL1" s="42"/>
      <c r="FM1" s="43"/>
      <c r="FN1" s="43"/>
      <c r="FO1" s="39"/>
      <c r="FP1" s="40"/>
      <c r="FQ1" s="39"/>
      <c r="FR1" s="40"/>
      <c r="FS1" s="39"/>
      <c r="FT1" s="40"/>
      <c r="FU1" s="39"/>
      <c r="FV1" s="40"/>
      <c r="FW1" s="39"/>
      <c r="FX1" s="40"/>
    </row>
    <row r="2" spans="1:180"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40"/>
      <c r="Z2" s="39"/>
      <c r="AA2" s="40"/>
      <c r="AB2" s="39"/>
      <c r="AC2" s="40"/>
      <c r="AD2" s="39"/>
      <c r="AE2" s="40"/>
      <c r="AF2" s="39"/>
      <c r="AG2" s="40"/>
      <c r="AH2" s="39"/>
      <c r="AI2" s="40"/>
      <c r="AJ2" s="39"/>
      <c r="AK2" s="40"/>
      <c r="AL2" s="39"/>
      <c r="AM2" s="40"/>
      <c r="AN2" s="41"/>
      <c r="AO2" s="41"/>
      <c r="AP2" s="39"/>
      <c r="AQ2" s="40"/>
      <c r="AR2" s="42"/>
      <c r="AS2" s="42"/>
      <c r="AT2" s="42"/>
      <c r="AU2" s="42"/>
      <c r="AV2" s="42"/>
      <c r="AW2" s="40"/>
      <c r="AX2" s="42"/>
      <c r="AY2" s="40"/>
      <c r="AZ2" s="42"/>
      <c r="BA2" s="42"/>
      <c r="BB2" s="42"/>
      <c r="BC2" s="43"/>
      <c r="BD2" s="43"/>
      <c r="BE2" s="39"/>
      <c r="BF2" s="40"/>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41"/>
      <c r="CT2" s="41"/>
      <c r="CU2" s="39"/>
      <c r="CV2" s="40"/>
      <c r="CW2" s="42"/>
      <c r="CX2" s="42"/>
      <c r="CY2" s="42"/>
      <c r="CZ2" s="42"/>
      <c r="DA2" s="42"/>
      <c r="DB2" s="40"/>
      <c r="DC2" s="42"/>
      <c r="DD2" s="40"/>
      <c r="DE2" s="42"/>
      <c r="DF2" s="42"/>
      <c r="DG2" s="42"/>
      <c r="DH2" s="43"/>
      <c r="DI2" s="43"/>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41"/>
      <c r="EY2" s="41"/>
      <c r="EZ2" s="39"/>
      <c r="FA2" s="40"/>
      <c r="FB2" s="42"/>
      <c r="FC2" s="42"/>
      <c r="FD2" s="42"/>
      <c r="FE2" s="42"/>
      <c r="FF2" s="42"/>
      <c r="FG2" s="40"/>
      <c r="FH2" s="42"/>
      <c r="FI2" s="40"/>
      <c r="FJ2" s="42"/>
      <c r="FK2" s="42"/>
      <c r="FL2" s="42"/>
      <c r="FM2" s="43"/>
      <c r="FN2" s="43"/>
      <c r="FO2" s="39"/>
      <c r="FP2" s="40"/>
      <c r="FQ2" s="39"/>
      <c r="FR2" s="40"/>
      <c r="FS2" s="39"/>
      <c r="FT2" s="40"/>
      <c r="FU2" s="39"/>
      <c r="FV2" s="40"/>
      <c r="FW2" s="39"/>
      <c r="FX2" s="40"/>
    </row>
    <row r="3" spans="1:180"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40"/>
      <c r="Z3" s="39"/>
      <c r="AA3" s="40"/>
      <c r="AB3" s="39"/>
      <c r="AC3" s="40"/>
      <c r="AD3" s="39"/>
      <c r="AE3" s="40"/>
      <c r="AF3" s="39"/>
      <c r="AG3" s="40"/>
      <c r="AH3" s="39"/>
      <c r="AI3" s="40"/>
      <c r="AJ3" s="39"/>
      <c r="AK3" s="40"/>
      <c r="AL3" s="39"/>
      <c r="AM3" s="40"/>
      <c r="AN3" s="41"/>
      <c r="AO3" s="41"/>
      <c r="AP3" s="39"/>
      <c r="AQ3" s="40"/>
      <c r="AR3" s="42"/>
      <c r="AS3" s="42"/>
      <c r="AT3" s="42"/>
      <c r="AU3" s="42"/>
      <c r="AV3" s="42"/>
      <c r="AW3" s="40"/>
      <c r="AX3" s="42"/>
      <c r="AY3" s="40"/>
      <c r="AZ3" s="42"/>
      <c r="BA3" s="42"/>
      <c r="BB3" s="42"/>
      <c r="BC3" s="43"/>
      <c r="BD3" s="43"/>
      <c r="BE3" s="39"/>
      <c r="BF3" s="40"/>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41"/>
      <c r="CT3" s="41"/>
      <c r="CU3" s="39"/>
      <c r="CV3" s="40"/>
      <c r="CW3" s="42"/>
      <c r="CX3" s="42"/>
      <c r="CY3" s="42"/>
      <c r="CZ3" s="42"/>
      <c r="DA3" s="42"/>
      <c r="DB3" s="40"/>
      <c r="DC3" s="42"/>
      <c r="DD3" s="40"/>
      <c r="DE3" s="42"/>
      <c r="DF3" s="42"/>
      <c r="DG3" s="42"/>
      <c r="DH3" s="43"/>
      <c r="DI3" s="43"/>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41"/>
      <c r="EY3" s="41"/>
      <c r="EZ3" s="39"/>
      <c r="FA3" s="40"/>
      <c r="FB3" s="42"/>
      <c r="FC3" s="42"/>
      <c r="FD3" s="42"/>
      <c r="FE3" s="42"/>
      <c r="FF3" s="42"/>
      <c r="FG3" s="40"/>
      <c r="FH3" s="42"/>
      <c r="FI3" s="40"/>
      <c r="FJ3" s="42"/>
      <c r="FK3" s="42"/>
      <c r="FL3" s="42"/>
      <c r="FM3" s="43"/>
      <c r="FN3" s="43"/>
      <c r="FO3" s="39"/>
      <c r="FP3" s="40"/>
      <c r="FQ3" s="39"/>
      <c r="FR3" s="40"/>
      <c r="FS3" s="39"/>
      <c r="FT3" s="40"/>
      <c r="FU3" s="39"/>
      <c r="FV3" s="40"/>
      <c r="FW3" s="39"/>
      <c r="FX3" s="40"/>
    </row>
    <row r="4" spans="1:180" s="44" customFormat="1" ht="15" customHeight="1">
      <c r="A4" s="45"/>
      <c r="B4" s="46"/>
      <c r="C4" s="46"/>
      <c r="D4" s="46"/>
      <c r="E4" s="46"/>
      <c r="F4" s="46"/>
      <c r="G4" s="46"/>
      <c r="H4" s="46"/>
      <c r="I4" s="46"/>
      <c r="J4" s="46"/>
      <c r="K4" s="46"/>
      <c r="L4" s="46"/>
      <c r="M4" s="46"/>
      <c r="N4" s="46"/>
      <c r="O4" s="46"/>
      <c r="P4" s="46"/>
      <c r="Q4" s="46"/>
      <c r="R4" s="46"/>
      <c r="S4" s="46"/>
      <c r="T4" s="46"/>
      <c r="U4" s="46"/>
      <c r="V4" s="46"/>
      <c r="W4" s="46"/>
      <c r="X4" s="46"/>
    </row>
    <row r="5" spans="1:180" s="99" customFormat="1" ht="15" customHeight="1" thickBot="1">
      <c r="A5" s="47" t="s">
        <v>553</v>
      </c>
      <c r="B5" s="470"/>
      <c r="C5" s="470"/>
      <c r="D5" s="121"/>
      <c r="E5" s="121"/>
      <c r="F5" s="121"/>
      <c r="G5" s="121"/>
      <c r="H5" s="121"/>
      <c r="I5" s="121"/>
      <c r="J5" s="121"/>
      <c r="K5" s="121"/>
      <c r="L5" s="121"/>
      <c r="M5" s="121"/>
      <c r="N5" s="121"/>
      <c r="O5" s="121"/>
      <c r="P5" s="121"/>
      <c r="Q5" s="121"/>
      <c r="R5" s="121"/>
      <c r="S5" s="121"/>
      <c r="T5" s="121"/>
      <c r="U5" s="121"/>
      <c r="V5" s="121"/>
      <c r="W5" s="121"/>
      <c r="X5" s="121"/>
      <c r="Y5" s="158"/>
      <c r="Z5" s="158"/>
      <c r="AA5" s="158"/>
      <c r="AB5" s="158"/>
      <c r="AC5" s="158"/>
      <c r="AD5" s="158"/>
      <c r="AE5" s="159"/>
      <c r="AF5" s="159"/>
      <c r="AG5" s="159"/>
      <c r="AH5" s="159"/>
      <c r="AI5" s="159"/>
      <c r="AK5" s="160"/>
      <c r="AO5" s="160"/>
      <c r="AQ5" s="161"/>
      <c r="AT5" s="162"/>
      <c r="AU5" s="158"/>
      <c r="AV5" s="158"/>
      <c r="AW5" s="158"/>
      <c r="AX5" s="163"/>
      <c r="AY5" s="158"/>
      <c r="AZ5" s="158"/>
      <c r="BA5" s="158"/>
      <c r="BB5" s="158"/>
    </row>
    <row r="6" spans="1:180" s="362" customFormat="1" ht="15" customHeight="1" thickTop="1">
      <c r="A6" s="358"/>
      <c r="B6" s="51"/>
      <c r="C6" s="51"/>
      <c r="D6" s="51"/>
      <c r="E6" s="51"/>
      <c r="F6" s="51"/>
      <c r="G6" s="51"/>
      <c r="H6" s="51"/>
      <c r="I6" s="51"/>
      <c r="J6" s="51"/>
      <c r="K6" s="51"/>
      <c r="L6" s="51"/>
      <c r="M6" s="51"/>
      <c r="N6" s="51"/>
      <c r="O6" s="51"/>
      <c r="P6" s="51"/>
      <c r="Q6" s="51"/>
      <c r="R6" s="51"/>
      <c r="S6" s="51"/>
      <c r="T6" s="51"/>
      <c r="U6" s="51"/>
      <c r="V6" s="51"/>
      <c r="W6" s="51"/>
      <c r="X6" s="51" t="s">
        <v>61</v>
      </c>
    </row>
    <row r="7" spans="1:180" s="56" customFormat="1" ht="15" customHeight="1">
      <c r="A7" s="54"/>
      <c r="B7" s="55" t="s">
        <v>282</v>
      </c>
      <c r="C7" s="55" t="s">
        <v>284</v>
      </c>
      <c r="D7" s="55" t="s">
        <v>285</v>
      </c>
      <c r="E7" s="55" t="s">
        <v>286</v>
      </c>
      <c r="F7" s="55" t="s">
        <v>287</v>
      </c>
      <c r="G7" s="55" t="s">
        <v>289</v>
      </c>
      <c r="H7" s="55" t="s">
        <v>290</v>
      </c>
      <c r="I7" s="55" t="s">
        <v>291</v>
      </c>
      <c r="J7" s="55" t="s">
        <v>292</v>
      </c>
      <c r="K7" s="55" t="s">
        <v>294</v>
      </c>
      <c r="L7" s="55" t="s">
        <v>295</v>
      </c>
      <c r="M7" s="55" t="s">
        <v>296</v>
      </c>
      <c r="N7" s="55" t="s">
        <v>297</v>
      </c>
      <c r="O7" s="55" t="s">
        <v>299</v>
      </c>
      <c r="P7" s="55" t="s">
        <v>300</v>
      </c>
      <c r="Q7" s="55" t="s">
        <v>301</v>
      </c>
      <c r="R7" s="55" t="s">
        <v>302</v>
      </c>
      <c r="S7" s="55" t="s">
        <v>304</v>
      </c>
      <c r="T7" s="55" t="s">
        <v>305</v>
      </c>
      <c r="U7" s="55" t="s">
        <v>306</v>
      </c>
      <c r="V7" s="55" t="s">
        <v>307</v>
      </c>
      <c r="W7" s="55" t="s">
        <v>309</v>
      </c>
      <c r="X7" s="55" t="s">
        <v>310</v>
      </c>
    </row>
    <row r="8" spans="1:180" s="44" customFormat="1" ht="10.199999999999999"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166"/>
      <c r="Z8" s="166"/>
      <c r="AA8" s="166"/>
      <c r="AB8" s="166"/>
      <c r="AC8" s="166"/>
      <c r="AD8" s="166"/>
      <c r="AE8" s="166"/>
      <c r="AF8" s="166"/>
      <c r="AG8" s="166"/>
      <c r="AH8" s="166"/>
      <c r="AI8" s="166"/>
      <c r="AJ8" s="166"/>
      <c r="AK8" s="166"/>
      <c r="AL8" s="166"/>
      <c r="AM8" s="166"/>
      <c r="AN8" s="166"/>
      <c r="AO8" s="166"/>
      <c r="AP8" s="166"/>
      <c r="AQ8" s="166"/>
      <c r="AR8" s="166"/>
    </row>
    <row r="9" spans="1:180" s="61" customFormat="1" ht="5.0999999999999996" customHeight="1">
      <c r="A9" s="421"/>
      <c r="B9" s="59"/>
      <c r="C9" s="59"/>
      <c r="D9" s="59"/>
      <c r="E9" s="59"/>
      <c r="F9" s="59"/>
      <c r="G9" s="59"/>
      <c r="H9" s="59"/>
      <c r="I9" s="59"/>
      <c r="J9" s="59"/>
      <c r="K9" s="59"/>
      <c r="L9" s="59"/>
      <c r="M9" s="59"/>
      <c r="N9" s="59"/>
      <c r="O9" s="59"/>
      <c r="P9" s="59"/>
      <c r="Q9" s="59"/>
      <c r="R9" s="59"/>
      <c r="S9" s="59"/>
      <c r="T9" s="59"/>
      <c r="U9" s="59"/>
      <c r="V9" s="59"/>
      <c r="W9" s="59"/>
      <c r="X9" s="59"/>
      <c r="Y9" s="60"/>
      <c r="Z9" s="60"/>
      <c r="AA9" s="60"/>
      <c r="AB9" s="60"/>
      <c r="AC9" s="60"/>
      <c r="AD9" s="60"/>
      <c r="AE9" s="60"/>
      <c r="AF9" s="60"/>
      <c r="AG9" s="60"/>
      <c r="AH9" s="60"/>
      <c r="AI9" s="60"/>
      <c r="AJ9" s="60"/>
      <c r="AK9" s="60"/>
      <c r="AL9" s="60"/>
      <c r="AM9" s="60"/>
      <c r="AN9" s="60"/>
      <c r="AO9" s="60"/>
      <c r="AP9" s="60"/>
      <c r="AQ9" s="60"/>
      <c r="AR9" s="60"/>
    </row>
    <row r="10" spans="1:180" ht="15" customHeight="1">
      <c r="A10" s="338" t="s">
        <v>40</v>
      </c>
      <c r="B10" s="436">
        <v>31020</v>
      </c>
      <c r="C10" s="436">
        <v>31426</v>
      </c>
      <c r="D10" s="436">
        <v>32051</v>
      </c>
      <c r="E10" s="436">
        <v>32300</v>
      </c>
      <c r="F10" s="436">
        <v>32614</v>
      </c>
      <c r="G10" s="436">
        <v>32802</v>
      </c>
      <c r="H10" s="436">
        <v>32911</v>
      </c>
      <c r="I10" s="436">
        <v>33211</v>
      </c>
      <c r="J10" s="436">
        <v>33606</v>
      </c>
      <c r="K10" s="436">
        <v>33815</v>
      </c>
      <c r="L10" s="436">
        <v>33161</v>
      </c>
      <c r="M10" s="436">
        <v>32859</v>
      </c>
      <c r="N10" s="436">
        <v>32747</v>
      </c>
      <c r="O10" s="436">
        <v>32531</v>
      </c>
      <c r="P10" s="436">
        <v>33317</v>
      </c>
      <c r="Q10" s="436">
        <v>33952</v>
      </c>
      <c r="R10" s="436">
        <v>34099</v>
      </c>
      <c r="S10" s="436">
        <v>34643</v>
      </c>
      <c r="T10" s="436">
        <v>35207</v>
      </c>
      <c r="U10" s="436">
        <v>35307</v>
      </c>
      <c r="V10" s="436">
        <v>35694</v>
      </c>
      <c r="W10" s="436">
        <v>35829</v>
      </c>
      <c r="X10" s="437">
        <v>35609</v>
      </c>
      <c r="Y10" s="340"/>
    </row>
    <row r="11" spans="1:180" ht="15" customHeight="1">
      <c r="A11" s="338" t="s">
        <v>554</v>
      </c>
      <c r="B11" s="436">
        <v>19500</v>
      </c>
      <c r="C11" s="436">
        <v>19507</v>
      </c>
      <c r="D11" s="436">
        <v>19467</v>
      </c>
      <c r="E11" s="436">
        <v>19640</v>
      </c>
      <c r="F11" s="436">
        <v>19986</v>
      </c>
      <c r="G11" s="436">
        <v>20315</v>
      </c>
      <c r="H11" s="436">
        <v>20876</v>
      </c>
      <c r="I11" s="436">
        <v>21523</v>
      </c>
      <c r="J11" s="436">
        <v>21767</v>
      </c>
      <c r="K11" s="436">
        <v>21930</v>
      </c>
      <c r="L11" s="436">
        <v>21275</v>
      </c>
      <c r="M11" s="436">
        <v>20522</v>
      </c>
      <c r="N11" s="436">
        <v>20188</v>
      </c>
      <c r="O11" s="436">
        <v>19936</v>
      </c>
      <c r="P11" s="436">
        <v>20223</v>
      </c>
      <c r="Q11" s="436">
        <v>20757</v>
      </c>
      <c r="R11" s="436">
        <v>21397</v>
      </c>
      <c r="S11" s="436">
        <v>21829</v>
      </c>
      <c r="T11" s="436">
        <v>22427</v>
      </c>
      <c r="U11" s="436">
        <v>23212</v>
      </c>
      <c r="V11" s="436">
        <v>23405</v>
      </c>
      <c r="W11" s="436">
        <v>23935</v>
      </c>
      <c r="X11" s="437">
        <v>24372</v>
      </c>
      <c r="Y11" s="340"/>
    </row>
    <row r="12" spans="1:180" ht="15" customHeight="1">
      <c r="A12" s="338" t="s">
        <v>46</v>
      </c>
      <c r="B12" s="482">
        <v>20122</v>
      </c>
      <c r="C12" s="482">
        <v>20078</v>
      </c>
      <c r="D12" s="482">
        <v>20173</v>
      </c>
      <c r="E12" s="482">
        <v>20236</v>
      </c>
      <c r="F12" s="482">
        <v>20291</v>
      </c>
      <c r="G12" s="482">
        <v>20507</v>
      </c>
      <c r="H12" s="482">
        <v>20617</v>
      </c>
      <c r="I12" s="482">
        <v>20991</v>
      </c>
      <c r="J12" s="482">
        <v>21407</v>
      </c>
      <c r="K12" s="482">
        <v>21459</v>
      </c>
      <c r="L12" s="482">
        <v>21326</v>
      </c>
      <c r="M12" s="482">
        <v>20894</v>
      </c>
      <c r="N12" s="482">
        <v>20447</v>
      </c>
      <c r="O12" s="482">
        <v>20181</v>
      </c>
      <c r="P12" s="482">
        <v>20223</v>
      </c>
      <c r="Q12" s="482">
        <v>20423</v>
      </c>
      <c r="R12" s="482">
        <v>20722</v>
      </c>
      <c r="S12" s="482">
        <v>20993</v>
      </c>
      <c r="T12" s="482">
        <v>21325</v>
      </c>
      <c r="U12" s="482">
        <v>21663</v>
      </c>
      <c r="V12" s="482">
        <v>22055</v>
      </c>
      <c r="W12" s="482">
        <v>22390</v>
      </c>
      <c r="X12" s="483">
        <v>22605</v>
      </c>
      <c r="Y12" s="340"/>
    </row>
    <row r="13" spans="1:180" s="486" customFormat="1" ht="5.0999999999999996" customHeight="1">
      <c r="A13" s="484"/>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340"/>
      <c r="Z13" s="485"/>
      <c r="AA13" s="485"/>
      <c r="AB13" s="485"/>
      <c r="AC13" s="485"/>
      <c r="AD13" s="485"/>
      <c r="AE13" s="485"/>
      <c r="AF13" s="485"/>
      <c r="AG13" s="485"/>
      <c r="AH13" s="485"/>
      <c r="AI13" s="485"/>
      <c r="AJ13" s="485"/>
      <c r="AK13" s="485"/>
      <c r="AL13" s="485"/>
      <c r="AM13" s="485"/>
      <c r="AN13" s="485"/>
      <c r="AO13" s="485"/>
      <c r="AP13" s="485"/>
      <c r="AQ13" s="485"/>
      <c r="AR13" s="485"/>
      <c r="AS13" s="485"/>
      <c r="AT13" s="485"/>
      <c r="AU13" s="485"/>
      <c r="AV13" s="485"/>
      <c r="AW13" s="485"/>
      <c r="AX13" s="485"/>
      <c r="AY13" s="485"/>
      <c r="AZ13" s="485"/>
      <c r="BA13" s="485"/>
      <c r="BB13" s="485"/>
      <c r="BC13" s="485"/>
      <c r="BD13" s="485"/>
      <c r="BE13" s="485"/>
      <c r="BF13" s="485"/>
      <c r="BG13" s="485"/>
      <c r="BH13" s="485"/>
      <c r="BI13" s="485"/>
      <c r="BJ13" s="485"/>
      <c r="BK13" s="485"/>
      <c r="BL13" s="485"/>
      <c r="BM13" s="485"/>
      <c r="BN13" s="485"/>
      <c r="BO13" s="485"/>
      <c r="BP13" s="485"/>
      <c r="BQ13" s="485"/>
      <c r="BR13" s="485"/>
      <c r="BS13" s="485"/>
      <c r="BT13" s="485"/>
      <c r="BU13" s="485"/>
      <c r="BV13" s="485"/>
      <c r="BW13" s="485"/>
      <c r="BX13" s="485"/>
      <c r="BY13" s="485"/>
      <c r="BZ13" s="485"/>
      <c r="CA13" s="485"/>
      <c r="CB13" s="485"/>
      <c r="CC13" s="485"/>
      <c r="CD13" s="485"/>
      <c r="CE13" s="485"/>
    </row>
    <row r="14" spans="1:180" s="478" customFormat="1" ht="15" customHeight="1" thickBot="1">
      <c r="A14" s="479" t="s">
        <v>555</v>
      </c>
      <c r="B14" s="148">
        <v>159.07692307692307</v>
      </c>
      <c r="C14" s="148">
        <v>161.10114317937149</v>
      </c>
      <c r="D14" s="148">
        <v>164.64272872039862</v>
      </c>
      <c r="E14" s="148">
        <v>164.46028513238289</v>
      </c>
      <c r="F14" s="148">
        <v>163.18422896027218</v>
      </c>
      <c r="G14" s="148">
        <v>161.46689638198376</v>
      </c>
      <c r="H14" s="148">
        <v>157.64993293734432</v>
      </c>
      <c r="I14" s="148">
        <v>154.3046973005622</v>
      </c>
      <c r="J14" s="148">
        <v>154.38967243993201</v>
      </c>
      <c r="K14" s="148">
        <v>154.19516643866848</v>
      </c>
      <c r="L14" s="148">
        <v>155.86839012925969</v>
      </c>
      <c r="M14" s="148">
        <v>160.11597310203683</v>
      </c>
      <c r="N14" s="148">
        <v>162.21022389538339</v>
      </c>
      <c r="O14" s="148">
        <v>163.17716693418939</v>
      </c>
      <c r="P14" s="148">
        <v>164.74805914058251</v>
      </c>
      <c r="Q14" s="148">
        <v>163.56891651009298</v>
      </c>
      <c r="R14" s="148">
        <v>159.36346216759358</v>
      </c>
      <c r="S14" s="148">
        <f t="shared" ref="S14:X14" si="0">S10/S11*100</f>
        <v>158.70172706033259</v>
      </c>
      <c r="T14" s="148">
        <f t="shared" si="0"/>
        <v>156.98488429125607</v>
      </c>
      <c r="U14" s="148">
        <f t="shared" si="0"/>
        <v>152.1066689643288</v>
      </c>
      <c r="V14" s="148">
        <f t="shared" si="0"/>
        <v>152.50587481307414</v>
      </c>
      <c r="W14" s="148">
        <f t="shared" si="0"/>
        <v>149.69291832045121</v>
      </c>
      <c r="X14" s="148">
        <f t="shared" si="0"/>
        <v>146.10618742819631</v>
      </c>
      <c r="Y14" s="340"/>
      <c r="Z14" s="477"/>
      <c r="AA14" s="477"/>
      <c r="AB14" s="477"/>
      <c r="AC14" s="477"/>
      <c r="AD14" s="477"/>
      <c r="AE14" s="477"/>
      <c r="AF14" s="477"/>
      <c r="AG14" s="477"/>
      <c r="AH14" s="477"/>
      <c r="AI14" s="477"/>
      <c r="AJ14" s="477"/>
      <c r="AK14" s="477"/>
      <c r="AL14" s="477"/>
      <c r="AM14" s="477"/>
      <c r="AN14" s="477"/>
      <c r="AO14" s="477"/>
      <c r="AP14" s="477"/>
      <c r="AQ14" s="477"/>
      <c r="AR14" s="477"/>
      <c r="AS14" s="477"/>
      <c r="AT14" s="477"/>
      <c r="AU14" s="477"/>
      <c r="AV14" s="477"/>
      <c r="AW14" s="477"/>
      <c r="AX14" s="477"/>
      <c r="AY14" s="477"/>
      <c r="AZ14" s="477"/>
      <c r="BA14" s="477"/>
      <c r="BB14" s="477"/>
      <c r="BC14" s="477"/>
      <c r="BD14" s="477"/>
      <c r="BE14" s="477"/>
      <c r="BF14" s="477"/>
      <c r="BG14" s="477"/>
      <c r="BH14" s="477"/>
      <c r="BI14" s="477"/>
      <c r="BJ14" s="477"/>
      <c r="BK14" s="477"/>
      <c r="BL14" s="477"/>
      <c r="BM14" s="477"/>
      <c r="BN14" s="477"/>
      <c r="BO14" s="477"/>
      <c r="BP14" s="477"/>
      <c r="BQ14" s="477"/>
      <c r="BR14" s="477"/>
      <c r="BS14" s="477"/>
      <c r="BT14" s="477"/>
      <c r="BU14" s="477"/>
      <c r="BV14" s="477"/>
      <c r="BW14" s="477"/>
      <c r="BX14" s="477"/>
      <c r="BY14" s="477"/>
      <c r="BZ14" s="477"/>
      <c r="CA14" s="477"/>
      <c r="CB14" s="477"/>
      <c r="CC14" s="477"/>
      <c r="CD14" s="477"/>
      <c r="CE14" s="477"/>
    </row>
    <row r="15" spans="1:180" s="487" customFormat="1" ht="5.0999999999999996" customHeight="1" thickTop="1">
      <c r="A15" s="475"/>
      <c r="B15" s="476"/>
      <c r="C15" s="476"/>
      <c r="D15" s="476"/>
      <c r="E15" s="476"/>
      <c r="F15" s="476"/>
      <c r="G15" s="476"/>
      <c r="H15" s="476"/>
      <c r="I15" s="476"/>
      <c r="J15" s="476"/>
      <c r="K15" s="476"/>
      <c r="L15" s="476"/>
      <c r="M15" s="476"/>
      <c r="N15" s="476"/>
      <c r="O15" s="476"/>
      <c r="P15" s="476"/>
      <c r="Q15" s="476"/>
      <c r="R15" s="476"/>
      <c r="S15" s="476"/>
      <c r="T15" s="476"/>
      <c r="U15" s="476"/>
      <c r="V15" s="476"/>
      <c r="W15" s="476"/>
      <c r="X15" s="476"/>
      <c r="Y15" s="340"/>
      <c r="Z15" s="476"/>
      <c r="AA15" s="476"/>
      <c r="AB15" s="476"/>
      <c r="AC15" s="476"/>
      <c r="AD15" s="476"/>
      <c r="AE15" s="476"/>
      <c r="AF15" s="476"/>
      <c r="AG15" s="476"/>
      <c r="AH15" s="476"/>
      <c r="AI15" s="476"/>
      <c r="AJ15" s="476"/>
      <c r="AK15" s="476"/>
      <c r="AL15" s="476"/>
      <c r="AM15" s="476"/>
      <c r="AN15" s="476"/>
      <c r="AO15" s="476"/>
      <c r="AP15" s="476"/>
      <c r="AQ15" s="476"/>
      <c r="AR15" s="476"/>
      <c r="AS15" s="476"/>
      <c r="AT15" s="476"/>
      <c r="AU15" s="476"/>
      <c r="AV15" s="476"/>
      <c r="AW15" s="476"/>
      <c r="AX15" s="476"/>
      <c r="AY15" s="476"/>
      <c r="AZ15" s="476"/>
      <c r="BA15" s="476"/>
      <c r="BB15" s="476"/>
      <c r="BC15" s="476"/>
      <c r="BD15" s="476"/>
      <c r="BE15" s="476"/>
      <c r="BF15" s="476"/>
      <c r="BG15" s="476"/>
      <c r="BH15" s="476"/>
      <c r="BI15" s="476"/>
      <c r="BJ15" s="476"/>
      <c r="BK15" s="476"/>
      <c r="BL15" s="476"/>
      <c r="BM15" s="476"/>
      <c r="BN15" s="476"/>
      <c r="BO15" s="476"/>
      <c r="BP15" s="476"/>
      <c r="BQ15" s="476"/>
      <c r="BR15" s="476"/>
      <c r="BS15" s="476"/>
      <c r="BT15" s="476"/>
      <c r="BU15" s="476"/>
      <c r="BV15" s="476"/>
      <c r="BW15" s="476"/>
      <c r="BX15" s="476"/>
      <c r="BY15" s="476"/>
      <c r="BZ15" s="476"/>
      <c r="CA15" s="476"/>
      <c r="CB15" s="476"/>
      <c r="CC15" s="476"/>
      <c r="CD15" s="476"/>
      <c r="CE15" s="476"/>
    </row>
    <row r="16" spans="1:180" s="478" customFormat="1" ht="15" customHeight="1" thickBot="1">
      <c r="A16" s="479" t="s">
        <v>556</v>
      </c>
      <c r="B16" s="148">
        <v>154.15962627969387</v>
      </c>
      <c r="C16" s="148">
        <v>156.5195736627154</v>
      </c>
      <c r="D16" s="148">
        <v>158.88068209983641</v>
      </c>
      <c r="E16" s="148">
        <v>159.61652500494168</v>
      </c>
      <c r="F16" s="148">
        <v>160.73135873047164</v>
      </c>
      <c r="G16" s="148">
        <v>159.9551372702004</v>
      </c>
      <c r="H16" s="148">
        <v>159.63040209535819</v>
      </c>
      <c r="I16" s="148">
        <v>158.2154256586156</v>
      </c>
      <c r="J16" s="148">
        <v>156.98603260615687</v>
      </c>
      <c r="K16" s="148">
        <v>157.57957034344562</v>
      </c>
      <c r="L16" s="148">
        <v>155.49563912594954</v>
      </c>
      <c r="M16" s="148">
        <v>157.26524361060592</v>
      </c>
      <c r="N16" s="148">
        <v>160.15552403775615</v>
      </c>
      <c r="O16" s="148">
        <v>161.19617461969179</v>
      </c>
      <c r="P16" s="148">
        <v>164.74805914058251</v>
      </c>
      <c r="Q16" s="148">
        <v>166.24394065514372</v>
      </c>
      <c r="R16" s="148">
        <v>164.55457967377666</v>
      </c>
      <c r="S16" s="148">
        <f t="shared" ref="S16:X16" si="1">S10/S12*100</f>
        <v>165.0216738912971</v>
      </c>
      <c r="T16" s="148">
        <f t="shared" si="1"/>
        <v>165.09730363423211</v>
      </c>
      <c r="U16" s="148">
        <f t="shared" si="1"/>
        <v>162.98296634815122</v>
      </c>
      <c r="V16" s="148">
        <f t="shared" si="1"/>
        <v>161.84085241441849</v>
      </c>
      <c r="W16" s="148">
        <f t="shared" si="1"/>
        <v>160.02233139794549</v>
      </c>
      <c r="X16" s="148">
        <f t="shared" si="1"/>
        <v>157.52709577527096</v>
      </c>
      <c r="Y16" s="340"/>
      <c r="Z16" s="477"/>
      <c r="AA16" s="477"/>
      <c r="AB16" s="477"/>
      <c r="AC16" s="477"/>
      <c r="AD16" s="477"/>
      <c r="AE16" s="477"/>
      <c r="AF16" s="477"/>
      <c r="AG16" s="477"/>
      <c r="AH16" s="477"/>
      <c r="AI16" s="477"/>
      <c r="AJ16" s="477"/>
      <c r="AK16" s="477"/>
      <c r="AL16" s="477"/>
      <c r="AM16" s="477"/>
      <c r="AN16" s="477"/>
      <c r="AO16" s="477"/>
      <c r="AP16" s="477"/>
      <c r="AQ16" s="477"/>
      <c r="AR16" s="477"/>
      <c r="AS16" s="477"/>
      <c r="AT16" s="477"/>
      <c r="AU16" s="477"/>
      <c r="AV16" s="477"/>
      <c r="AW16" s="477"/>
      <c r="AX16" s="477"/>
      <c r="AY16" s="477"/>
      <c r="AZ16" s="477"/>
      <c r="BA16" s="477"/>
      <c r="BB16" s="477"/>
      <c r="BC16" s="477"/>
      <c r="BD16" s="477"/>
      <c r="BE16" s="477"/>
      <c r="BF16" s="477"/>
      <c r="BG16" s="477"/>
      <c r="BH16" s="477"/>
      <c r="BI16" s="477"/>
      <c r="BJ16" s="477"/>
      <c r="BK16" s="477"/>
      <c r="BL16" s="477"/>
      <c r="BM16" s="477"/>
      <c r="BN16" s="477"/>
      <c r="BO16" s="477"/>
      <c r="BP16" s="477"/>
      <c r="BQ16" s="477"/>
      <c r="BR16" s="477"/>
      <c r="BS16" s="477"/>
      <c r="BT16" s="477"/>
      <c r="BU16" s="477"/>
      <c r="BV16" s="477"/>
      <c r="BW16" s="477"/>
      <c r="BX16" s="477"/>
      <c r="BY16" s="477"/>
      <c r="BZ16" s="477"/>
      <c r="CA16" s="477"/>
      <c r="CB16" s="477"/>
      <c r="CC16" s="477"/>
      <c r="CD16" s="477"/>
      <c r="CE16" s="477"/>
    </row>
    <row r="17" spans="1:83" s="487" customFormat="1" ht="5.0999999999999996" customHeight="1" thickTop="1">
      <c r="A17" s="475"/>
      <c r="B17" s="476"/>
      <c r="C17" s="476"/>
      <c r="D17" s="476"/>
      <c r="E17" s="476"/>
      <c r="F17" s="476"/>
      <c r="G17" s="476"/>
      <c r="H17" s="476"/>
      <c r="I17" s="476"/>
      <c r="J17" s="476"/>
      <c r="K17" s="476"/>
      <c r="L17" s="476"/>
      <c r="M17" s="476"/>
      <c r="N17" s="476"/>
      <c r="O17" s="476"/>
      <c r="P17" s="476"/>
      <c r="Q17" s="476"/>
      <c r="R17" s="476"/>
      <c r="S17" s="476"/>
      <c r="T17" s="476"/>
      <c r="U17" s="476"/>
      <c r="V17" s="476"/>
      <c r="W17" s="476"/>
      <c r="X17" s="476"/>
      <c r="Y17" s="340"/>
      <c r="Z17" s="476"/>
      <c r="AA17" s="476"/>
      <c r="AB17" s="476"/>
      <c r="AC17" s="476"/>
      <c r="AD17" s="476"/>
      <c r="AE17" s="476"/>
      <c r="AF17" s="476"/>
      <c r="AG17" s="476"/>
      <c r="AH17" s="476"/>
      <c r="AI17" s="476"/>
      <c r="AJ17" s="476"/>
      <c r="AK17" s="476"/>
      <c r="AL17" s="476"/>
      <c r="AM17" s="476"/>
      <c r="AN17" s="476"/>
      <c r="AO17" s="476"/>
      <c r="AP17" s="476"/>
      <c r="AQ17" s="476"/>
      <c r="AR17" s="476"/>
      <c r="AS17" s="476"/>
      <c r="AT17" s="476"/>
      <c r="AU17" s="476"/>
      <c r="AV17" s="476"/>
      <c r="AW17" s="476"/>
      <c r="AX17" s="476"/>
      <c r="AY17" s="476"/>
      <c r="AZ17" s="476"/>
      <c r="BA17" s="476"/>
      <c r="BB17" s="476"/>
      <c r="BC17" s="476"/>
      <c r="BD17" s="476"/>
      <c r="BE17" s="476"/>
      <c r="BF17" s="476"/>
      <c r="BG17" s="476"/>
      <c r="BH17" s="476"/>
      <c r="BI17" s="476"/>
      <c r="BJ17" s="476"/>
      <c r="BK17" s="476"/>
      <c r="BL17" s="476"/>
      <c r="BM17" s="476"/>
      <c r="BN17" s="476"/>
      <c r="BO17" s="476"/>
      <c r="BP17" s="476"/>
      <c r="BQ17" s="476"/>
      <c r="BR17" s="476"/>
      <c r="BS17" s="476"/>
      <c r="BT17" s="476"/>
      <c r="BU17" s="476"/>
      <c r="BV17" s="476"/>
      <c r="BW17" s="476"/>
      <c r="BX17" s="476"/>
      <c r="BY17" s="476"/>
      <c r="BZ17" s="476"/>
      <c r="CA17" s="476"/>
      <c r="CB17" s="476"/>
      <c r="CC17" s="476"/>
      <c r="CD17" s="476"/>
      <c r="CE17" s="476"/>
    </row>
    <row r="18" spans="1:83" s="478" customFormat="1" ht="15" customHeight="1" thickBot="1">
      <c r="A18" s="479" t="s">
        <v>557</v>
      </c>
      <c r="B18" s="148">
        <v>78.289838978345358</v>
      </c>
      <c r="C18" s="148">
        <v>79.388657319691802</v>
      </c>
      <c r="D18" s="148">
        <v>80.855196770938448</v>
      </c>
      <c r="E18" s="148">
        <v>81.001103420603869</v>
      </c>
      <c r="F18" s="148">
        <v>80.974253295925706</v>
      </c>
      <c r="G18" s="148">
        <v>80.353730831414438</v>
      </c>
      <c r="H18" s="148">
        <v>79.316993227773352</v>
      </c>
      <c r="I18" s="148">
        <v>78.117796490567812</v>
      </c>
      <c r="J18" s="148">
        <v>77.838513920415068</v>
      </c>
      <c r="K18" s="148">
        <v>77.934499527530022</v>
      </c>
      <c r="L18" s="148">
        <v>77.840895753620813</v>
      </c>
      <c r="M18" s="148">
        <v>79.33890283948233</v>
      </c>
      <c r="N18" s="148">
        <v>80.588162913744313</v>
      </c>
      <c r="O18" s="148">
        <v>81.090310840790693</v>
      </c>
      <c r="P18" s="148">
        <v>82.374029570291256</v>
      </c>
      <c r="Q18" s="148">
        <v>82.447790189412345</v>
      </c>
      <c r="R18" s="148">
        <v>80.958712220138182</v>
      </c>
      <c r="S18" s="148">
        <f t="shared" ref="S18:X18" si="2">S10/(S11+S12)*100</f>
        <v>80.900004670496472</v>
      </c>
      <c r="T18" s="148">
        <f t="shared" si="2"/>
        <v>80.469464253062711</v>
      </c>
      <c r="U18" s="148">
        <f t="shared" si="2"/>
        <v>78.678551532033424</v>
      </c>
      <c r="V18" s="148">
        <f t="shared" si="2"/>
        <v>78.51737791465024</v>
      </c>
      <c r="W18" s="148">
        <f t="shared" si="2"/>
        <v>77.342687533729091</v>
      </c>
      <c r="X18" s="148">
        <f t="shared" si="2"/>
        <v>75.80092385635524</v>
      </c>
      <c r="Y18" s="340"/>
      <c r="Z18" s="477"/>
      <c r="AA18" s="477"/>
      <c r="AB18" s="477"/>
      <c r="AC18" s="477"/>
      <c r="AD18" s="477"/>
      <c r="AE18" s="477"/>
      <c r="AF18" s="477"/>
      <c r="AG18" s="477"/>
      <c r="AH18" s="477"/>
      <c r="AI18" s="477"/>
      <c r="AJ18" s="477"/>
      <c r="AK18" s="477"/>
      <c r="AL18" s="477"/>
      <c r="AM18" s="477"/>
      <c r="AN18" s="477"/>
      <c r="AO18" s="477"/>
      <c r="AP18" s="477"/>
      <c r="AQ18" s="477"/>
      <c r="AR18" s="477"/>
      <c r="AS18" s="477"/>
      <c r="AT18" s="477"/>
      <c r="AU18" s="477"/>
      <c r="AV18" s="477"/>
      <c r="AW18" s="477"/>
      <c r="AX18" s="477"/>
      <c r="AY18" s="477"/>
      <c r="AZ18" s="477"/>
      <c r="BA18" s="477"/>
      <c r="BB18" s="477"/>
      <c r="BC18" s="477"/>
      <c r="BD18" s="477"/>
      <c r="BE18" s="477"/>
      <c r="BF18" s="477"/>
      <c r="BG18" s="477"/>
      <c r="BH18" s="477"/>
      <c r="BI18" s="477"/>
      <c r="BJ18" s="477"/>
      <c r="BK18" s="477"/>
      <c r="BL18" s="477"/>
      <c r="BM18" s="477"/>
      <c r="BN18" s="477"/>
      <c r="BO18" s="477"/>
      <c r="BP18" s="477"/>
      <c r="BQ18" s="477"/>
      <c r="BR18" s="477"/>
      <c r="BS18" s="477"/>
      <c r="BT18" s="477"/>
      <c r="BU18" s="477"/>
      <c r="BV18" s="477"/>
      <c r="BW18" s="477"/>
      <c r="BX18" s="477"/>
      <c r="BY18" s="477"/>
      <c r="BZ18" s="477"/>
      <c r="CA18" s="477"/>
      <c r="CB18" s="477"/>
      <c r="CC18" s="477"/>
      <c r="CD18" s="477"/>
      <c r="CE18" s="477"/>
    </row>
    <row r="19" spans="1:83" s="357" customFormat="1" ht="15" customHeight="1" thickTop="1">
      <c r="A19" s="351"/>
      <c r="B19" s="356"/>
      <c r="C19" s="356"/>
      <c r="D19" s="356"/>
      <c r="E19" s="356"/>
      <c r="F19" s="356"/>
      <c r="G19" s="356"/>
      <c r="H19" s="356"/>
      <c r="I19" s="356"/>
      <c r="J19" s="356"/>
      <c r="K19" s="356"/>
      <c r="L19" s="356"/>
      <c r="M19" s="356"/>
      <c r="N19" s="356"/>
      <c r="O19" s="356"/>
      <c r="P19" s="356"/>
      <c r="Q19" s="356"/>
      <c r="R19" s="356"/>
      <c r="S19" s="356"/>
      <c r="T19" s="356"/>
      <c r="U19" s="356"/>
      <c r="V19" s="356"/>
      <c r="W19" s="356"/>
      <c r="X19" s="356"/>
    </row>
    <row r="20" spans="1:83" s="357" customFormat="1" ht="24">
      <c r="A20" s="176" t="s">
        <v>206</v>
      </c>
      <c r="B20" s="439"/>
      <c r="C20" s="439"/>
      <c r="D20" s="439"/>
      <c r="E20" s="439"/>
      <c r="F20" s="439"/>
      <c r="G20" s="439"/>
      <c r="H20" s="439"/>
      <c r="I20" s="439"/>
      <c r="J20" s="439"/>
      <c r="K20" s="439"/>
      <c r="L20" s="439"/>
      <c r="M20" s="439"/>
      <c r="N20" s="439"/>
      <c r="O20" s="439"/>
      <c r="P20" s="439"/>
      <c r="Q20" s="439"/>
      <c r="R20" s="439"/>
      <c r="S20" s="439"/>
      <c r="T20" s="439"/>
      <c r="U20" s="439"/>
      <c r="V20" s="439"/>
      <c r="W20" s="439"/>
      <c r="X20" s="439"/>
    </row>
    <row r="21" spans="1:83" s="357" customFormat="1" ht="15" customHeight="1">
      <c r="A21" s="356"/>
      <c r="B21" s="439"/>
      <c r="C21" s="439"/>
      <c r="D21" s="439"/>
      <c r="E21" s="439"/>
      <c r="F21" s="439"/>
      <c r="G21" s="439"/>
      <c r="H21" s="439"/>
      <c r="I21" s="439"/>
      <c r="J21" s="439"/>
      <c r="K21" s="439"/>
      <c r="L21" s="439"/>
      <c r="M21" s="439"/>
      <c r="N21" s="439"/>
      <c r="O21" s="439"/>
      <c r="P21" s="439"/>
      <c r="Q21" s="439"/>
      <c r="R21" s="439"/>
      <c r="S21" s="439"/>
      <c r="T21" s="439"/>
      <c r="U21" s="439"/>
      <c r="V21" s="439"/>
      <c r="W21" s="439"/>
      <c r="X21" s="439"/>
    </row>
    <row r="22" spans="1:83" s="357" customFormat="1" ht="15" customHeight="1">
      <c r="A22" s="356"/>
      <c r="B22" s="439"/>
      <c r="C22" s="439"/>
      <c r="D22" s="439"/>
      <c r="E22" s="439"/>
      <c r="F22" s="439"/>
      <c r="G22" s="439"/>
      <c r="H22" s="439"/>
      <c r="I22" s="439"/>
      <c r="J22" s="439"/>
      <c r="K22" s="439"/>
      <c r="L22" s="439"/>
      <c r="M22" s="439"/>
      <c r="N22" s="439"/>
      <c r="O22" s="439"/>
      <c r="P22" s="439"/>
      <c r="Q22" s="439"/>
      <c r="R22" s="439"/>
      <c r="S22" s="439"/>
      <c r="T22" s="439"/>
      <c r="U22" s="439"/>
      <c r="V22" s="439"/>
      <c r="W22" s="439"/>
      <c r="X22" s="439"/>
    </row>
    <row r="23" spans="1:83" s="357" customFormat="1" ht="15" customHeight="1">
      <c r="A23" s="356"/>
      <c r="B23" s="439"/>
      <c r="C23" s="439"/>
      <c r="D23" s="439"/>
      <c r="E23" s="439"/>
      <c r="F23" s="439"/>
      <c r="G23" s="439"/>
      <c r="H23" s="439"/>
      <c r="I23" s="439"/>
      <c r="J23" s="439"/>
      <c r="K23" s="439"/>
      <c r="L23" s="439"/>
      <c r="M23" s="439"/>
      <c r="N23" s="439"/>
      <c r="O23" s="439"/>
      <c r="P23" s="439"/>
      <c r="Q23" s="439"/>
      <c r="R23" s="439"/>
      <c r="S23" s="439"/>
      <c r="T23" s="439"/>
      <c r="U23" s="439"/>
      <c r="V23" s="439"/>
      <c r="W23" s="439"/>
      <c r="X23" s="439"/>
    </row>
    <row r="24" spans="1:83" s="357" customFormat="1" ht="15" customHeight="1">
      <c r="A24" s="356"/>
      <c r="B24" s="439"/>
      <c r="C24" s="439"/>
      <c r="D24" s="439"/>
      <c r="E24" s="439"/>
      <c r="F24" s="439"/>
      <c r="G24" s="439"/>
      <c r="H24" s="439"/>
      <c r="I24" s="439"/>
      <c r="J24" s="439"/>
      <c r="K24" s="439"/>
      <c r="L24" s="439"/>
      <c r="M24" s="439"/>
      <c r="N24" s="439"/>
      <c r="O24" s="439"/>
      <c r="P24" s="439"/>
      <c r="Q24" s="439"/>
      <c r="R24" s="439"/>
      <c r="S24" s="439"/>
      <c r="T24" s="439"/>
      <c r="U24" s="439"/>
      <c r="V24" s="439"/>
      <c r="W24" s="439"/>
      <c r="X24" s="439"/>
    </row>
    <row r="25" spans="1:83" s="357" customFormat="1" ht="15" customHeight="1">
      <c r="A25" s="356"/>
      <c r="B25" s="439"/>
      <c r="C25" s="439"/>
      <c r="D25" s="439"/>
      <c r="E25" s="439"/>
      <c r="F25" s="439"/>
      <c r="G25" s="439"/>
      <c r="H25" s="439"/>
      <c r="I25" s="439"/>
      <c r="J25" s="439"/>
      <c r="K25" s="439"/>
      <c r="L25" s="439"/>
      <c r="M25" s="439"/>
      <c r="N25" s="439"/>
      <c r="O25" s="439"/>
      <c r="P25" s="439"/>
      <c r="Q25" s="439"/>
      <c r="R25" s="439"/>
      <c r="S25" s="439"/>
      <c r="T25" s="439"/>
      <c r="U25" s="439"/>
      <c r="V25" s="439"/>
      <c r="W25" s="439"/>
      <c r="X25" s="439"/>
    </row>
    <row r="26" spans="1:83"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row>
    <row r="27" spans="1:83"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row>
    <row r="28" spans="1:83"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row>
    <row r="29" spans="1:83"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row>
    <row r="30" spans="1:83"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row>
    <row r="31" spans="1:83"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row>
    <row r="32" spans="1:83"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row>
    <row r="33" spans="1:24"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row>
    <row r="34" spans="1:24"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row>
    <row r="35" spans="1:24"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row>
    <row r="36" spans="1:24"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row>
    <row r="37" spans="1:24"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row>
    <row r="38" spans="1:24"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row>
    <row r="39" spans="1:24"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row>
    <row r="40" spans="1:24"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row>
    <row r="41" spans="1:24"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row>
    <row r="42" spans="1:24"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row>
    <row r="43" spans="1:24"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row>
    <row r="44" spans="1:24"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row>
    <row r="45" spans="1:24"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row>
    <row r="46" spans="1:24"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row>
    <row r="47" spans="1:24"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row>
    <row r="48" spans="1:24"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row>
    <row r="49" spans="1:24"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row>
    <row r="50" spans="1:24"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row>
    <row r="51" spans="1:24"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row>
    <row r="52" spans="1:24"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row>
    <row r="53" spans="1:24"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row>
    <row r="54" spans="1:24"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row>
    <row r="55" spans="1:24"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row>
    <row r="56" spans="1:24"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row>
    <row r="57" spans="1:24"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row>
    <row r="58" spans="1:24"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row>
    <row r="59" spans="1:24"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row>
    <row r="60" spans="1:24"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row>
    <row r="61" spans="1:24"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row>
    <row r="62" spans="1:24"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row>
    <row r="63" spans="1:24"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row>
    <row r="64" spans="1:24"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row>
    <row r="65" spans="1:24"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row>
    <row r="66" spans="1:24"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row>
    <row r="67" spans="1:24"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row>
    <row r="68" spans="1:24"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row>
    <row r="69" spans="1:24"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row>
    <row r="70" spans="1:24"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row>
    <row r="71" spans="1:24"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row>
    <row r="72" spans="1:24"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row>
    <row r="73" spans="1:24"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row>
    <row r="74" spans="1:24"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row>
    <row r="75" spans="1:24"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row>
    <row r="76" spans="1:24"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row>
    <row r="77" spans="1:24"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row>
    <row r="78" spans="1:24"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row>
    <row r="79" spans="1:24"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row>
    <row r="80" spans="1:24"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row>
    <row r="81" spans="1:24"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row>
    <row r="82" spans="1:24"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row>
    <row r="83" spans="1:24"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row>
    <row r="84" spans="1:24"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row>
    <row r="85" spans="1:24"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row>
    <row r="86" spans="1:24"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row>
    <row r="87" spans="1:24"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row>
    <row r="88" spans="1:24"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row>
    <row r="89" spans="1:24"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row>
    <row r="90" spans="1:24"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row>
    <row r="91" spans="1:24"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row>
    <row r="92" spans="1:24"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row>
    <row r="93" spans="1:24"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row>
    <row r="94" spans="1:24"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row>
    <row r="95" spans="1:24"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row>
    <row r="96" spans="1:24"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row>
    <row r="97" spans="1:24"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row>
    <row r="98" spans="1:24"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row>
    <row r="99" spans="1:24"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row>
    <row r="100" spans="1:24"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row>
    <row r="101" spans="1:24"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row>
    <row r="102" spans="1:24"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row>
    <row r="103" spans="1:24"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row>
  </sheetData>
  <hyperlinks>
    <hyperlink ref="X6" location="Índex!D9" display="Index" xr:uid="{0BDD379D-427B-479E-ABAC-10669599E66C}"/>
  </hyperlinks>
  <printOptions horizontalCentered="1"/>
  <pageMargins left="0" right="0" top="0.39370078740157483" bottom="0" header="0" footer="0"/>
  <pageSetup paperSize="9" scale="97" orientation="landscape" horizontalDpi="1200" verticalDpi="1200" r:id="rId1"/>
  <headerFooter alignWithMargins="0">
    <oddHeader>&amp;R&amp;P/&amp;N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77531-4E2F-40C4-B566-49985B465C58}">
  <sheetPr>
    <tabColor rgb="FFFF0000"/>
  </sheetPr>
  <dimension ref="A1:GD37"/>
  <sheetViews>
    <sheetView showGridLines="0" zoomScaleNormal="100" workbookViewId="0">
      <pane xSplit="1" ySplit="9" topLeftCell="N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2"/>
  <cols>
    <col min="1" max="1" width="65.7265625" style="234" bestFit="1" customWidth="1"/>
    <col min="2" max="4" width="8.7265625" style="234" bestFit="1" customWidth="1"/>
    <col min="5" max="5" width="9" style="234" bestFit="1" customWidth="1"/>
    <col min="6" max="19" width="8.7265625" style="234" bestFit="1" customWidth="1"/>
    <col min="20" max="16384" width="11" style="61"/>
  </cols>
  <sheetData>
    <row r="1" spans="1:186" s="44" customFormat="1" ht="15" customHeight="1">
      <c r="A1" s="37"/>
      <c r="B1" s="38"/>
      <c r="C1" s="38"/>
      <c r="D1" s="38"/>
      <c r="E1" s="38"/>
      <c r="F1" s="38"/>
      <c r="G1" s="38"/>
      <c r="H1" s="38"/>
      <c r="I1" s="38"/>
      <c r="J1" s="38"/>
      <c r="K1" s="38"/>
      <c r="L1" s="38"/>
      <c r="M1" s="38"/>
      <c r="N1" s="38"/>
      <c r="O1" s="38"/>
      <c r="P1" s="38"/>
      <c r="Q1" s="38"/>
      <c r="R1" s="38"/>
      <c r="S1" s="38"/>
      <c r="T1" s="39"/>
      <c r="U1" s="40"/>
      <c r="V1" s="39"/>
      <c r="W1" s="40"/>
      <c r="X1" s="39"/>
      <c r="Y1" s="40"/>
      <c r="Z1" s="39"/>
      <c r="AA1" s="40"/>
      <c r="AB1" s="39"/>
      <c r="AC1" s="40"/>
      <c r="AD1" s="39"/>
      <c r="AE1" s="40"/>
      <c r="AF1" s="39"/>
      <c r="AG1" s="40"/>
      <c r="AH1" s="39"/>
      <c r="AI1" s="40"/>
      <c r="AJ1" s="39"/>
      <c r="AK1" s="40"/>
      <c r="AL1" s="39"/>
      <c r="AM1" s="40"/>
      <c r="AN1" s="39"/>
      <c r="AO1" s="40"/>
      <c r="AP1" s="39"/>
      <c r="AQ1" s="40"/>
      <c r="AR1" s="39"/>
      <c r="AS1" s="40"/>
      <c r="AT1" s="41"/>
      <c r="AU1" s="41"/>
      <c r="AV1" s="39"/>
      <c r="AW1" s="40"/>
      <c r="AX1" s="42"/>
      <c r="AY1" s="42"/>
      <c r="AZ1" s="42"/>
      <c r="BA1" s="42"/>
      <c r="BB1" s="42"/>
      <c r="BC1" s="40"/>
      <c r="BD1" s="42"/>
      <c r="BE1" s="40"/>
      <c r="BF1" s="42"/>
      <c r="BG1" s="42"/>
      <c r="BH1" s="42"/>
      <c r="BI1" s="43"/>
      <c r="BJ1" s="43"/>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41"/>
      <c r="CZ1" s="41"/>
      <c r="DA1" s="39"/>
      <c r="DB1" s="40"/>
      <c r="DC1" s="42"/>
      <c r="DD1" s="42"/>
      <c r="DE1" s="42"/>
      <c r="DF1" s="42"/>
      <c r="DG1" s="42"/>
      <c r="DH1" s="40"/>
      <c r="DI1" s="42"/>
      <c r="DJ1" s="40"/>
      <c r="DK1" s="42"/>
      <c r="DL1" s="42"/>
      <c r="DM1" s="42"/>
      <c r="DN1" s="43"/>
      <c r="DO1" s="43"/>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41"/>
      <c r="FE1" s="41"/>
      <c r="FF1" s="39"/>
      <c r="FG1" s="40"/>
      <c r="FH1" s="42"/>
      <c r="FI1" s="42"/>
      <c r="FJ1" s="42"/>
      <c r="FK1" s="42"/>
      <c r="FL1" s="42"/>
      <c r="FM1" s="40"/>
      <c r="FN1" s="42"/>
      <c r="FO1" s="40"/>
      <c r="FP1" s="42"/>
      <c r="FQ1" s="42"/>
      <c r="FR1" s="42"/>
      <c r="FS1" s="43"/>
      <c r="FT1" s="43"/>
      <c r="FU1" s="39"/>
      <c r="FV1" s="40"/>
      <c r="FW1" s="39"/>
      <c r="FX1" s="40"/>
      <c r="FY1" s="39"/>
      <c r="FZ1" s="40"/>
      <c r="GA1" s="39"/>
      <c r="GB1" s="40"/>
      <c r="GC1" s="39"/>
      <c r="GD1" s="40"/>
    </row>
    <row r="2" spans="1:186" s="44" customFormat="1" ht="15" customHeight="1">
      <c r="A2" s="37"/>
      <c r="B2" s="38"/>
      <c r="C2" s="38"/>
      <c r="D2" s="38"/>
      <c r="E2" s="38"/>
      <c r="F2" s="38"/>
      <c r="G2" s="38"/>
      <c r="H2" s="38"/>
      <c r="I2" s="38"/>
      <c r="J2" s="38"/>
      <c r="K2" s="38"/>
      <c r="L2" s="38"/>
      <c r="M2" s="38"/>
      <c r="N2" s="38"/>
      <c r="O2" s="38"/>
      <c r="P2" s="38"/>
      <c r="Q2" s="38"/>
      <c r="R2" s="38"/>
      <c r="S2" s="38"/>
      <c r="T2" s="39"/>
      <c r="U2" s="40"/>
      <c r="V2" s="39"/>
      <c r="W2" s="40"/>
      <c r="X2" s="39"/>
      <c r="Y2" s="40"/>
      <c r="Z2" s="39"/>
      <c r="AA2" s="40"/>
      <c r="AB2" s="39"/>
      <c r="AC2" s="40"/>
      <c r="AD2" s="39"/>
      <c r="AE2" s="40"/>
      <c r="AF2" s="39"/>
      <c r="AG2" s="40"/>
      <c r="AH2" s="39"/>
      <c r="AI2" s="40"/>
      <c r="AJ2" s="39"/>
      <c r="AK2" s="40"/>
      <c r="AL2" s="39"/>
      <c r="AM2" s="40"/>
      <c r="AN2" s="39"/>
      <c r="AO2" s="40"/>
      <c r="AP2" s="39"/>
      <c r="AQ2" s="40"/>
      <c r="AR2" s="39"/>
      <c r="AS2" s="40"/>
      <c r="AT2" s="41"/>
      <c r="AU2" s="41"/>
      <c r="AV2" s="39"/>
      <c r="AW2" s="40"/>
      <c r="AX2" s="42"/>
      <c r="AY2" s="42"/>
      <c r="AZ2" s="42"/>
      <c r="BA2" s="42"/>
      <c r="BB2" s="42"/>
      <c r="BC2" s="40"/>
      <c r="BD2" s="42"/>
      <c r="BE2" s="40"/>
      <c r="BF2" s="42"/>
      <c r="BG2" s="42"/>
      <c r="BH2" s="42"/>
      <c r="BI2" s="43"/>
      <c r="BJ2" s="43"/>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41"/>
      <c r="CZ2" s="41"/>
      <c r="DA2" s="39"/>
      <c r="DB2" s="40"/>
      <c r="DC2" s="42"/>
      <c r="DD2" s="42"/>
      <c r="DE2" s="42"/>
      <c r="DF2" s="42"/>
      <c r="DG2" s="42"/>
      <c r="DH2" s="40"/>
      <c r="DI2" s="42"/>
      <c r="DJ2" s="40"/>
      <c r="DK2" s="42"/>
      <c r="DL2" s="42"/>
      <c r="DM2" s="42"/>
      <c r="DN2" s="43"/>
      <c r="DO2" s="43"/>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41"/>
      <c r="FE2" s="41"/>
      <c r="FF2" s="39"/>
      <c r="FG2" s="40"/>
      <c r="FH2" s="42"/>
      <c r="FI2" s="42"/>
      <c r="FJ2" s="42"/>
      <c r="FK2" s="42"/>
      <c r="FL2" s="42"/>
      <c r="FM2" s="40"/>
      <c r="FN2" s="42"/>
      <c r="FO2" s="40"/>
      <c r="FP2" s="42"/>
      <c r="FQ2" s="42"/>
      <c r="FR2" s="42"/>
      <c r="FS2" s="43"/>
      <c r="FT2" s="43"/>
      <c r="FU2" s="39"/>
      <c r="FV2" s="40"/>
      <c r="FW2" s="39"/>
      <c r="FX2" s="40"/>
      <c r="FY2" s="39"/>
      <c r="FZ2" s="40"/>
      <c r="GA2" s="39"/>
      <c r="GB2" s="40"/>
      <c r="GC2" s="39"/>
      <c r="GD2" s="40"/>
    </row>
    <row r="3" spans="1:186" s="44" customFormat="1" ht="15" customHeight="1">
      <c r="A3" s="37"/>
      <c r="B3" s="38"/>
      <c r="C3" s="38"/>
      <c r="D3" s="38"/>
      <c r="E3" s="38"/>
      <c r="F3" s="38"/>
      <c r="G3" s="38"/>
      <c r="H3" s="38"/>
      <c r="I3" s="38"/>
      <c r="J3" s="38"/>
      <c r="K3" s="38"/>
      <c r="L3" s="38"/>
      <c r="M3" s="38"/>
      <c r="N3" s="38"/>
      <c r="O3" s="38"/>
      <c r="P3" s="38"/>
      <c r="Q3" s="38"/>
      <c r="R3" s="38"/>
      <c r="S3" s="38"/>
      <c r="T3" s="39"/>
      <c r="U3" s="40"/>
      <c r="V3" s="39"/>
      <c r="W3" s="40"/>
      <c r="X3" s="39"/>
      <c r="Y3" s="40"/>
      <c r="Z3" s="39"/>
      <c r="AA3" s="40"/>
      <c r="AB3" s="39"/>
      <c r="AC3" s="40"/>
      <c r="AD3" s="39"/>
      <c r="AE3" s="40"/>
      <c r="AF3" s="39"/>
      <c r="AG3" s="40"/>
      <c r="AH3" s="39"/>
      <c r="AI3" s="40"/>
      <c r="AJ3" s="39"/>
      <c r="AK3" s="40"/>
      <c r="AL3" s="39"/>
      <c r="AM3" s="40"/>
      <c r="AN3" s="39"/>
      <c r="AO3" s="40"/>
      <c r="AP3" s="39"/>
      <c r="AQ3" s="40"/>
      <c r="AR3" s="39"/>
      <c r="AS3" s="40"/>
      <c r="AT3" s="41"/>
      <c r="AU3" s="41"/>
      <c r="AV3" s="39"/>
      <c r="AW3" s="40"/>
      <c r="AX3" s="42"/>
      <c r="AY3" s="42"/>
      <c r="AZ3" s="42"/>
      <c r="BA3" s="42"/>
      <c r="BB3" s="42"/>
      <c r="BC3" s="40"/>
      <c r="BD3" s="42"/>
      <c r="BE3" s="40"/>
      <c r="BF3" s="42"/>
      <c r="BG3" s="42"/>
      <c r="BH3" s="42"/>
      <c r="BI3" s="43"/>
      <c r="BJ3" s="43"/>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41"/>
      <c r="CZ3" s="41"/>
      <c r="DA3" s="39"/>
      <c r="DB3" s="40"/>
      <c r="DC3" s="42"/>
      <c r="DD3" s="42"/>
      <c r="DE3" s="42"/>
      <c r="DF3" s="42"/>
      <c r="DG3" s="42"/>
      <c r="DH3" s="40"/>
      <c r="DI3" s="42"/>
      <c r="DJ3" s="40"/>
      <c r="DK3" s="42"/>
      <c r="DL3" s="42"/>
      <c r="DM3" s="42"/>
      <c r="DN3" s="43"/>
      <c r="DO3" s="43"/>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41"/>
      <c r="FE3" s="41"/>
      <c r="FF3" s="39"/>
      <c r="FG3" s="40"/>
      <c r="FH3" s="42"/>
      <c r="FI3" s="42"/>
      <c r="FJ3" s="42"/>
      <c r="FK3" s="42"/>
      <c r="FL3" s="42"/>
      <c r="FM3" s="40"/>
      <c r="FN3" s="42"/>
      <c r="FO3" s="40"/>
      <c r="FP3" s="42"/>
      <c r="FQ3" s="42"/>
      <c r="FR3" s="42"/>
      <c r="FS3" s="43"/>
      <c r="FT3" s="43"/>
      <c r="FU3" s="39"/>
      <c r="FV3" s="40"/>
      <c r="FW3" s="39"/>
      <c r="FX3" s="40"/>
      <c r="FY3" s="39"/>
      <c r="FZ3" s="40"/>
      <c r="GA3" s="39"/>
      <c r="GB3" s="40"/>
      <c r="GC3" s="39"/>
      <c r="GD3" s="40"/>
    </row>
    <row r="4" spans="1:186" s="44" customFormat="1" ht="15" customHeight="1">
      <c r="A4" s="45"/>
      <c r="B4" s="46"/>
      <c r="C4" s="46"/>
      <c r="D4" s="46"/>
      <c r="E4" s="46"/>
      <c r="F4" s="46"/>
      <c r="G4" s="46"/>
      <c r="H4" s="46"/>
      <c r="I4" s="46"/>
      <c r="J4" s="46"/>
      <c r="K4" s="46"/>
      <c r="L4" s="46"/>
      <c r="M4" s="46"/>
      <c r="N4" s="46"/>
      <c r="O4" s="46"/>
      <c r="P4" s="46"/>
      <c r="Q4" s="46"/>
      <c r="R4" s="46"/>
      <c r="S4" s="46"/>
    </row>
    <row r="5" spans="1:186" s="44" customFormat="1" ht="15" customHeight="1" thickBot="1">
      <c r="A5" s="235" t="s">
        <v>239</v>
      </c>
      <c r="B5" s="48"/>
      <c r="C5" s="48"/>
      <c r="D5" s="48"/>
      <c r="E5" s="48"/>
      <c r="F5" s="48"/>
      <c r="G5" s="48"/>
      <c r="H5" s="48"/>
      <c r="I5" s="48"/>
      <c r="J5" s="48"/>
      <c r="K5" s="48"/>
      <c r="L5" s="48"/>
      <c r="M5" s="48"/>
      <c r="N5" s="48"/>
      <c r="O5" s="48"/>
      <c r="P5" s="48"/>
      <c r="Q5" s="48"/>
      <c r="R5" s="48"/>
      <c r="S5" s="48"/>
    </row>
    <row r="6" spans="1:186" s="44" customFormat="1" ht="15" customHeight="1" thickTop="1">
      <c r="A6" s="400"/>
      <c r="B6" s="51"/>
      <c r="C6" s="51"/>
      <c r="D6" s="51"/>
      <c r="E6" s="51"/>
      <c r="F6" s="51"/>
      <c r="G6" s="51"/>
      <c r="H6" s="51"/>
      <c r="I6" s="51"/>
      <c r="J6" s="51"/>
      <c r="K6" s="51"/>
      <c r="L6" s="51"/>
      <c r="M6" s="51"/>
      <c r="N6" s="51"/>
      <c r="O6" s="51"/>
      <c r="P6" s="51"/>
      <c r="Q6" s="51"/>
      <c r="R6" s="51"/>
      <c r="S6" s="51" t="s">
        <v>61</v>
      </c>
    </row>
    <row r="7" spans="1:186" s="56" customFormat="1" ht="15" customHeight="1">
      <c r="A7" s="54"/>
      <c r="B7" s="55" t="s">
        <v>62</v>
      </c>
      <c r="C7" s="55" t="s">
        <v>63</v>
      </c>
      <c r="D7" s="55" t="s">
        <v>148</v>
      </c>
      <c r="E7" s="239" t="s">
        <v>65</v>
      </c>
      <c r="F7" s="239" t="s">
        <v>66</v>
      </c>
      <c r="G7" s="239" t="s">
        <v>67</v>
      </c>
      <c r="H7" s="239" t="s">
        <v>149</v>
      </c>
      <c r="I7" s="239" t="s">
        <v>69</v>
      </c>
      <c r="J7" s="239" t="s">
        <v>70</v>
      </c>
      <c r="K7" s="239" t="s">
        <v>71</v>
      </c>
      <c r="L7" s="239" t="s">
        <v>72</v>
      </c>
      <c r="M7" s="239" t="s">
        <v>73</v>
      </c>
      <c r="N7" s="239" t="s">
        <v>74</v>
      </c>
      <c r="O7" s="239" t="s">
        <v>75</v>
      </c>
      <c r="P7" s="239" t="s">
        <v>76</v>
      </c>
      <c r="Q7" s="239" t="s">
        <v>77</v>
      </c>
      <c r="R7" s="239" t="s">
        <v>78</v>
      </c>
      <c r="S7" s="55" t="s">
        <v>79</v>
      </c>
    </row>
    <row r="8" spans="1:186" s="44" customFormat="1" ht="15" customHeight="1">
      <c r="A8" s="57" t="s">
        <v>395</v>
      </c>
      <c r="B8" s="58"/>
      <c r="C8" s="58"/>
      <c r="D8" s="58"/>
      <c r="E8" s="58"/>
      <c r="F8" s="58"/>
      <c r="G8" s="58"/>
      <c r="H8" s="58"/>
      <c r="I8" s="58"/>
      <c r="J8" s="58"/>
      <c r="K8" s="58"/>
      <c r="L8" s="58"/>
      <c r="M8" s="58"/>
      <c r="N8" s="58"/>
      <c r="O8" s="58"/>
      <c r="P8" s="58"/>
      <c r="Q8" s="58"/>
      <c r="R8" s="58"/>
      <c r="S8" s="58"/>
    </row>
    <row r="9" spans="1:186" ht="5.0999999999999996" customHeight="1">
      <c r="A9" s="59"/>
      <c r="B9" s="59"/>
      <c r="C9" s="59"/>
      <c r="D9" s="59"/>
      <c r="E9" s="59"/>
      <c r="F9" s="59"/>
      <c r="G9" s="59"/>
      <c r="H9" s="59"/>
      <c r="I9" s="59"/>
      <c r="J9" s="59"/>
      <c r="K9" s="59"/>
      <c r="L9" s="59"/>
      <c r="M9" s="59"/>
      <c r="N9" s="59"/>
      <c r="O9" s="59"/>
      <c r="P9" s="59"/>
      <c r="Q9" s="59"/>
      <c r="R9" s="59"/>
      <c r="S9" s="59"/>
    </row>
    <row r="10" spans="1:186" s="44" customFormat="1" ht="15" customHeight="1">
      <c r="A10" s="45" t="s">
        <v>396</v>
      </c>
      <c r="B10" s="62">
        <v>938459</v>
      </c>
      <c r="C10" s="62">
        <v>942762</v>
      </c>
      <c r="D10" s="62">
        <v>926568</v>
      </c>
      <c r="E10" s="62">
        <v>925321</v>
      </c>
      <c r="F10" s="62">
        <v>1013847</v>
      </c>
      <c r="G10" s="62">
        <v>1084595</v>
      </c>
      <c r="H10" s="62">
        <v>1164279</v>
      </c>
      <c r="I10" s="62">
        <v>1137526</v>
      </c>
      <c r="J10" s="62">
        <v>1154771</v>
      </c>
      <c r="K10" s="62">
        <v>1151260</v>
      </c>
      <c r="L10" s="62">
        <v>1200042</v>
      </c>
      <c r="M10" s="62">
        <v>1179489</v>
      </c>
      <c r="N10" s="62">
        <v>1191102</v>
      </c>
      <c r="O10" s="62">
        <v>1215206</v>
      </c>
      <c r="P10" s="62">
        <v>1336012</v>
      </c>
      <c r="Q10" s="62">
        <v>1274272</v>
      </c>
      <c r="R10" s="62">
        <v>1300528</v>
      </c>
      <c r="S10" s="63">
        <v>1307331</v>
      </c>
      <c r="T10" s="401"/>
    </row>
    <row r="11" spans="1:186" ht="15" customHeight="1">
      <c r="A11" s="65" t="s">
        <v>397</v>
      </c>
      <c r="B11" s="66">
        <v>328146</v>
      </c>
      <c r="C11" s="66">
        <v>309924</v>
      </c>
      <c r="D11" s="66">
        <v>288480</v>
      </c>
      <c r="E11" s="66">
        <v>272794</v>
      </c>
      <c r="F11" s="66">
        <v>294878</v>
      </c>
      <c r="G11" s="66">
        <v>293042</v>
      </c>
      <c r="H11" s="66">
        <v>337766</v>
      </c>
      <c r="I11" s="66">
        <v>314826</v>
      </c>
      <c r="J11" s="66">
        <v>338186</v>
      </c>
      <c r="K11" s="66">
        <v>331216</v>
      </c>
      <c r="L11" s="66">
        <v>336296</v>
      </c>
      <c r="M11" s="66">
        <v>313540</v>
      </c>
      <c r="N11" s="66">
        <v>321966</v>
      </c>
      <c r="O11" s="66">
        <v>309552</v>
      </c>
      <c r="P11" s="66">
        <v>360529</v>
      </c>
      <c r="Q11" s="66">
        <v>323616</v>
      </c>
      <c r="R11" s="66">
        <v>331229</v>
      </c>
      <c r="S11" s="67">
        <v>334960</v>
      </c>
      <c r="T11" s="401"/>
    </row>
    <row r="12" spans="1:186" ht="15" customHeight="1">
      <c r="A12" s="65" t="s">
        <v>398</v>
      </c>
      <c r="B12" s="66">
        <v>325016</v>
      </c>
      <c r="C12" s="66">
        <v>330367</v>
      </c>
      <c r="D12" s="66">
        <v>337070</v>
      </c>
      <c r="E12" s="66">
        <v>366795</v>
      </c>
      <c r="F12" s="66">
        <v>399776</v>
      </c>
      <c r="G12" s="66">
        <v>493571</v>
      </c>
      <c r="H12" s="66">
        <v>524312</v>
      </c>
      <c r="I12" s="66">
        <v>548924</v>
      </c>
      <c r="J12" s="66">
        <v>539166</v>
      </c>
      <c r="K12" s="66">
        <v>546117</v>
      </c>
      <c r="L12" s="66">
        <v>562789</v>
      </c>
      <c r="M12" s="66">
        <v>572790</v>
      </c>
      <c r="N12" s="66">
        <v>547887</v>
      </c>
      <c r="O12" s="66">
        <v>567575</v>
      </c>
      <c r="P12" s="66">
        <v>590739</v>
      </c>
      <c r="Q12" s="66">
        <v>593186</v>
      </c>
      <c r="R12" s="66">
        <v>589001</v>
      </c>
      <c r="S12" s="67">
        <v>591747</v>
      </c>
      <c r="T12" s="401"/>
    </row>
    <row r="13" spans="1:186" ht="15" customHeight="1">
      <c r="A13" s="65" t="s">
        <v>399</v>
      </c>
      <c r="B13" s="66">
        <v>157507</v>
      </c>
      <c r="C13" s="66">
        <v>163190</v>
      </c>
      <c r="D13" s="66">
        <v>163130</v>
      </c>
      <c r="E13" s="66">
        <v>170743</v>
      </c>
      <c r="F13" s="66">
        <v>172560</v>
      </c>
      <c r="G13" s="66">
        <v>161704</v>
      </c>
      <c r="H13" s="66">
        <v>154003</v>
      </c>
      <c r="I13" s="66">
        <v>145017</v>
      </c>
      <c r="J13" s="66">
        <v>142709</v>
      </c>
      <c r="K13" s="66">
        <v>134828</v>
      </c>
      <c r="L13" s="66">
        <v>148903</v>
      </c>
      <c r="M13" s="66">
        <v>166348</v>
      </c>
      <c r="N13" s="66">
        <v>182185</v>
      </c>
      <c r="O13" s="66">
        <v>195341</v>
      </c>
      <c r="P13" s="66">
        <v>214971</v>
      </c>
      <c r="Q13" s="66">
        <v>226815</v>
      </c>
      <c r="R13" s="66">
        <v>242411</v>
      </c>
      <c r="S13" s="67">
        <v>239361</v>
      </c>
      <c r="T13" s="401"/>
    </row>
    <row r="14" spans="1:186" ht="15" customHeight="1">
      <c r="A14" s="65" t="s">
        <v>400</v>
      </c>
      <c r="B14" s="66">
        <v>53958</v>
      </c>
      <c r="C14" s="66">
        <v>54518</v>
      </c>
      <c r="D14" s="66">
        <v>52727</v>
      </c>
      <c r="E14" s="66">
        <v>49314</v>
      </c>
      <c r="F14" s="66">
        <v>52234</v>
      </c>
      <c r="G14" s="66">
        <v>53537</v>
      </c>
      <c r="H14" s="66">
        <v>54107</v>
      </c>
      <c r="I14" s="66">
        <v>53246</v>
      </c>
      <c r="J14" s="66">
        <v>45330</v>
      </c>
      <c r="K14" s="66">
        <v>47562</v>
      </c>
      <c r="L14" s="66">
        <v>50010</v>
      </c>
      <c r="M14" s="66">
        <v>54451</v>
      </c>
      <c r="N14" s="66">
        <v>49716</v>
      </c>
      <c r="O14" s="66">
        <v>53796</v>
      </c>
      <c r="P14" s="66">
        <v>56225</v>
      </c>
      <c r="Q14" s="66">
        <v>52241</v>
      </c>
      <c r="R14" s="66">
        <v>47886</v>
      </c>
      <c r="S14" s="67">
        <v>49461</v>
      </c>
      <c r="T14" s="401"/>
    </row>
    <row r="15" spans="1:186" ht="15" customHeight="1">
      <c r="A15" s="65" t="s">
        <v>246</v>
      </c>
      <c r="B15" s="66">
        <v>17993</v>
      </c>
      <c r="C15" s="66">
        <v>24809</v>
      </c>
      <c r="D15" s="66">
        <v>16057</v>
      </c>
      <c r="E15" s="66">
        <v>13826</v>
      </c>
      <c r="F15" s="66">
        <v>22483</v>
      </c>
      <c r="G15" s="66">
        <v>20193</v>
      </c>
      <c r="H15" s="66">
        <v>24346</v>
      </c>
      <c r="I15" s="66">
        <v>17408</v>
      </c>
      <c r="J15" s="66">
        <v>21056</v>
      </c>
      <c r="K15" s="66">
        <v>21031</v>
      </c>
      <c r="L15" s="66">
        <v>28218</v>
      </c>
      <c r="M15" s="66">
        <v>13287</v>
      </c>
      <c r="N15" s="66">
        <v>19071</v>
      </c>
      <c r="O15" s="66">
        <v>17061</v>
      </c>
      <c r="P15" s="66">
        <v>14765</v>
      </c>
      <c r="Q15" s="66">
        <v>11536</v>
      </c>
      <c r="R15" s="66">
        <v>24043</v>
      </c>
      <c r="S15" s="67">
        <v>21856</v>
      </c>
      <c r="T15" s="401"/>
    </row>
    <row r="16" spans="1:186" ht="15" customHeight="1">
      <c r="A16" s="65" t="s">
        <v>401</v>
      </c>
      <c r="B16" s="66">
        <v>55839</v>
      </c>
      <c r="C16" s="66">
        <v>59954</v>
      </c>
      <c r="D16" s="66">
        <v>69104</v>
      </c>
      <c r="E16" s="66">
        <v>51849</v>
      </c>
      <c r="F16" s="66">
        <v>71916</v>
      </c>
      <c r="G16" s="66">
        <v>62548</v>
      </c>
      <c r="H16" s="66">
        <v>69745</v>
      </c>
      <c r="I16" s="66">
        <v>58105</v>
      </c>
      <c r="J16" s="66">
        <v>68324</v>
      </c>
      <c r="K16" s="66">
        <v>70506</v>
      </c>
      <c r="L16" s="66">
        <v>73826</v>
      </c>
      <c r="M16" s="66">
        <v>59073</v>
      </c>
      <c r="N16" s="66">
        <v>70277</v>
      </c>
      <c r="O16" s="66">
        <v>71881</v>
      </c>
      <c r="P16" s="66">
        <v>98783</v>
      </c>
      <c r="Q16" s="66">
        <v>66878</v>
      </c>
      <c r="R16" s="66">
        <v>65958</v>
      </c>
      <c r="S16" s="67">
        <v>69946</v>
      </c>
      <c r="T16" s="401"/>
    </row>
    <row r="17" spans="1:20" s="44" customFormat="1" ht="15" customHeight="1">
      <c r="A17" s="45" t="s">
        <v>402</v>
      </c>
      <c r="B17" s="62">
        <v>290277</v>
      </c>
      <c r="C17" s="62">
        <v>295694</v>
      </c>
      <c r="D17" s="62">
        <v>299372</v>
      </c>
      <c r="E17" s="62">
        <v>312280</v>
      </c>
      <c r="F17" s="62">
        <v>308003</v>
      </c>
      <c r="G17" s="62">
        <v>312224</v>
      </c>
      <c r="H17" s="62">
        <v>316650</v>
      </c>
      <c r="I17" s="62">
        <v>321428</v>
      </c>
      <c r="J17" s="62">
        <v>321000</v>
      </c>
      <c r="K17" s="62">
        <v>324727</v>
      </c>
      <c r="L17" s="62">
        <v>325546</v>
      </c>
      <c r="M17" s="62">
        <v>330730</v>
      </c>
      <c r="N17" s="62">
        <v>337667</v>
      </c>
      <c r="O17" s="62">
        <v>345419</v>
      </c>
      <c r="P17" s="62">
        <v>353219</v>
      </c>
      <c r="Q17" s="62">
        <v>361249</v>
      </c>
      <c r="R17" s="62">
        <v>367029</v>
      </c>
      <c r="S17" s="63">
        <v>373789</v>
      </c>
      <c r="T17" s="401"/>
    </row>
    <row r="18" spans="1:20" ht="15" customHeight="1">
      <c r="A18" s="65" t="s">
        <v>403</v>
      </c>
      <c r="B18" s="66">
        <v>261106</v>
      </c>
      <c r="C18" s="66">
        <v>265241</v>
      </c>
      <c r="D18" s="66">
        <v>269675</v>
      </c>
      <c r="E18" s="66">
        <v>274765</v>
      </c>
      <c r="F18" s="66">
        <v>272257</v>
      </c>
      <c r="G18" s="66">
        <v>274861</v>
      </c>
      <c r="H18" s="66">
        <v>279186</v>
      </c>
      <c r="I18" s="66">
        <v>284606</v>
      </c>
      <c r="J18" s="66">
        <v>285163</v>
      </c>
      <c r="K18" s="66">
        <v>288364</v>
      </c>
      <c r="L18" s="66">
        <v>289111</v>
      </c>
      <c r="M18" s="66">
        <v>292860</v>
      </c>
      <c r="N18" s="66">
        <v>301001</v>
      </c>
      <c r="O18" s="66">
        <v>307819</v>
      </c>
      <c r="P18" s="66">
        <v>316560</v>
      </c>
      <c r="Q18" s="66">
        <v>324024</v>
      </c>
      <c r="R18" s="66">
        <v>332905</v>
      </c>
      <c r="S18" s="67">
        <v>340542</v>
      </c>
      <c r="T18" s="401"/>
    </row>
    <row r="19" spans="1:20" ht="15" customHeight="1">
      <c r="A19" s="65" t="s">
        <v>404</v>
      </c>
      <c r="B19" s="66">
        <v>29171</v>
      </c>
      <c r="C19" s="66">
        <v>30453</v>
      </c>
      <c r="D19" s="66">
        <v>29697</v>
      </c>
      <c r="E19" s="66">
        <v>37515</v>
      </c>
      <c r="F19" s="66">
        <v>35746</v>
      </c>
      <c r="G19" s="66">
        <v>37363</v>
      </c>
      <c r="H19" s="66">
        <v>37464</v>
      </c>
      <c r="I19" s="66">
        <v>36822</v>
      </c>
      <c r="J19" s="66">
        <v>35837</v>
      </c>
      <c r="K19" s="66">
        <v>36363</v>
      </c>
      <c r="L19" s="66">
        <v>36435</v>
      </c>
      <c r="M19" s="66">
        <v>37870</v>
      </c>
      <c r="N19" s="66">
        <v>36666</v>
      </c>
      <c r="O19" s="66">
        <v>37600</v>
      </c>
      <c r="P19" s="66">
        <v>36659</v>
      </c>
      <c r="Q19" s="66">
        <v>37225</v>
      </c>
      <c r="R19" s="66">
        <v>34124</v>
      </c>
      <c r="S19" s="67">
        <v>33247</v>
      </c>
      <c r="T19" s="401"/>
    </row>
    <row r="20" spans="1:20" s="44" customFormat="1" ht="15" customHeight="1">
      <c r="A20" s="45" t="s">
        <v>405</v>
      </c>
      <c r="B20" s="62">
        <v>4887</v>
      </c>
      <c r="C20" s="62">
        <v>7161</v>
      </c>
      <c r="D20" s="62">
        <v>8180</v>
      </c>
      <c r="E20" s="62">
        <v>8107</v>
      </c>
      <c r="F20" s="62">
        <v>5174</v>
      </c>
      <c r="G20" s="62">
        <v>7536</v>
      </c>
      <c r="H20" s="62">
        <v>7032</v>
      </c>
      <c r="I20" s="62">
        <v>7993</v>
      </c>
      <c r="J20" s="62">
        <v>6413</v>
      </c>
      <c r="K20" s="62">
        <v>7345</v>
      </c>
      <c r="L20" s="62">
        <v>6046</v>
      </c>
      <c r="M20" s="62">
        <v>5681</v>
      </c>
      <c r="N20" s="62">
        <v>5686</v>
      </c>
      <c r="O20" s="62">
        <v>6012</v>
      </c>
      <c r="P20" s="62">
        <v>6222</v>
      </c>
      <c r="Q20" s="62">
        <v>5779</v>
      </c>
      <c r="R20" s="62">
        <v>6074</v>
      </c>
      <c r="S20" s="63">
        <v>6151</v>
      </c>
      <c r="T20" s="401"/>
    </row>
    <row r="21" spans="1:20" s="44" customFormat="1" ht="15" customHeight="1">
      <c r="A21" s="45" t="s">
        <v>406</v>
      </c>
      <c r="B21" s="62">
        <v>26363</v>
      </c>
      <c r="C21" s="62">
        <v>31261</v>
      </c>
      <c r="D21" s="62">
        <v>30447</v>
      </c>
      <c r="E21" s="62">
        <v>28062</v>
      </c>
      <c r="F21" s="62">
        <v>27959</v>
      </c>
      <c r="G21" s="62">
        <v>30066</v>
      </c>
      <c r="H21" s="62">
        <v>32421</v>
      </c>
      <c r="I21" s="62">
        <v>32459</v>
      </c>
      <c r="J21" s="62">
        <v>34453</v>
      </c>
      <c r="K21" s="62">
        <v>41308</v>
      </c>
      <c r="L21" s="62">
        <v>35315</v>
      </c>
      <c r="M21" s="62">
        <v>30552</v>
      </c>
      <c r="N21" s="62">
        <v>37225</v>
      </c>
      <c r="O21" s="62">
        <v>36818</v>
      </c>
      <c r="P21" s="62">
        <v>37689</v>
      </c>
      <c r="Q21" s="62">
        <v>32936</v>
      </c>
      <c r="R21" s="62">
        <v>33240</v>
      </c>
      <c r="S21" s="63">
        <v>35571</v>
      </c>
      <c r="T21" s="401"/>
    </row>
    <row r="22" spans="1:20" s="44" customFormat="1" ht="15" customHeight="1">
      <c r="A22" s="45" t="s">
        <v>407</v>
      </c>
      <c r="B22" s="62">
        <v>1259986</v>
      </c>
      <c r="C22" s="62">
        <v>1276878</v>
      </c>
      <c r="D22" s="62">
        <v>1264567</v>
      </c>
      <c r="E22" s="62">
        <v>1273770</v>
      </c>
      <c r="F22" s="62">
        <v>1354983</v>
      </c>
      <c r="G22" s="62">
        <v>1434421</v>
      </c>
      <c r="H22" s="62">
        <v>1520382</v>
      </c>
      <c r="I22" s="62">
        <v>1499406</v>
      </c>
      <c r="J22" s="62">
        <v>1516637</v>
      </c>
      <c r="K22" s="62">
        <v>1524640</v>
      </c>
      <c r="L22" s="62">
        <v>1566949</v>
      </c>
      <c r="M22" s="62">
        <v>1546452</v>
      </c>
      <c r="N22" s="62">
        <v>1571680</v>
      </c>
      <c r="O22" s="62">
        <v>1603455</v>
      </c>
      <c r="P22" s="62">
        <v>1733142</v>
      </c>
      <c r="Q22" s="62">
        <v>1674236</v>
      </c>
      <c r="R22" s="62">
        <v>1706870</v>
      </c>
      <c r="S22" s="63">
        <v>1722842</v>
      </c>
      <c r="T22" s="401"/>
    </row>
    <row r="23" spans="1:20" s="44" customFormat="1" ht="15" customHeight="1">
      <c r="A23" s="402" t="s">
        <v>408</v>
      </c>
      <c r="B23" s="62"/>
      <c r="C23" s="62"/>
      <c r="D23" s="62"/>
      <c r="E23" s="62"/>
      <c r="F23" s="62"/>
      <c r="G23" s="62"/>
      <c r="H23" s="62"/>
      <c r="I23" s="62"/>
      <c r="J23" s="62"/>
      <c r="K23" s="62"/>
      <c r="L23" s="62"/>
      <c r="M23" s="62"/>
      <c r="N23" s="62"/>
      <c r="O23" s="62"/>
      <c r="P23" s="62"/>
      <c r="Q23" s="62"/>
      <c r="R23" s="62"/>
      <c r="S23" s="63"/>
      <c r="T23" s="401"/>
    </row>
    <row r="24" spans="1:20" ht="15" customHeight="1">
      <c r="A24" s="65" t="s">
        <v>409</v>
      </c>
      <c r="B24" s="66">
        <v>75100</v>
      </c>
      <c r="C24" s="66">
        <v>75100</v>
      </c>
      <c r="D24" s="66">
        <v>75100</v>
      </c>
      <c r="E24" s="66">
        <v>75100</v>
      </c>
      <c r="F24" s="66">
        <v>79100</v>
      </c>
      <c r="G24" s="66">
        <v>79100</v>
      </c>
      <c r="H24" s="66">
        <v>79100</v>
      </c>
      <c r="I24" s="66">
        <v>79100</v>
      </c>
      <c r="J24" s="66">
        <v>83100</v>
      </c>
      <c r="K24" s="66">
        <v>83100</v>
      </c>
      <c r="L24" s="66">
        <v>83100</v>
      </c>
      <c r="M24" s="66">
        <v>83100</v>
      </c>
      <c r="N24" s="66">
        <v>87100</v>
      </c>
      <c r="O24" s="66">
        <v>87100</v>
      </c>
      <c r="P24" s="66">
        <v>87100</v>
      </c>
      <c r="Q24" s="66">
        <v>87100</v>
      </c>
      <c r="R24" s="66">
        <v>87100</v>
      </c>
      <c r="S24" s="67">
        <v>87100</v>
      </c>
      <c r="T24" s="401"/>
    </row>
    <row r="25" spans="1:20" ht="15" customHeight="1">
      <c r="A25" s="65" t="s">
        <v>410</v>
      </c>
      <c r="B25" s="66">
        <v>-441</v>
      </c>
      <c r="C25" s="66">
        <v>-441</v>
      </c>
      <c r="D25" s="66">
        <v>-441</v>
      </c>
      <c r="E25" s="66">
        <v>-441</v>
      </c>
      <c r="F25" s="66">
        <v>-441</v>
      </c>
      <c r="G25" s="66">
        <v>-441</v>
      </c>
      <c r="H25" s="66">
        <v>-441</v>
      </c>
      <c r="I25" s="66">
        <v>-441</v>
      </c>
      <c r="J25" s="66">
        <v>0</v>
      </c>
      <c r="K25" s="66">
        <v>-226</v>
      </c>
      <c r="L25" s="66">
        <v>-667</v>
      </c>
      <c r="M25" s="66">
        <v>-667</v>
      </c>
      <c r="N25" s="66">
        <v>0</v>
      </c>
      <c r="O25" s="66">
        <v>0</v>
      </c>
      <c r="P25" s="66">
        <v>0</v>
      </c>
      <c r="Q25" s="66">
        <v>-224</v>
      </c>
      <c r="R25" s="66">
        <v>-224</v>
      </c>
      <c r="S25" s="67">
        <v>0</v>
      </c>
      <c r="T25" s="401"/>
    </row>
    <row r="26" spans="1:20" ht="15" customHeight="1">
      <c r="A26" s="65" t="s">
        <v>411</v>
      </c>
      <c r="B26" s="66">
        <v>11</v>
      </c>
      <c r="C26" s="66">
        <v>11</v>
      </c>
      <c r="D26" s="66">
        <v>11</v>
      </c>
      <c r="E26" s="66">
        <v>11</v>
      </c>
      <c r="F26" s="66">
        <v>11</v>
      </c>
      <c r="G26" s="66">
        <v>11</v>
      </c>
      <c r="H26" s="66">
        <v>11</v>
      </c>
      <c r="I26" s="66">
        <v>11</v>
      </c>
      <c r="J26" s="66">
        <v>11</v>
      </c>
      <c r="K26" s="66">
        <v>11</v>
      </c>
      <c r="L26" s="66">
        <v>11</v>
      </c>
      <c r="M26" s="66">
        <v>11</v>
      </c>
      <c r="N26" s="66">
        <v>11</v>
      </c>
      <c r="O26" s="66">
        <v>11</v>
      </c>
      <c r="P26" s="66">
        <v>11</v>
      </c>
      <c r="Q26" s="66">
        <v>11</v>
      </c>
      <c r="R26" s="66">
        <v>11</v>
      </c>
      <c r="S26" s="67">
        <v>11</v>
      </c>
      <c r="T26" s="401"/>
    </row>
    <row r="27" spans="1:20" ht="15" customHeight="1">
      <c r="A27" s="65" t="s">
        <v>412</v>
      </c>
      <c r="B27" s="66">
        <v>49447</v>
      </c>
      <c r="C27" s="66">
        <v>53411</v>
      </c>
      <c r="D27" s="66">
        <v>57230</v>
      </c>
      <c r="E27" s="66">
        <v>52408</v>
      </c>
      <c r="F27" s="66">
        <v>50599</v>
      </c>
      <c r="G27" s="66">
        <v>52986</v>
      </c>
      <c r="H27" s="66">
        <v>55775</v>
      </c>
      <c r="I27" s="66">
        <v>59407</v>
      </c>
      <c r="J27" s="66">
        <v>59055</v>
      </c>
      <c r="K27" s="66">
        <v>61100</v>
      </c>
      <c r="L27" s="66">
        <v>67222</v>
      </c>
      <c r="M27" s="66">
        <v>67672</v>
      </c>
      <c r="N27" s="66">
        <v>67681</v>
      </c>
      <c r="O27" s="66">
        <v>72324</v>
      </c>
      <c r="P27" s="66">
        <v>74889</v>
      </c>
      <c r="Q27" s="66">
        <v>73564</v>
      </c>
      <c r="R27" s="66">
        <v>74967</v>
      </c>
      <c r="S27" s="67">
        <v>76365</v>
      </c>
      <c r="T27" s="401"/>
    </row>
    <row r="28" spans="1:20" ht="15" customHeight="1">
      <c r="A28" s="65" t="s">
        <v>413</v>
      </c>
      <c r="B28" s="66">
        <v>2556</v>
      </c>
      <c r="C28" s="66">
        <v>5555</v>
      </c>
      <c r="D28" s="66">
        <v>6412</v>
      </c>
      <c r="E28" s="66">
        <v>6645</v>
      </c>
      <c r="F28" s="66">
        <v>279</v>
      </c>
      <c r="G28" s="66">
        <v>3478</v>
      </c>
      <c r="H28" s="66">
        <v>3016</v>
      </c>
      <c r="I28" s="66">
        <v>5626</v>
      </c>
      <c r="J28" s="66">
        <v>2074</v>
      </c>
      <c r="K28" s="66">
        <v>2503</v>
      </c>
      <c r="L28" s="66">
        <v>-2060</v>
      </c>
      <c r="M28" s="66">
        <v>-2995</v>
      </c>
      <c r="N28" s="66">
        <v>-3694</v>
      </c>
      <c r="O28" s="66">
        <v>-6731</v>
      </c>
      <c r="P28" s="66">
        <v>-5116</v>
      </c>
      <c r="Q28" s="66">
        <v>-6188</v>
      </c>
      <c r="R28" s="66">
        <v>-6533</v>
      </c>
      <c r="S28" s="67">
        <v>-4159</v>
      </c>
      <c r="T28" s="401"/>
    </row>
    <row r="29" spans="1:20" s="44" customFormat="1" ht="15" customHeight="1">
      <c r="A29" s="45" t="s">
        <v>414</v>
      </c>
      <c r="B29" s="403">
        <v>126673</v>
      </c>
      <c r="C29" s="403">
        <v>133636</v>
      </c>
      <c r="D29" s="403">
        <v>138312</v>
      </c>
      <c r="E29" s="403">
        <v>133723</v>
      </c>
      <c r="F29" s="403">
        <v>129548</v>
      </c>
      <c r="G29" s="403">
        <v>135134</v>
      </c>
      <c r="H29" s="403">
        <v>137461</v>
      </c>
      <c r="I29" s="403">
        <v>143703</v>
      </c>
      <c r="J29" s="403">
        <v>144240</v>
      </c>
      <c r="K29" s="403">
        <v>146488</v>
      </c>
      <c r="L29" s="403">
        <v>147606</v>
      </c>
      <c r="M29" s="403">
        <v>147121</v>
      </c>
      <c r="N29" s="403">
        <v>151099</v>
      </c>
      <c r="O29" s="403">
        <v>152704</v>
      </c>
      <c r="P29" s="403">
        <v>156884</v>
      </c>
      <c r="Q29" s="403">
        <v>154263</v>
      </c>
      <c r="R29" s="403">
        <v>155321</v>
      </c>
      <c r="S29" s="71">
        <v>159317</v>
      </c>
      <c r="T29" s="401"/>
    </row>
    <row r="30" spans="1:20" s="44" customFormat="1" ht="15" customHeight="1">
      <c r="A30" s="45" t="s">
        <v>415</v>
      </c>
      <c r="B30" s="403">
        <v>1770</v>
      </c>
      <c r="C30" s="403">
        <v>1780</v>
      </c>
      <c r="D30" s="403">
        <v>1785</v>
      </c>
      <c r="E30" s="403">
        <v>1812</v>
      </c>
      <c r="F30" s="403">
        <v>1827</v>
      </c>
      <c r="G30" s="403">
        <v>1852</v>
      </c>
      <c r="H30" s="403">
        <v>1844</v>
      </c>
      <c r="I30" s="403">
        <v>1695</v>
      </c>
      <c r="J30" s="403">
        <v>1742</v>
      </c>
      <c r="K30" s="403">
        <v>1625</v>
      </c>
      <c r="L30" s="403">
        <v>1613</v>
      </c>
      <c r="M30" s="403">
        <v>1644</v>
      </c>
      <c r="N30" s="403">
        <v>1643</v>
      </c>
      <c r="O30" s="403">
        <v>1621</v>
      </c>
      <c r="P30" s="403">
        <v>1605</v>
      </c>
      <c r="Q30" s="403">
        <v>1748</v>
      </c>
      <c r="R30" s="403">
        <v>1834</v>
      </c>
      <c r="S30" s="71">
        <v>1861</v>
      </c>
      <c r="T30" s="401"/>
    </row>
    <row r="31" spans="1:20" s="44" customFormat="1" ht="15" customHeight="1">
      <c r="A31" s="45" t="s">
        <v>416</v>
      </c>
      <c r="B31" s="403">
        <v>128443</v>
      </c>
      <c r="C31" s="403">
        <v>135416</v>
      </c>
      <c r="D31" s="403">
        <v>140097</v>
      </c>
      <c r="E31" s="403">
        <v>135535</v>
      </c>
      <c r="F31" s="403">
        <v>131375</v>
      </c>
      <c r="G31" s="403">
        <v>136986</v>
      </c>
      <c r="H31" s="403">
        <v>139305</v>
      </c>
      <c r="I31" s="403">
        <v>145398</v>
      </c>
      <c r="J31" s="403">
        <v>145982</v>
      </c>
      <c r="K31" s="403">
        <v>148113</v>
      </c>
      <c r="L31" s="403">
        <v>149219</v>
      </c>
      <c r="M31" s="403">
        <v>148765</v>
      </c>
      <c r="N31" s="403">
        <v>152742</v>
      </c>
      <c r="O31" s="403">
        <v>154325</v>
      </c>
      <c r="P31" s="403">
        <v>158489</v>
      </c>
      <c r="Q31" s="403">
        <v>156011</v>
      </c>
      <c r="R31" s="403">
        <v>157156</v>
      </c>
      <c r="S31" s="71">
        <v>161178</v>
      </c>
      <c r="T31" s="401"/>
    </row>
    <row r="32" spans="1:20" ht="5.0999999999999996" customHeight="1">
      <c r="A32" s="65"/>
      <c r="B32" s="66"/>
      <c r="C32" s="66"/>
      <c r="D32" s="66"/>
      <c r="E32" s="66"/>
      <c r="F32" s="66"/>
      <c r="G32" s="66"/>
      <c r="H32" s="66"/>
      <c r="I32" s="66"/>
      <c r="J32" s="66"/>
      <c r="K32" s="66"/>
      <c r="L32" s="66"/>
      <c r="M32" s="66"/>
      <c r="N32" s="66"/>
      <c r="O32" s="66"/>
      <c r="P32" s="66"/>
      <c r="Q32" s="66"/>
      <c r="R32" s="66"/>
      <c r="S32" s="68"/>
      <c r="T32" s="401"/>
    </row>
    <row r="33" spans="1:20" s="44" customFormat="1" ht="15" customHeight="1" thickBot="1">
      <c r="A33" s="106" t="s">
        <v>262</v>
      </c>
      <c r="B33" s="74">
        <v>1388429</v>
      </c>
      <c r="C33" s="74">
        <v>1412294</v>
      </c>
      <c r="D33" s="74">
        <v>1404664</v>
      </c>
      <c r="E33" s="74">
        <v>1409305</v>
      </c>
      <c r="F33" s="74">
        <v>1486358</v>
      </c>
      <c r="G33" s="74">
        <v>1571407</v>
      </c>
      <c r="H33" s="74">
        <v>1659687</v>
      </c>
      <c r="I33" s="74">
        <v>1644804</v>
      </c>
      <c r="J33" s="74">
        <v>1662619</v>
      </c>
      <c r="K33" s="74">
        <v>1672753</v>
      </c>
      <c r="L33" s="74">
        <v>1716168</v>
      </c>
      <c r="M33" s="74">
        <v>1695217</v>
      </c>
      <c r="N33" s="74">
        <v>1724422</v>
      </c>
      <c r="O33" s="74">
        <v>1757780</v>
      </c>
      <c r="P33" s="74">
        <v>1891631</v>
      </c>
      <c r="Q33" s="74">
        <v>1830247</v>
      </c>
      <c r="R33" s="74">
        <v>1864026</v>
      </c>
      <c r="S33" s="74">
        <v>1884020</v>
      </c>
      <c r="T33" s="401"/>
    </row>
    <row r="34" spans="1:20" ht="12.75" customHeight="1" thickTop="1"/>
    <row r="35" spans="1:20" ht="42" customHeight="1">
      <c r="A35" s="260" t="s">
        <v>263</v>
      </c>
      <c r="B35" s="404"/>
      <c r="C35" s="404"/>
      <c r="D35" s="404"/>
      <c r="E35" s="404"/>
      <c r="F35" s="404"/>
      <c r="G35" s="404"/>
      <c r="H35" s="404"/>
      <c r="I35" s="404"/>
      <c r="J35" s="404"/>
      <c r="K35" s="404"/>
      <c r="L35" s="404"/>
      <c r="M35" s="404"/>
      <c r="N35" s="404"/>
      <c r="O35" s="404"/>
      <c r="P35" s="404"/>
      <c r="Q35" s="404"/>
      <c r="R35" s="404"/>
      <c r="S35" s="404"/>
    </row>
    <row r="36" spans="1:20" ht="24">
      <c r="A36" s="176" t="s">
        <v>200</v>
      </c>
    </row>
    <row r="37" spans="1:20" ht="40.200000000000003" customHeight="1">
      <c r="A37" s="404"/>
    </row>
  </sheetData>
  <hyperlinks>
    <hyperlink ref="S6" location="Índex!D9" display="Index" xr:uid="{0D73E137-1128-46C8-82AF-E29BF7DA37D8}"/>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5D4D-773A-4CD8-87D7-A5608FB46148}">
  <sheetPr>
    <tabColor rgb="FFFF0000"/>
  </sheetPr>
  <dimension ref="A1:HZ118"/>
  <sheetViews>
    <sheetView showGridLines="0" zoomScaleNormal="100" workbookViewId="0">
      <pane xSplit="1" ySplit="10" topLeftCell="CJ11" activePane="bottomRight" state="frozen"/>
      <selection activeCell="BO10" sqref="BO10:BO37"/>
      <selection pane="topRight" activeCell="BO10" sqref="BO10:BO37"/>
      <selection pane="bottomLeft" activeCell="BO10" sqref="BO10:BO37"/>
      <selection pane="bottomRight" activeCell="CP6" sqref="CP6"/>
    </sheetView>
  </sheetViews>
  <sheetFormatPr defaultColWidth="9" defaultRowHeight="15" customHeight="1"/>
  <cols>
    <col min="1" max="1" width="53.08984375" style="350" customWidth="1"/>
    <col min="2" max="94" width="10.26953125" style="350" customWidth="1"/>
    <col min="95" max="16384" width="9" style="350"/>
  </cols>
  <sheetData>
    <row r="1" spans="1:234" s="49" customFormat="1" ht="15" customHeight="1">
      <c r="A1" s="37"/>
      <c r="B1" s="87"/>
      <c r="C1" s="87"/>
      <c r="D1" s="87"/>
      <c r="E1" s="87"/>
      <c r="F1" s="88"/>
      <c r="G1" s="368"/>
      <c r="H1" s="87"/>
      <c r="I1" s="87"/>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145"/>
      <c r="AT1" s="368"/>
      <c r="AU1" s="145"/>
      <c r="AV1" s="368"/>
      <c r="AW1" s="145"/>
      <c r="AX1" s="368"/>
      <c r="AY1" s="145"/>
      <c r="AZ1" s="368"/>
      <c r="BA1" s="145"/>
      <c r="BB1" s="368"/>
      <c r="BC1" s="145"/>
      <c r="BD1" s="368"/>
      <c r="BE1" s="145"/>
      <c r="BF1" s="368"/>
      <c r="BG1" s="145"/>
      <c r="BH1" s="368"/>
      <c r="BI1" s="145"/>
      <c r="BJ1" s="368"/>
      <c r="BK1" s="145"/>
      <c r="BL1" s="368"/>
      <c r="BM1" s="145"/>
      <c r="BN1" s="368"/>
      <c r="BO1" s="145"/>
      <c r="BP1" s="368"/>
      <c r="BQ1" s="145"/>
      <c r="BR1" s="368"/>
      <c r="BS1" s="145"/>
      <c r="BT1" s="145"/>
      <c r="BU1" s="145"/>
      <c r="BV1" s="145"/>
      <c r="BW1" s="145"/>
      <c r="BX1" s="145"/>
      <c r="BY1" s="145"/>
      <c r="BZ1" s="145"/>
      <c r="CA1" s="145"/>
      <c r="CB1" s="145"/>
      <c r="CC1" s="145"/>
      <c r="CD1" s="145"/>
      <c r="CE1" s="145"/>
      <c r="CF1" s="145"/>
      <c r="CG1" s="145"/>
      <c r="CH1" s="145"/>
      <c r="CI1" s="145"/>
      <c r="CJ1" s="145"/>
      <c r="CK1" s="145"/>
      <c r="CL1" s="145"/>
      <c r="CM1" s="145"/>
      <c r="CN1" s="145"/>
      <c r="CO1" s="145"/>
      <c r="CP1" s="145"/>
      <c r="CQ1" s="88"/>
      <c r="CR1" s="368"/>
      <c r="CS1" s="145"/>
      <c r="CT1" s="87"/>
      <c r="CU1" s="87"/>
      <c r="CV1" s="87"/>
      <c r="CW1" s="87"/>
      <c r="CX1" s="87"/>
      <c r="CY1" s="145"/>
      <c r="CZ1" s="87"/>
      <c r="DA1" s="145"/>
      <c r="DB1" s="87"/>
      <c r="DC1" s="87"/>
      <c r="DD1" s="87"/>
      <c r="DE1" s="37"/>
      <c r="DF1" s="37"/>
      <c r="DG1" s="368"/>
      <c r="DH1" s="145"/>
      <c r="DI1" s="368"/>
      <c r="DJ1" s="145"/>
      <c r="DK1" s="368"/>
      <c r="DL1" s="145"/>
      <c r="DM1" s="368"/>
      <c r="DN1" s="145"/>
      <c r="DO1" s="368"/>
      <c r="DP1" s="145"/>
      <c r="DQ1" s="368"/>
      <c r="DR1" s="145"/>
      <c r="DS1" s="368"/>
      <c r="DT1" s="145"/>
      <c r="DU1" s="368"/>
      <c r="DV1" s="145"/>
      <c r="DW1" s="368"/>
      <c r="DX1" s="145"/>
      <c r="DY1" s="368"/>
      <c r="DZ1" s="145"/>
      <c r="EA1" s="368"/>
      <c r="EB1" s="145"/>
      <c r="EC1" s="368"/>
      <c r="ED1" s="145"/>
      <c r="EE1" s="368"/>
      <c r="EF1" s="145"/>
      <c r="EG1" s="368"/>
      <c r="EH1" s="145"/>
      <c r="EI1" s="368"/>
      <c r="EJ1" s="145"/>
      <c r="EK1" s="368"/>
      <c r="EL1" s="145"/>
      <c r="EM1" s="368"/>
      <c r="EN1" s="145"/>
      <c r="EO1" s="368"/>
      <c r="EP1" s="145"/>
      <c r="EQ1" s="368"/>
      <c r="ER1" s="145"/>
      <c r="ES1" s="368"/>
      <c r="ET1" s="145"/>
      <c r="EU1" s="88"/>
      <c r="EV1" s="88"/>
      <c r="EW1" s="368"/>
      <c r="EX1" s="145"/>
      <c r="EY1" s="87"/>
      <c r="EZ1" s="87"/>
      <c r="FA1" s="87"/>
      <c r="FB1" s="87"/>
      <c r="FC1" s="87"/>
      <c r="FD1" s="145"/>
      <c r="FE1" s="87"/>
      <c r="FF1" s="145"/>
      <c r="FG1" s="87"/>
      <c r="FH1" s="87"/>
      <c r="FI1" s="87"/>
      <c r="FJ1" s="37"/>
      <c r="FK1" s="37"/>
      <c r="FL1" s="368"/>
      <c r="FM1" s="145"/>
      <c r="FN1" s="368"/>
      <c r="FO1" s="145"/>
      <c r="FP1" s="368"/>
      <c r="FQ1" s="145"/>
      <c r="FR1" s="368"/>
      <c r="FS1" s="145"/>
      <c r="FT1" s="368"/>
      <c r="FU1" s="145"/>
      <c r="FV1" s="368"/>
      <c r="FW1" s="145"/>
      <c r="FX1" s="368"/>
      <c r="FY1" s="145"/>
      <c r="FZ1" s="368"/>
      <c r="GA1" s="145"/>
      <c r="GB1" s="368"/>
      <c r="GC1" s="145"/>
      <c r="GD1" s="368"/>
      <c r="GE1" s="145"/>
      <c r="GF1" s="368"/>
      <c r="GG1" s="145"/>
      <c r="GH1" s="368"/>
      <c r="GI1" s="145"/>
      <c r="GJ1" s="368"/>
      <c r="GK1" s="145"/>
      <c r="GL1" s="368"/>
      <c r="GM1" s="145"/>
      <c r="GN1" s="368"/>
      <c r="GO1" s="145"/>
      <c r="GP1" s="368"/>
      <c r="GQ1" s="145"/>
      <c r="GR1" s="368"/>
      <c r="GS1" s="145"/>
      <c r="GT1" s="368"/>
      <c r="GU1" s="145"/>
      <c r="GV1" s="368"/>
      <c r="GW1" s="145"/>
      <c r="GX1" s="368"/>
      <c r="GY1" s="145"/>
      <c r="GZ1" s="88"/>
      <c r="HA1" s="88"/>
      <c r="HB1" s="368"/>
      <c r="HC1" s="145"/>
      <c r="HD1" s="87"/>
      <c r="HE1" s="87"/>
      <c r="HF1" s="87"/>
      <c r="HG1" s="87"/>
      <c r="HH1" s="87"/>
      <c r="HI1" s="145"/>
      <c r="HJ1" s="87"/>
      <c r="HK1" s="145"/>
      <c r="HL1" s="87"/>
      <c r="HM1" s="87"/>
      <c r="HN1" s="87"/>
      <c r="HO1" s="37"/>
      <c r="HP1" s="37"/>
      <c r="HQ1" s="368"/>
      <c r="HR1" s="145"/>
      <c r="HS1" s="368"/>
      <c r="HT1" s="145"/>
      <c r="HU1" s="368"/>
      <c r="HV1" s="145"/>
      <c r="HW1" s="368"/>
      <c r="HX1" s="145"/>
      <c r="HY1" s="368"/>
      <c r="HZ1" s="145"/>
    </row>
    <row r="2" spans="1:234" s="49" customFormat="1" ht="15" customHeight="1">
      <c r="A2" s="37"/>
      <c r="B2" s="87"/>
      <c r="C2" s="87"/>
      <c r="D2" s="87"/>
      <c r="E2" s="87"/>
      <c r="F2" s="88"/>
      <c r="G2" s="368"/>
      <c r="H2" s="87"/>
      <c r="I2" s="87"/>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c r="AR2" s="368"/>
      <c r="AS2" s="145"/>
      <c r="AT2" s="368"/>
      <c r="AU2" s="145"/>
      <c r="AV2" s="368"/>
      <c r="AW2" s="145"/>
      <c r="AX2" s="368"/>
      <c r="AY2" s="145"/>
      <c r="AZ2" s="368"/>
      <c r="BA2" s="145"/>
      <c r="BB2" s="368"/>
      <c r="BC2" s="145"/>
      <c r="BD2" s="368"/>
      <c r="BE2" s="145"/>
      <c r="BF2" s="368"/>
      <c r="BG2" s="145"/>
      <c r="BH2" s="368"/>
      <c r="BI2" s="145"/>
      <c r="BJ2" s="368"/>
      <c r="BK2" s="145"/>
      <c r="BL2" s="368"/>
      <c r="BM2" s="145"/>
      <c r="BN2" s="368"/>
      <c r="BO2" s="145"/>
      <c r="BP2" s="368"/>
      <c r="BQ2" s="145"/>
      <c r="BR2" s="368"/>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88"/>
      <c r="CR2" s="368"/>
      <c r="CS2" s="145"/>
      <c r="CT2" s="87"/>
      <c r="CU2" s="87"/>
      <c r="CV2" s="87"/>
      <c r="CW2" s="87"/>
      <c r="CX2" s="87"/>
      <c r="CY2" s="145"/>
      <c r="CZ2" s="87"/>
      <c r="DA2" s="145"/>
      <c r="DB2" s="87"/>
      <c r="DC2" s="87"/>
      <c r="DD2" s="87"/>
      <c r="DE2" s="37"/>
      <c r="DF2" s="37"/>
      <c r="DG2" s="368"/>
      <c r="DH2" s="145"/>
      <c r="DI2" s="368"/>
      <c r="DJ2" s="145"/>
      <c r="DK2" s="368"/>
      <c r="DL2" s="145"/>
      <c r="DM2" s="368"/>
      <c r="DN2" s="145"/>
      <c r="DO2" s="368"/>
      <c r="DP2" s="145"/>
      <c r="DQ2" s="368"/>
      <c r="DR2" s="145"/>
      <c r="DS2" s="368"/>
      <c r="DT2" s="145"/>
      <c r="DU2" s="368"/>
      <c r="DV2" s="145"/>
      <c r="DW2" s="368"/>
      <c r="DX2" s="145"/>
      <c r="DY2" s="368"/>
      <c r="DZ2" s="145"/>
      <c r="EA2" s="368"/>
      <c r="EB2" s="145"/>
      <c r="EC2" s="368"/>
      <c r="ED2" s="145"/>
      <c r="EE2" s="368"/>
      <c r="EF2" s="145"/>
      <c r="EG2" s="368"/>
      <c r="EH2" s="145"/>
      <c r="EI2" s="368"/>
      <c r="EJ2" s="145"/>
      <c r="EK2" s="368"/>
      <c r="EL2" s="145"/>
      <c r="EM2" s="368"/>
      <c r="EN2" s="145"/>
      <c r="EO2" s="368"/>
      <c r="EP2" s="145"/>
      <c r="EQ2" s="368"/>
      <c r="ER2" s="145"/>
      <c r="ES2" s="368"/>
      <c r="ET2" s="145"/>
      <c r="EU2" s="88"/>
      <c r="EV2" s="88"/>
      <c r="EW2" s="368"/>
      <c r="EX2" s="145"/>
      <c r="EY2" s="87"/>
      <c r="EZ2" s="87"/>
      <c r="FA2" s="87"/>
      <c r="FB2" s="87"/>
      <c r="FC2" s="87"/>
      <c r="FD2" s="145"/>
      <c r="FE2" s="87"/>
      <c r="FF2" s="145"/>
      <c r="FG2" s="87"/>
      <c r="FH2" s="87"/>
      <c r="FI2" s="87"/>
      <c r="FJ2" s="37"/>
      <c r="FK2" s="37"/>
      <c r="FL2" s="368"/>
      <c r="FM2" s="145"/>
      <c r="FN2" s="368"/>
      <c r="FO2" s="145"/>
      <c r="FP2" s="368"/>
      <c r="FQ2" s="145"/>
      <c r="FR2" s="368"/>
      <c r="FS2" s="145"/>
      <c r="FT2" s="368"/>
      <c r="FU2" s="145"/>
      <c r="FV2" s="368"/>
      <c r="FW2" s="145"/>
      <c r="FX2" s="368"/>
      <c r="FY2" s="145"/>
      <c r="FZ2" s="368"/>
      <c r="GA2" s="145"/>
      <c r="GB2" s="368"/>
      <c r="GC2" s="145"/>
      <c r="GD2" s="368"/>
      <c r="GE2" s="145"/>
      <c r="GF2" s="368"/>
      <c r="GG2" s="145"/>
      <c r="GH2" s="368"/>
      <c r="GI2" s="145"/>
      <c r="GJ2" s="368"/>
      <c r="GK2" s="145"/>
      <c r="GL2" s="368"/>
      <c r="GM2" s="145"/>
      <c r="GN2" s="368"/>
      <c r="GO2" s="145"/>
      <c r="GP2" s="368"/>
      <c r="GQ2" s="145"/>
      <c r="GR2" s="368"/>
      <c r="GS2" s="145"/>
      <c r="GT2" s="368"/>
      <c r="GU2" s="145"/>
      <c r="GV2" s="368"/>
      <c r="GW2" s="145"/>
      <c r="GX2" s="368"/>
      <c r="GY2" s="145"/>
      <c r="GZ2" s="88"/>
      <c r="HA2" s="88"/>
      <c r="HB2" s="368"/>
      <c r="HC2" s="145"/>
      <c r="HD2" s="87"/>
      <c r="HE2" s="87"/>
      <c r="HF2" s="87"/>
      <c r="HG2" s="87"/>
      <c r="HH2" s="87"/>
      <c r="HI2" s="145"/>
      <c r="HJ2" s="87"/>
      <c r="HK2" s="145"/>
      <c r="HL2" s="87"/>
      <c r="HM2" s="87"/>
      <c r="HN2" s="87"/>
      <c r="HO2" s="37"/>
      <c r="HP2" s="37"/>
      <c r="HQ2" s="368"/>
      <c r="HR2" s="145"/>
      <c r="HS2" s="368"/>
      <c r="HT2" s="145"/>
      <c r="HU2" s="368"/>
      <c r="HV2" s="145"/>
      <c r="HW2" s="368"/>
      <c r="HX2" s="145"/>
      <c r="HY2" s="368"/>
      <c r="HZ2" s="145"/>
    </row>
    <row r="3" spans="1:234" s="49" customFormat="1" ht="15" customHeight="1">
      <c r="A3" s="37"/>
      <c r="B3" s="87"/>
      <c r="C3" s="87"/>
      <c r="D3" s="87"/>
      <c r="E3" s="87"/>
      <c r="F3" s="88"/>
      <c r="G3" s="368"/>
      <c r="H3" s="87"/>
      <c r="I3" s="87"/>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145"/>
      <c r="AT3" s="368"/>
      <c r="AU3" s="145"/>
      <c r="AV3" s="368"/>
      <c r="AW3" s="145"/>
      <c r="AX3" s="368"/>
      <c r="AY3" s="145"/>
      <c r="AZ3" s="368"/>
      <c r="BA3" s="145"/>
      <c r="BB3" s="368"/>
      <c r="BC3" s="145"/>
      <c r="BD3" s="368"/>
      <c r="BE3" s="145"/>
      <c r="BF3" s="368"/>
      <c r="BG3" s="145"/>
      <c r="BH3" s="368"/>
      <c r="BI3" s="145"/>
      <c r="BJ3" s="368"/>
      <c r="BK3" s="145"/>
      <c r="BL3" s="368"/>
      <c r="BM3" s="145"/>
      <c r="BN3" s="368"/>
      <c r="BO3" s="145"/>
      <c r="BP3" s="368"/>
      <c r="BQ3" s="145"/>
      <c r="BR3" s="368"/>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88"/>
      <c r="CR3" s="368"/>
      <c r="CS3" s="145"/>
      <c r="CT3" s="87"/>
      <c r="CU3" s="87"/>
      <c r="CV3" s="87"/>
      <c r="CW3" s="87"/>
      <c r="CX3" s="87"/>
      <c r="CY3" s="145"/>
      <c r="CZ3" s="87"/>
      <c r="DA3" s="145"/>
      <c r="DB3" s="87"/>
      <c r="DC3" s="87"/>
      <c r="DD3" s="87"/>
      <c r="DE3" s="37"/>
      <c r="DF3" s="37"/>
      <c r="DG3" s="368"/>
      <c r="DH3" s="145"/>
      <c r="DI3" s="368"/>
      <c r="DJ3" s="145"/>
      <c r="DK3" s="368"/>
      <c r="DL3" s="145"/>
      <c r="DM3" s="368"/>
      <c r="DN3" s="145"/>
      <c r="DO3" s="368"/>
      <c r="DP3" s="145"/>
      <c r="DQ3" s="368"/>
      <c r="DR3" s="145"/>
      <c r="DS3" s="368"/>
      <c r="DT3" s="145"/>
      <c r="DU3" s="368"/>
      <c r="DV3" s="145"/>
      <c r="DW3" s="368"/>
      <c r="DX3" s="145"/>
      <c r="DY3" s="368"/>
      <c r="DZ3" s="145"/>
      <c r="EA3" s="368"/>
      <c r="EB3" s="145"/>
      <c r="EC3" s="368"/>
      <c r="ED3" s="145"/>
      <c r="EE3" s="368"/>
      <c r="EF3" s="145"/>
      <c r="EG3" s="368"/>
      <c r="EH3" s="145"/>
      <c r="EI3" s="368"/>
      <c r="EJ3" s="145"/>
      <c r="EK3" s="368"/>
      <c r="EL3" s="145"/>
      <c r="EM3" s="368"/>
      <c r="EN3" s="145"/>
      <c r="EO3" s="368"/>
      <c r="EP3" s="145"/>
      <c r="EQ3" s="368"/>
      <c r="ER3" s="145"/>
      <c r="ES3" s="368"/>
      <c r="ET3" s="145"/>
      <c r="EU3" s="88"/>
      <c r="EV3" s="88"/>
      <c r="EW3" s="368"/>
      <c r="EX3" s="145"/>
      <c r="EY3" s="87"/>
      <c r="EZ3" s="87"/>
      <c r="FA3" s="87"/>
      <c r="FB3" s="87"/>
      <c r="FC3" s="87"/>
      <c r="FD3" s="145"/>
      <c r="FE3" s="87"/>
      <c r="FF3" s="145"/>
      <c r="FG3" s="87"/>
      <c r="FH3" s="87"/>
      <c r="FI3" s="87"/>
      <c r="FJ3" s="37"/>
      <c r="FK3" s="37"/>
      <c r="FL3" s="368"/>
      <c r="FM3" s="145"/>
      <c r="FN3" s="368"/>
      <c r="FO3" s="145"/>
      <c r="FP3" s="368"/>
      <c r="FQ3" s="145"/>
      <c r="FR3" s="368"/>
      <c r="FS3" s="145"/>
      <c r="FT3" s="368"/>
      <c r="FU3" s="145"/>
      <c r="FV3" s="368"/>
      <c r="FW3" s="145"/>
      <c r="FX3" s="368"/>
      <c r="FY3" s="145"/>
      <c r="FZ3" s="368"/>
      <c r="GA3" s="145"/>
      <c r="GB3" s="368"/>
      <c r="GC3" s="145"/>
      <c r="GD3" s="368"/>
      <c r="GE3" s="145"/>
      <c r="GF3" s="368"/>
      <c r="GG3" s="145"/>
      <c r="GH3" s="368"/>
      <c r="GI3" s="145"/>
      <c r="GJ3" s="368"/>
      <c r="GK3" s="145"/>
      <c r="GL3" s="368"/>
      <c r="GM3" s="145"/>
      <c r="GN3" s="368"/>
      <c r="GO3" s="145"/>
      <c r="GP3" s="368"/>
      <c r="GQ3" s="145"/>
      <c r="GR3" s="368"/>
      <c r="GS3" s="145"/>
      <c r="GT3" s="368"/>
      <c r="GU3" s="145"/>
      <c r="GV3" s="368"/>
      <c r="GW3" s="145"/>
      <c r="GX3" s="368"/>
      <c r="GY3" s="145"/>
      <c r="GZ3" s="88"/>
      <c r="HA3" s="88"/>
      <c r="HB3" s="368"/>
      <c r="HC3" s="145"/>
      <c r="HD3" s="87"/>
      <c r="HE3" s="87"/>
      <c r="HF3" s="87"/>
      <c r="HG3" s="87"/>
      <c r="HH3" s="87"/>
      <c r="HI3" s="145"/>
      <c r="HJ3" s="87"/>
      <c r="HK3" s="145"/>
      <c r="HL3" s="87"/>
      <c r="HM3" s="87"/>
      <c r="HN3" s="87"/>
      <c r="HO3" s="37"/>
      <c r="HP3" s="37"/>
      <c r="HQ3" s="368"/>
      <c r="HR3" s="145"/>
      <c r="HS3" s="368"/>
      <c r="HT3" s="145"/>
      <c r="HU3" s="368"/>
      <c r="HV3" s="145"/>
      <c r="HW3" s="368"/>
      <c r="HX3" s="145"/>
      <c r="HY3" s="368"/>
      <c r="HZ3" s="145"/>
    </row>
    <row r="4" spans="1:234" s="49" customFormat="1" ht="15" customHeight="1">
      <c r="A4" s="37"/>
      <c r="B4" s="87"/>
      <c r="C4" s="87"/>
      <c r="D4" s="87"/>
      <c r="E4" s="87"/>
      <c r="F4" s="88"/>
      <c r="G4" s="368"/>
      <c r="H4" s="87"/>
      <c r="I4" s="87"/>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145"/>
      <c r="AT4" s="368"/>
      <c r="AU4" s="145"/>
      <c r="AV4" s="368"/>
      <c r="AW4" s="145"/>
      <c r="AX4" s="368"/>
      <c r="AY4" s="145"/>
      <c r="AZ4" s="368"/>
      <c r="BA4" s="145"/>
      <c r="BB4" s="368"/>
      <c r="BC4" s="145"/>
      <c r="BD4" s="368"/>
      <c r="BE4" s="145"/>
      <c r="BF4" s="368"/>
      <c r="BG4" s="145"/>
      <c r="BH4" s="368"/>
      <c r="BI4" s="145"/>
      <c r="BJ4" s="368"/>
      <c r="BK4" s="145"/>
      <c r="BL4" s="368"/>
      <c r="BM4" s="145"/>
      <c r="BN4" s="368"/>
      <c r="BO4" s="145"/>
      <c r="BP4" s="368"/>
      <c r="BQ4" s="145"/>
      <c r="BR4" s="368"/>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88"/>
      <c r="CR4" s="368"/>
      <c r="CS4" s="145"/>
      <c r="CT4" s="87"/>
      <c r="CU4" s="87"/>
      <c r="CV4" s="87"/>
      <c r="CW4" s="87"/>
      <c r="CX4" s="87"/>
      <c r="CY4" s="145"/>
      <c r="CZ4" s="87"/>
      <c r="DA4" s="145"/>
      <c r="DB4" s="87"/>
      <c r="DC4" s="87"/>
      <c r="DD4" s="87"/>
      <c r="DE4" s="37"/>
      <c r="DF4" s="37"/>
      <c r="DG4" s="368"/>
      <c r="DH4" s="145"/>
      <c r="DI4" s="368"/>
      <c r="DJ4" s="145"/>
      <c r="DK4" s="368"/>
      <c r="DL4" s="145"/>
      <c r="DM4" s="368"/>
      <c r="DN4" s="145"/>
      <c r="DO4" s="368"/>
      <c r="DP4" s="145"/>
      <c r="DQ4" s="368"/>
      <c r="DR4" s="145"/>
      <c r="DS4" s="368"/>
      <c r="DT4" s="145"/>
      <c r="DU4" s="368"/>
      <c r="DV4" s="145"/>
      <c r="DW4" s="368"/>
      <c r="DX4" s="145"/>
      <c r="DY4" s="368"/>
      <c r="DZ4" s="145"/>
      <c r="EA4" s="368"/>
      <c r="EB4" s="145"/>
      <c r="EC4" s="368"/>
      <c r="ED4" s="145"/>
      <c r="EE4" s="368"/>
      <c r="EF4" s="145"/>
      <c r="EG4" s="368"/>
      <c r="EH4" s="145"/>
      <c r="EI4" s="368"/>
      <c r="EJ4" s="145"/>
      <c r="EK4" s="368"/>
      <c r="EL4" s="145"/>
      <c r="EM4" s="368"/>
      <c r="EN4" s="145"/>
      <c r="EO4" s="368"/>
      <c r="EP4" s="145"/>
      <c r="EQ4" s="368"/>
      <c r="ER4" s="145"/>
      <c r="ES4" s="368"/>
      <c r="ET4" s="145"/>
      <c r="EU4" s="88"/>
      <c r="EV4" s="88"/>
      <c r="EW4" s="368"/>
      <c r="EX4" s="145"/>
      <c r="EY4" s="87"/>
      <c r="EZ4" s="87"/>
      <c r="FA4" s="87"/>
      <c r="FB4" s="87"/>
      <c r="FC4" s="87"/>
      <c r="FD4" s="145"/>
      <c r="FE4" s="87"/>
      <c r="FF4" s="145"/>
      <c r="FG4" s="87"/>
      <c r="FH4" s="87"/>
      <c r="FI4" s="87"/>
      <c r="FJ4" s="37"/>
      <c r="FK4" s="37"/>
      <c r="FL4" s="368"/>
      <c r="FM4" s="145"/>
      <c r="FN4" s="368"/>
      <c r="FO4" s="145"/>
      <c r="FP4" s="368"/>
      <c r="FQ4" s="145"/>
      <c r="FR4" s="368"/>
      <c r="FS4" s="145"/>
      <c r="FT4" s="368"/>
      <c r="FU4" s="145"/>
      <c r="FV4" s="368"/>
      <c r="FW4" s="145"/>
      <c r="FX4" s="368"/>
      <c r="FY4" s="145"/>
      <c r="FZ4" s="368"/>
      <c r="GA4" s="145"/>
      <c r="GB4" s="368"/>
      <c r="GC4" s="145"/>
      <c r="GD4" s="368"/>
      <c r="GE4" s="145"/>
      <c r="GF4" s="368"/>
      <c r="GG4" s="145"/>
      <c r="GH4" s="368"/>
      <c r="GI4" s="145"/>
      <c r="GJ4" s="368"/>
      <c r="GK4" s="145"/>
      <c r="GL4" s="368"/>
      <c r="GM4" s="145"/>
      <c r="GN4" s="368"/>
      <c r="GO4" s="145"/>
      <c r="GP4" s="368"/>
      <c r="GQ4" s="145"/>
      <c r="GR4" s="368"/>
      <c r="GS4" s="145"/>
      <c r="GT4" s="368"/>
      <c r="GU4" s="145"/>
      <c r="GV4" s="368"/>
      <c r="GW4" s="145"/>
      <c r="GX4" s="368"/>
      <c r="GY4" s="145"/>
      <c r="GZ4" s="88"/>
      <c r="HA4" s="88"/>
      <c r="HB4" s="368"/>
      <c r="HC4" s="145"/>
      <c r="HD4" s="87"/>
      <c r="HE4" s="87"/>
      <c r="HF4" s="87"/>
      <c r="HG4" s="87"/>
      <c r="HH4" s="87"/>
      <c r="HI4" s="145"/>
      <c r="HJ4" s="87"/>
      <c r="HK4" s="145"/>
      <c r="HL4" s="87"/>
      <c r="HM4" s="87"/>
      <c r="HN4" s="87"/>
      <c r="HO4" s="37"/>
      <c r="HP4" s="37"/>
      <c r="HQ4" s="368"/>
      <c r="HR4" s="145"/>
      <c r="HS4" s="368"/>
      <c r="HT4" s="145"/>
      <c r="HU4" s="368"/>
      <c r="HV4" s="145"/>
      <c r="HW4" s="368"/>
      <c r="HX4" s="145"/>
      <c r="HY4" s="368"/>
      <c r="HZ4" s="145"/>
    </row>
    <row r="5" spans="1:234" s="127" customFormat="1" ht="15" customHeight="1" thickBot="1">
      <c r="A5" s="47" t="s">
        <v>558</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R5" s="251"/>
      <c r="CU5" s="151"/>
      <c r="CV5" s="121"/>
      <c r="CW5" s="121"/>
      <c r="CX5" s="121"/>
      <c r="CY5" s="125"/>
      <c r="CZ5" s="121"/>
      <c r="DA5" s="121"/>
      <c r="DB5" s="121"/>
      <c r="DC5" s="121"/>
    </row>
    <row r="6" spans="1:234" s="360" customFormat="1" ht="15" customHeight="1" thickTop="1">
      <c r="A6" s="358"/>
      <c r="B6" s="358"/>
      <c r="C6" s="359"/>
      <c r="D6" s="359"/>
      <c r="E6" s="359"/>
      <c r="AL6" s="361"/>
      <c r="AN6" s="361"/>
      <c r="AO6" s="252"/>
      <c r="BP6" s="23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t="s">
        <v>61</v>
      </c>
    </row>
    <row r="7" spans="1:234" s="93" customFormat="1" ht="15" customHeight="1">
      <c r="A7" s="54"/>
      <c r="B7" s="567" t="s">
        <v>100</v>
      </c>
      <c r="C7" s="567"/>
      <c r="D7" s="567" t="s">
        <v>101</v>
      </c>
      <c r="E7" s="567"/>
      <c r="F7" s="567" t="s">
        <v>102</v>
      </c>
      <c r="G7" s="567"/>
      <c r="H7" s="567" t="s">
        <v>103</v>
      </c>
      <c r="I7" s="567"/>
      <c r="J7" s="567" t="s">
        <v>104</v>
      </c>
      <c r="K7" s="567"/>
      <c r="L7" s="567" t="s">
        <v>105</v>
      </c>
      <c r="M7" s="567"/>
      <c r="N7" s="567" t="s">
        <v>106</v>
      </c>
      <c r="O7" s="567"/>
      <c r="P7" s="567" t="s">
        <v>107</v>
      </c>
      <c r="Q7" s="567"/>
      <c r="R7" s="567" t="s">
        <v>108</v>
      </c>
      <c r="S7" s="567"/>
      <c r="T7" s="567" t="s">
        <v>109</v>
      </c>
      <c r="U7" s="567"/>
      <c r="V7" s="567" t="s">
        <v>110</v>
      </c>
      <c r="W7" s="567"/>
      <c r="X7" s="567" t="s">
        <v>111</v>
      </c>
      <c r="Y7" s="567"/>
      <c r="Z7" s="567" t="s">
        <v>112</v>
      </c>
      <c r="AA7" s="567"/>
      <c r="AB7" s="567" t="s">
        <v>113</v>
      </c>
      <c r="AC7" s="567"/>
      <c r="AD7" s="567" t="s">
        <v>114</v>
      </c>
      <c r="AE7" s="567"/>
      <c r="AF7" s="567" t="s">
        <v>115</v>
      </c>
      <c r="AG7" s="567"/>
      <c r="AH7" s="567" t="s">
        <v>116</v>
      </c>
      <c r="AI7" s="567"/>
      <c r="AJ7" s="567" t="s">
        <v>117</v>
      </c>
      <c r="AK7" s="567"/>
      <c r="AL7" s="567" t="s">
        <v>118</v>
      </c>
      <c r="AM7" s="567"/>
      <c r="AN7" s="567" t="s">
        <v>119</v>
      </c>
      <c r="AO7" s="567"/>
      <c r="AP7" s="567" t="s">
        <v>120</v>
      </c>
      <c r="AQ7" s="567"/>
      <c r="AR7" s="567" t="s">
        <v>121</v>
      </c>
      <c r="AS7" s="567"/>
      <c r="AT7" s="567" t="s">
        <v>122</v>
      </c>
      <c r="AU7" s="567"/>
      <c r="AV7" s="567" t="s">
        <v>123</v>
      </c>
      <c r="AW7" s="567"/>
      <c r="AX7" s="567" t="s">
        <v>124</v>
      </c>
      <c r="AY7" s="567"/>
      <c r="AZ7" s="567" t="s">
        <v>125</v>
      </c>
      <c r="BA7" s="567"/>
      <c r="BB7" s="567" t="s">
        <v>126</v>
      </c>
      <c r="BC7" s="567"/>
      <c r="BD7" s="488" t="s">
        <v>127</v>
      </c>
      <c r="BE7" s="55" t="s">
        <v>128</v>
      </c>
      <c r="BF7" s="55" t="s">
        <v>129</v>
      </c>
      <c r="BG7" s="55" t="s">
        <v>130</v>
      </c>
      <c r="BH7" s="55" t="s">
        <v>131</v>
      </c>
      <c r="BI7" s="55" t="s">
        <v>132</v>
      </c>
      <c r="BJ7" s="55" t="s">
        <v>133</v>
      </c>
      <c r="BK7" s="55" t="s">
        <v>134</v>
      </c>
      <c r="BL7" s="55" t="s">
        <v>135</v>
      </c>
      <c r="BM7" s="55" t="s">
        <v>136</v>
      </c>
      <c r="BN7" s="55" t="s">
        <v>137</v>
      </c>
      <c r="BO7" s="55" t="s">
        <v>559</v>
      </c>
      <c r="BP7" s="55" t="s">
        <v>139</v>
      </c>
      <c r="BQ7" s="55" t="s">
        <v>140</v>
      </c>
      <c r="BR7" s="55" t="s">
        <v>141</v>
      </c>
      <c r="BS7" s="55" t="s">
        <v>142</v>
      </c>
      <c r="BT7" s="55" t="s">
        <v>143</v>
      </c>
      <c r="BU7" s="55" t="s">
        <v>144</v>
      </c>
      <c r="BV7" s="55" t="s">
        <v>145</v>
      </c>
      <c r="BW7" s="55" t="s">
        <v>146</v>
      </c>
      <c r="BX7" s="55" t="s">
        <v>147</v>
      </c>
      <c r="BY7" s="55" t="s">
        <v>62</v>
      </c>
      <c r="BZ7" s="55" t="s">
        <v>63</v>
      </c>
      <c r="CA7" s="55" t="s">
        <v>148</v>
      </c>
      <c r="CB7" s="55" t="s">
        <v>65</v>
      </c>
      <c r="CC7" s="55" t="s">
        <v>66</v>
      </c>
      <c r="CD7" s="55" t="s">
        <v>67</v>
      </c>
      <c r="CE7" s="55" t="s">
        <v>149</v>
      </c>
      <c r="CF7" s="55" t="s">
        <v>69</v>
      </c>
      <c r="CG7" s="55" t="s">
        <v>70</v>
      </c>
      <c r="CH7" s="55" t="s">
        <v>71</v>
      </c>
      <c r="CI7" s="55" t="s">
        <v>72</v>
      </c>
      <c r="CJ7" s="55" t="s">
        <v>73</v>
      </c>
      <c r="CK7" s="55" t="s">
        <v>74</v>
      </c>
      <c r="CL7" s="55" t="s">
        <v>75</v>
      </c>
      <c r="CM7" s="55" t="s">
        <v>76</v>
      </c>
      <c r="CN7" s="55" t="s">
        <v>77</v>
      </c>
      <c r="CO7" s="55" t="s">
        <v>78</v>
      </c>
      <c r="CP7" s="55" t="s">
        <v>79</v>
      </c>
    </row>
    <row r="8" spans="1:234" s="360" customFormat="1" ht="15" customHeight="1" thickBot="1">
      <c r="A8" s="489"/>
      <c r="B8" s="575" t="s">
        <v>560</v>
      </c>
      <c r="C8" s="576"/>
      <c r="D8" s="576"/>
      <c r="E8" s="576"/>
      <c r="F8" s="576"/>
      <c r="G8" s="576"/>
      <c r="H8" s="576"/>
      <c r="I8" s="577"/>
      <c r="J8" s="574" t="s">
        <v>560</v>
      </c>
      <c r="K8" s="574"/>
      <c r="L8" s="574"/>
      <c r="M8" s="574"/>
      <c r="N8" s="574" t="s">
        <v>561</v>
      </c>
      <c r="O8" s="574"/>
      <c r="P8" s="574"/>
      <c r="Q8" s="574"/>
      <c r="R8" s="574" t="s">
        <v>561</v>
      </c>
      <c r="S8" s="574"/>
      <c r="T8" s="574"/>
      <c r="U8" s="574"/>
      <c r="V8" s="574"/>
      <c r="W8" s="574"/>
      <c r="X8" s="574"/>
      <c r="Y8" s="574"/>
      <c r="Z8" s="574" t="s">
        <v>561</v>
      </c>
      <c r="AA8" s="574"/>
      <c r="AB8" s="574"/>
      <c r="AC8" s="574"/>
      <c r="AD8" s="574"/>
      <c r="AE8" s="574"/>
      <c r="AF8" s="574"/>
      <c r="AG8" s="574"/>
      <c r="AH8" s="574" t="s">
        <v>561</v>
      </c>
      <c r="AI8" s="574"/>
      <c r="AJ8" s="574"/>
      <c r="AK8" s="574"/>
      <c r="AL8" s="574"/>
      <c r="AM8" s="574"/>
      <c r="AN8" s="574"/>
      <c r="AO8" s="574"/>
      <c r="AP8" s="574" t="s">
        <v>561</v>
      </c>
      <c r="AQ8" s="574"/>
      <c r="AR8" s="574"/>
      <c r="AS8" s="574"/>
      <c r="AT8" s="574"/>
      <c r="AU8" s="574"/>
      <c r="AV8" s="574"/>
      <c r="AW8" s="574"/>
      <c r="AX8" s="574" t="s">
        <v>561</v>
      </c>
      <c r="AY8" s="574"/>
      <c r="AZ8" s="574"/>
      <c r="BA8" s="574"/>
      <c r="BB8" s="574"/>
      <c r="BC8" s="574"/>
      <c r="BD8" s="490" t="s">
        <v>562</v>
      </c>
      <c r="BE8" s="574" t="s">
        <v>562</v>
      </c>
      <c r="BF8" s="574"/>
      <c r="BG8" s="574"/>
      <c r="BH8" s="574"/>
      <c r="BI8" s="574" t="s">
        <v>562</v>
      </c>
      <c r="BJ8" s="574"/>
      <c r="BK8" s="574"/>
      <c r="BL8" s="574"/>
      <c r="BM8" s="574" t="s">
        <v>562</v>
      </c>
      <c r="BN8" s="574"/>
      <c r="BO8" s="574"/>
      <c r="BP8" s="574"/>
      <c r="BQ8" s="574" t="s">
        <v>562</v>
      </c>
      <c r="BR8" s="574"/>
      <c r="BS8" s="574"/>
      <c r="BT8" s="574"/>
      <c r="BU8" s="574" t="s">
        <v>562</v>
      </c>
      <c r="BV8" s="574"/>
      <c r="BW8" s="574"/>
      <c r="BX8" s="574"/>
      <c r="BY8" s="574" t="s">
        <v>562</v>
      </c>
      <c r="BZ8" s="574"/>
      <c r="CA8" s="574"/>
      <c r="CB8" s="574"/>
      <c r="CC8" s="574" t="s">
        <v>562</v>
      </c>
      <c r="CD8" s="574"/>
      <c r="CE8" s="574"/>
      <c r="CF8" s="574"/>
      <c r="CG8" s="574" t="s">
        <v>562</v>
      </c>
      <c r="CH8" s="574"/>
      <c r="CI8" s="574"/>
      <c r="CJ8" s="574"/>
      <c r="CK8" s="574" t="s">
        <v>562</v>
      </c>
      <c r="CL8" s="574"/>
      <c r="CM8" s="574"/>
      <c r="CN8" s="574"/>
      <c r="CO8" s="574" t="s">
        <v>562</v>
      </c>
      <c r="CP8" s="574"/>
      <c r="CQ8" s="350"/>
      <c r="CR8" s="350"/>
      <c r="CS8" s="350"/>
      <c r="CT8" s="350"/>
    </row>
    <row r="9" spans="1:234" s="492" customFormat="1" ht="24" customHeight="1">
      <c r="A9" s="491"/>
      <c r="B9" s="573" t="s">
        <v>563</v>
      </c>
      <c r="C9" s="571" t="s">
        <v>564</v>
      </c>
      <c r="D9" s="573" t="s">
        <v>563</v>
      </c>
      <c r="E9" s="571" t="s">
        <v>564</v>
      </c>
      <c r="F9" s="573" t="s">
        <v>563</v>
      </c>
      <c r="G9" s="571" t="s">
        <v>564</v>
      </c>
      <c r="H9" s="573" t="s">
        <v>563</v>
      </c>
      <c r="I9" s="571" t="s">
        <v>564</v>
      </c>
      <c r="J9" s="573" t="s">
        <v>563</v>
      </c>
      <c r="K9" s="571" t="s">
        <v>564</v>
      </c>
      <c r="L9" s="573" t="s">
        <v>563</v>
      </c>
      <c r="M9" s="571" t="s">
        <v>564</v>
      </c>
      <c r="N9" s="573" t="s">
        <v>563</v>
      </c>
      <c r="O9" s="571" t="s">
        <v>564</v>
      </c>
      <c r="P9" s="573" t="s">
        <v>563</v>
      </c>
      <c r="Q9" s="571" t="s">
        <v>564</v>
      </c>
      <c r="R9" s="573" t="s">
        <v>563</v>
      </c>
      <c r="S9" s="571" t="s">
        <v>564</v>
      </c>
      <c r="T9" s="573" t="s">
        <v>563</v>
      </c>
      <c r="U9" s="571" t="s">
        <v>564</v>
      </c>
      <c r="V9" s="573" t="s">
        <v>563</v>
      </c>
      <c r="W9" s="571" t="s">
        <v>564</v>
      </c>
      <c r="X9" s="573" t="s">
        <v>563</v>
      </c>
      <c r="Y9" s="571" t="s">
        <v>564</v>
      </c>
      <c r="Z9" s="573" t="s">
        <v>563</v>
      </c>
      <c r="AA9" s="571" t="s">
        <v>564</v>
      </c>
      <c r="AB9" s="573" t="s">
        <v>563</v>
      </c>
      <c r="AC9" s="571" t="s">
        <v>564</v>
      </c>
      <c r="AD9" s="573" t="s">
        <v>563</v>
      </c>
      <c r="AE9" s="571" t="s">
        <v>564</v>
      </c>
      <c r="AF9" s="573" t="s">
        <v>563</v>
      </c>
      <c r="AG9" s="571" t="s">
        <v>564</v>
      </c>
      <c r="AH9" s="573" t="s">
        <v>563</v>
      </c>
      <c r="AI9" s="571" t="s">
        <v>564</v>
      </c>
      <c r="AJ9" s="573" t="s">
        <v>563</v>
      </c>
      <c r="AK9" s="571" t="s">
        <v>564</v>
      </c>
      <c r="AL9" s="573" t="s">
        <v>563</v>
      </c>
      <c r="AM9" s="571" t="s">
        <v>564</v>
      </c>
      <c r="AN9" s="573" t="s">
        <v>563</v>
      </c>
      <c r="AO9" s="571" t="s">
        <v>564</v>
      </c>
      <c r="AP9" s="573" t="s">
        <v>563</v>
      </c>
      <c r="AQ9" s="571" t="s">
        <v>564</v>
      </c>
      <c r="AR9" s="573" t="s">
        <v>563</v>
      </c>
      <c r="AS9" s="571" t="s">
        <v>564</v>
      </c>
      <c r="AT9" s="573" t="s">
        <v>563</v>
      </c>
      <c r="AU9" s="571" t="s">
        <v>564</v>
      </c>
      <c r="AV9" s="573" t="s">
        <v>563</v>
      </c>
      <c r="AW9" s="571" t="s">
        <v>564</v>
      </c>
      <c r="AX9" s="573" t="s">
        <v>563</v>
      </c>
      <c r="AY9" s="571" t="s">
        <v>564</v>
      </c>
      <c r="AZ9" s="573" t="s">
        <v>563</v>
      </c>
      <c r="BA9" s="571" t="s">
        <v>564</v>
      </c>
      <c r="BB9" s="573" t="s">
        <v>563</v>
      </c>
      <c r="BC9" s="571" t="s">
        <v>564</v>
      </c>
      <c r="BD9" s="571" t="s">
        <v>563</v>
      </c>
      <c r="BE9" s="571" t="s">
        <v>563</v>
      </c>
      <c r="BF9" s="571" t="s">
        <v>563</v>
      </c>
      <c r="BG9" s="571" t="s">
        <v>563</v>
      </c>
      <c r="BH9" s="571" t="s">
        <v>563</v>
      </c>
      <c r="BI9" s="571" t="s">
        <v>565</v>
      </c>
      <c r="BJ9" s="571" t="s">
        <v>565</v>
      </c>
      <c r="BK9" s="571" t="s">
        <v>565</v>
      </c>
      <c r="BL9" s="571" t="s">
        <v>565</v>
      </c>
      <c r="BM9" s="571" t="s">
        <v>565</v>
      </c>
      <c r="BN9" s="571" t="s">
        <v>565</v>
      </c>
      <c r="BO9" s="571" t="s">
        <v>565</v>
      </c>
      <c r="BP9" s="571" t="s">
        <v>565</v>
      </c>
      <c r="BQ9" s="571" t="s">
        <v>565</v>
      </c>
      <c r="BR9" s="571" t="s">
        <v>565</v>
      </c>
      <c r="BS9" s="571" t="s">
        <v>565</v>
      </c>
      <c r="BT9" s="571" t="s">
        <v>565</v>
      </c>
      <c r="BU9" s="571" t="s">
        <v>565</v>
      </c>
      <c r="BV9" s="571" t="s">
        <v>565</v>
      </c>
      <c r="BW9" s="571" t="s">
        <v>565</v>
      </c>
      <c r="BX9" s="571" t="s">
        <v>565</v>
      </c>
      <c r="BY9" s="571" t="s">
        <v>565</v>
      </c>
      <c r="BZ9" s="571" t="s">
        <v>565</v>
      </c>
      <c r="CA9" s="571" t="s">
        <v>565</v>
      </c>
      <c r="CB9" s="571" t="s">
        <v>565</v>
      </c>
      <c r="CC9" s="571" t="s">
        <v>565</v>
      </c>
      <c r="CD9" s="571" t="s">
        <v>565</v>
      </c>
      <c r="CE9" s="571" t="s">
        <v>565</v>
      </c>
      <c r="CF9" s="571" t="s">
        <v>565</v>
      </c>
      <c r="CG9" s="571" t="s">
        <v>565</v>
      </c>
      <c r="CH9" s="571" t="s">
        <v>565</v>
      </c>
      <c r="CI9" s="571" t="s">
        <v>565</v>
      </c>
      <c r="CJ9" s="571" t="s">
        <v>565</v>
      </c>
      <c r="CK9" s="571" t="s">
        <v>565</v>
      </c>
      <c r="CL9" s="571" t="s">
        <v>565</v>
      </c>
      <c r="CM9" s="571" t="s">
        <v>565</v>
      </c>
      <c r="CN9" s="571" t="s">
        <v>565</v>
      </c>
      <c r="CO9" s="571" t="s">
        <v>565</v>
      </c>
      <c r="CP9" s="572" t="s">
        <v>565</v>
      </c>
    </row>
    <row r="10" spans="1:234" s="492" customFormat="1" ht="15" customHeight="1">
      <c r="A10" s="491"/>
      <c r="B10" s="573"/>
      <c r="C10" s="571" t="s">
        <v>566</v>
      </c>
      <c r="D10" s="573"/>
      <c r="E10" s="571" t="s">
        <v>566</v>
      </c>
      <c r="F10" s="573"/>
      <c r="G10" s="571" t="s">
        <v>566</v>
      </c>
      <c r="H10" s="573"/>
      <c r="I10" s="571" t="s">
        <v>566</v>
      </c>
      <c r="J10" s="573"/>
      <c r="K10" s="571" t="s">
        <v>566</v>
      </c>
      <c r="L10" s="573"/>
      <c r="M10" s="571" t="s">
        <v>566</v>
      </c>
      <c r="N10" s="573"/>
      <c r="O10" s="571" t="s">
        <v>566</v>
      </c>
      <c r="P10" s="573"/>
      <c r="Q10" s="571" t="s">
        <v>566</v>
      </c>
      <c r="R10" s="573"/>
      <c r="S10" s="571" t="s">
        <v>566</v>
      </c>
      <c r="T10" s="573"/>
      <c r="U10" s="571" t="s">
        <v>566</v>
      </c>
      <c r="V10" s="573"/>
      <c r="W10" s="571" t="s">
        <v>566</v>
      </c>
      <c r="X10" s="573"/>
      <c r="Y10" s="571" t="s">
        <v>566</v>
      </c>
      <c r="Z10" s="573"/>
      <c r="AA10" s="571" t="s">
        <v>566</v>
      </c>
      <c r="AB10" s="573"/>
      <c r="AC10" s="571" t="s">
        <v>566</v>
      </c>
      <c r="AD10" s="573"/>
      <c r="AE10" s="571" t="s">
        <v>566</v>
      </c>
      <c r="AF10" s="573"/>
      <c r="AG10" s="571" t="s">
        <v>566</v>
      </c>
      <c r="AH10" s="573"/>
      <c r="AI10" s="571" t="s">
        <v>566</v>
      </c>
      <c r="AJ10" s="573"/>
      <c r="AK10" s="571" t="s">
        <v>566</v>
      </c>
      <c r="AL10" s="573"/>
      <c r="AM10" s="571" t="s">
        <v>566</v>
      </c>
      <c r="AN10" s="573"/>
      <c r="AO10" s="571" t="s">
        <v>566</v>
      </c>
      <c r="AP10" s="573"/>
      <c r="AQ10" s="571" t="s">
        <v>566</v>
      </c>
      <c r="AR10" s="573"/>
      <c r="AS10" s="571" t="s">
        <v>566</v>
      </c>
      <c r="AT10" s="573"/>
      <c r="AU10" s="571" t="s">
        <v>566</v>
      </c>
      <c r="AV10" s="573"/>
      <c r="AW10" s="571" t="s">
        <v>566</v>
      </c>
      <c r="AX10" s="573"/>
      <c r="AY10" s="571" t="s">
        <v>566</v>
      </c>
      <c r="AZ10" s="573"/>
      <c r="BA10" s="571" t="s">
        <v>566</v>
      </c>
      <c r="BB10" s="573"/>
      <c r="BC10" s="571" t="s">
        <v>566</v>
      </c>
      <c r="BD10" s="571"/>
      <c r="BE10" s="571"/>
      <c r="BF10" s="571"/>
      <c r="BG10" s="571"/>
      <c r="BH10" s="571"/>
      <c r="BI10" s="571"/>
      <c r="BJ10" s="571"/>
      <c r="BK10" s="571"/>
      <c r="BL10" s="571"/>
      <c r="BM10" s="571"/>
      <c r="BN10" s="571"/>
      <c r="BO10" s="571"/>
      <c r="BP10" s="571"/>
      <c r="BQ10" s="571"/>
      <c r="BR10" s="571"/>
      <c r="BS10" s="571"/>
      <c r="BT10" s="571"/>
      <c r="BU10" s="571"/>
      <c r="BV10" s="571"/>
      <c r="BW10" s="571"/>
      <c r="BX10" s="571"/>
      <c r="BY10" s="571"/>
      <c r="BZ10" s="571"/>
      <c r="CA10" s="571"/>
      <c r="CB10" s="571"/>
      <c r="CC10" s="571"/>
      <c r="CD10" s="571"/>
      <c r="CE10" s="571"/>
      <c r="CF10" s="571"/>
      <c r="CG10" s="571"/>
      <c r="CH10" s="571"/>
      <c r="CI10" s="571"/>
      <c r="CJ10" s="571"/>
      <c r="CK10" s="571"/>
      <c r="CL10" s="571"/>
      <c r="CM10" s="571"/>
      <c r="CN10" s="571"/>
      <c r="CO10" s="571"/>
      <c r="CP10" s="572"/>
    </row>
    <row r="11" spans="1:234" s="496" customFormat="1" ht="5.0999999999999996" customHeight="1">
      <c r="A11" s="493"/>
      <c r="B11" s="494"/>
      <c r="C11" s="495"/>
      <c r="D11" s="493"/>
      <c r="E11" s="495"/>
      <c r="F11" s="493"/>
      <c r="G11" s="495"/>
      <c r="H11" s="493"/>
      <c r="I11" s="495"/>
      <c r="J11" s="493"/>
      <c r="K11" s="495"/>
      <c r="L11" s="493"/>
      <c r="M11" s="495"/>
      <c r="N11" s="493"/>
      <c r="O11" s="495"/>
      <c r="P11" s="493"/>
      <c r="Q11" s="495"/>
      <c r="R11" s="493"/>
      <c r="S11" s="495"/>
      <c r="T11" s="493"/>
      <c r="U11" s="495"/>
      <c r="V11" s="493"/>
      <c r="W11" s="495"/>
      <c r="X11" s="493"/>
      <c r="Y11" s="495"/>
      <c r="Z11" s="493"/>
      <c r="AA11" s="495"/>
      <c r="AB11" s="493"/>
      <c r="AC11" s="495"/>
      <c r="AD11" s="493"/>
      <c r="AE11" s="495"/>
      <c r="AF11" s="493"/>
      <c r="AG11" s="495"/>
      <c r="AH11" s="493"/>
      <c r="AI11" s="495"/>
      <c r="AJ11" s="493"/>
      <c r="AK11" s="495"/>
      <c r="AL11" s="493"/>
      <c r="AM11" s="495"/>
      <c r="AN11" s="493"/>
      <c r="AO11" s="495"/>
      <c r="AP11" s="493"/>
      <c r="AQ11" s="495"/>
      <c r="AR11" s="493"/>
      <c r="AS11" s="495"/>
      <c r="AT11" s="493"/>
      <c r="AU11" s="495"/>
      <c r="AV11" s="493"/>
      <c r="AW11" s="495"/>
      <c r="AX11" s="493"/>
      <c r="AY11" s="495"/>
      <c r="AZ11" s="493"/>
      <c r="BA11" s="495"/>
      <c r="BB11" s="493"/>
      <c r="BC11" s="495"/>
      <c r="BD11" s="495"/>
      <c r="BE11" s="495"/>
      <c r="BF11" s="495"/>
      <c r="BG11" s="495"/>
      <c r="BH11" s="495"/>
      <c r="BI11" s="495"/>
      <c r="BJ11" s="495"/>
      <c r="BK11" s="495"/>
      <c r="BL11" s="495"/>
      <c r="BM11" s="495"/>
      <c r="BN11" s="495"/>
      <c r="BO11" s="495"/>
      <c r="BP11" s="495"/>
      <c r="BQ11" s="495"/>
      <c r="BR11" s="495"/>
      <c r="BS11" s="495"/>
      <c r="BT11" s="495"/>
      <c r="BU11" s="495"/>
      <c r="BV11" s="495"/>
      <c r="BW11" s="495"/>
      <c r="BX11" s="495"/>
      <c r="BY11" s="495"/>
      <c r="BZ11" s="495"/>
      <c r="CA11" s="495"/>
      <c r="CB11" s="495"/>
      <c r="CC11" s="495"/>
      <c r="CD11" s="495"/>
      <c r="CE11" s="495"/>
      <c r="CF11" s="495"/>
      <c r="CG11" s="495"/>
      <c r="CH11" s="495"/>
      <c r="CI11" s="495"/>
      <c r="CJ11" s="495"/>
      <c r="CK11" s="495"/>
      <c r="CL11" s="495"/>
      <c r="CM11" s="495"/>
      <c r="CN11" s="495"/>
      <c r="CO11" s="495"/>
      <c r="CP11" s="562"/>
    </row>
    <row r="12" spans="1:234" ht="15" customHeight="1">
      <c r="A12" s="338" t="s">
        <v>567</v>
      </c>
      <c r="B12" s="442">
        <v>26029</v>
      </c>
      <c r="C12" s="497">
        <v>26029</v>
      </c>
      <c r="D12" s="442">
        <v>27515</v>
      </c>
      <c r="E12" s="497">
        <v>27515</v>
      </c>
      <c r="F12" s="442">
        <v>29214</v>
      </c>
      <c r="G12" s="497">
        <v>29214</v>
      </c>
      <c r="H12" s="498">
        <v>30357</v>
      </c>
      <c r="I12" s="497">
        <v>30357</v>
      </c>
      <c r="J12" s="498">
        <v>32909</v>
      </c>
      <c r="K12" s="497">
        <v>32909</v>
      </c>
      <c r="L12" s="498">
        <v>33711</v>
      </c>
      <c r="M12" s="497">
        <v>33711</v>
      </c>
      <c r="N12" s="498">
        <v>34168</v>
      </c>
      <c r="O12" s="497">
        <v>34168</v>
      </c>
      <c r="P12" s="498">
        <v>34257</v>
      </c>
      <c r="Q12" s="497">
        <v>34257</v>
      </c>
      <c r="R12" s="498">
        <v>35306</v>
      </c>
      <c r="S12" s="497">
        <v>35306</v>
      </c>
      <c r="T12" s="498">
        <v>37277</v>
      </c>
      <c r="U12" s="497">
        <v>37277</v>
      </c>
      <c r="V12" s="498">
        <v>38877</v>
      </c>
      <c r="W12" s="497">
        <v>38877</v>
      </c>
      <c r="X12" s="498">
        <v>41754</v>
      </c>
      <c r="Y12" s="497">
        <v>41754</v>
      </c>
      <c r="Z12" s="498">
        <v>43087</v>
      </c>
      <c r="AA12" s="497">
        <v>43087</v>
      </c>
      <c r="AB12" s="498">
        <v>44295</v>
      </c>
      <c r="AC12" s="497">
        <v>44295</v>
      </c>
      <c r="AD12" s="498">
        <v>46114</v>
      </c>
      <c r="AE12" s="497">
        <v>46114</v>
      </c>
      <c r="AF12" s="498">
        <v>48043</v>
      </c>
      <c r="AG12" s="497">
        <v>48043</v>
      </c>
      <c r="AH12" s="498">
        <v>51297</v>
      </c>
      <c r="AI12" s="497">
        <v>51297</v>
      </c>
      <c r="AJ12" s="498">
        <v>52843</v>
      </c>
      <c r="AK12" s="497">
        <v>52843</v>
      </c>
      <c r="AL12" s="498">
        <v>53742</v>
      </c>
      <c r="AM12" s="497">
        <v>53742</v>
      </c>
      <c r="AN12" s="498">
        <v>55582</v>
      </c>
      <c r="AO12" s="497">
        <v>55582</v>
      </c>
      <c r="AP12" s="399">
        <v>58059</v>
      </c>
      <c r="AQ12" s="497">
        <v>58059</v>
      </c>
      <c r="AR12" s="399">
        <v>63920</v>
      </c>
      <c r="AS12" s="497">
        <v>63920</v>
      </c>
      <c r="AT12" s="399">
        <v>66047</v>
      </c>
      <c r="AU12" s="497">
        <v>66047</v>
      </c>
      <c r="AV12" s="399">
        <v>70047</v>
      </c>
      <c r="AW12" s="497">
        <v>70047</v>
      </c>
      <c r="AX12" s="399">
        <v>69442</v>
      </c>
      <c r="AY12" s="497">
        <v>69442</v>
      </c>
      <c r="AZ12" s="399">
        <v>66028</v>
      </c>
      <c r="BA12" s="497">
        <v>66028</v>
      </c>
      <c r="BB12" s="399">
        <v>67033</v>
      </c>
      <c r="BC12" s="497">
        <v>67033</v>
      </c>
      <c r="BD12" s="497">
        <v>70940</v>
      </c>
      <c r="BE12" s="497">
        <v>73326</v>
      </c>
      <c r="BF12" s="497">
        <v>76800</v>
      </c>
      <c r="BG12" s="497">
        <v>79242</v>
      </c>
      <c r="BH12" s="497">
        <v>81508</v>
      </c>
      <c r="BI12" s="497">
        <v>83937</v>
      </c>
      <c r="BJ12" s="497">
        <v>86972</v>
      </c>
      <c r="BK12" s="497">
        <v>86233</v>
      </c>
      <c r="BL12" s="497">
        <v>88907</v>
      </c>
      <c r="BM12" s="497">
        <v>93330</v>
      </c>
      <c r="BN12" s="497">
        <v>96358</v>
      </c>
      <c r="BO12" s="497">
        <v>98550</v>
      </c>
      <c r="BP12" s="497">
        <v>100442</v>
      </c>
      <c r="BQ12" s="497">
        <v>104558</v>
      </c>
      <c r="BR12" s="497">
        <v>106807</v>
      </c>
      <c r="BS12" s="497">
        <v>110301</v>
      </c>
      <c r="BT12" s="497">
        <v>110457</v>
      </c>
      <c r="BU12" s="497">
        <v>113775.89304978002</v>
      </c>
      <c r="BV12" s="497">
        <v>113039</v>
      </c>
      <c r="BW12" s="497">
        <v>115670</v>
      </c>
      <c r="BX12" s="497">
        <v>121121</v>
      </c>
      <c r="BY12" s="497">
        <v>126674</v>
      </c>
      <c r="BZ12" s="497">
        <v>133636.47614764998</v>
      </c>
      <c r="CA12" s="497">
        <v>138313</v>
      </c>
      <c r="CB12" s="497">
        <v>133723</v>
      </c>
      <c r="CC12" s="497">
        <v>129549</v>
      </c>
      <c r="CD12" s="497">
        <v>135133.65261605999</v>
      </c>
      <c r="CE12" s="497">
        <v>137460.64100057</v>
      </c>
      <c r="CF12" s="497">
        <v>143703</v>
      </c>
      <c r="CG12" s="497">
        <v>144240.03661931001</v>
      </c>
      <c r="CH12" s="497">
        <v>146488.15706445999</v>
      </c>
      <c r="CI12" s="497">
        <v>147605.97834131002</v>
      </c>
      <c r="CJ12" s="497">
        <v>147121</v>
      </c>
      <c r="CK12" s="497">
        <v>151099</v>
      </c>
      <c r="CL12" s="497">
        <v>152704</v>
      </c>
      <c r="CM12" s="497">
        <v>156884.12501153376</v>
      </c>
      <c r="CN12" s="497">
        <v>154263</v>
      </c>
      <c r="CO12" s="497">
        <v>155321</v>
      </c>
      <c r="CP12" s="560">
        <v>159317</v>
      </c>
      <c r="CQ12" s="442"/>
    </row>
    <row r="13" spans="1:234" ht="15" customHeight="1">
      <c r="A13" s="338" t="s">
        <v>568</v>
      </c>
      <c r="B13" s="442">
        <v>199823</v>
      </c>
      <c r="C13" s="497">
        <v>225789</v>
      </c>
      <c r="D13" s="442">
        <v>208231</v>
      </c>
      <c r="E13" s="497">
        <v>234318</v>
      </c>
      <c r="F13" s="442">
        <v>241481</v>
      </c>
      <c r="G13" s="497">
        <v>268724</v>
      </c>
      <c r="H13" s="498">
        <v>269136</v>
      </c>
      <c r="I13" s="497">
        <v>296736</v>
      </c>
      <c r="J13" s="498">
        <v>283207</v>
      </c>
      <c r="K13" s="497">
        <v>311838</v>
      </c>
      <c r="L13" s="498">
        <v>306398</v>
      </c>
      <c r="M13" s="497">
        <v>336867</v>
      </c>
      <c r="N13" s="498">
        <v>279184</v>
      </c>
      <c r="O13" s="497">
        <v>286363</v>
      </c>
      <c r="P13" s="498">
        <v>282008</v>
      </c>
      <c r="Q13" s="497">
        <v>293797</v>
      </c>
      <c r="R13" s="498">
        <v>289035</v>
      </c>
      <c r="S13" s="497">
        <v>295944</v>
      </c>
      <c r="T13" s="498">
        <v>284637</v>
      </c>
      <c r="U13" s="497">
        <v>294864</v>
      </c>
      <c r="V13" s="498">
        <v>300362</v>
      </c>
      <c r="W13" s="497">
        <v>301773</v>
      </c>
      <c r="X13" s="498">
        <v>312488</v>
      </c>
      <c r="Y13" s="497">
        <v>313719</v>
      </c>
      <c r="Z13" s="498">
        <v>332139</v>
      </c>
      <c r="AA13" s="497">
        <v>334107</v>
      </c>
      <c r="AB13" s="498">
        <v>333066</v>
      </c>
      <c r="AC13" s="497">
        <v>332430</v>
      </c>
      <c r="AD13" s="498">
        <v>348022</v>
      </c>
      <c r="AE13" s="497">
        <v>356103</v>
      </c>
      <c r="AF13" s="498">
        <v>371614</v>
      </c>
      <c r="AG13" s="497">
        <v>380844</v>
      </c>
      <c r="AH13" s="498">
        <v>389106</v>
      </c>
      <c r="AI13" s="497">
        <v>398443</v>
      </c>
      <c r="AJ13" s="498">
        <v>417628</v>
      </c>
      <c r="AK13" s="497">
        <v>426007</v>
      </c>
      <c r="AL13" s="498">
        <v>457828</v>
      </c>
      <c r="AM13" s="497">
        <v>467206</v>
      </c>
      <c r="AN13" s="498">
        <v>473373</v>
      </c>
      <c r="AO13" s="497">
        <v>474172</v>
      </c>
      <c r="AP13" s="399">
        <v>506938</v>
      </c>
      <c r="AQ13" s="497">
        <v>505934</v>
      </c>
      <c r="AR13" s="399">
        <v>534021</v>
      </c>
      <c r="AS13" s="497">
        <v>531871</v>
      </c>
      <c r="AT13" s="399">
        <v>572470</v>
      </c>
      <c r="AU13" s="497">
        <v>571377</v>
      </c>
      <c r="AV13" s="399">
        <v>597519</v>
      </c>
      <c r="AW13" s="497">
        <v>600520</v>
      </c>
      <c r="AX13" s="399">
        <v>618713</v>
      </c>
      <c r="AY13" s="497">
        <v>621043</v>
      </c>
      <c r="AZ13" s="399">
        <v>601404</v>
      </c>
      <c r="BA13" s="497">
        <v>603541</v>
      </c>
      <c r="BB13" s="399">
        <v>564707</v>
      </c>
      <c r="BC13" s="497">
        <v>566797</v>
      </c>
      <c r="BD13" s="497">
        <v>576777</v>
      </c>
      <c r="BE13" s="497">
        <v>585991</v>
      </c>
      <c r="BF13" s="497">
        <v>596457</v>
      </c>
      <c r="BG13" s="497">
        <v>588752</v>
      </c>
      <c r="BH13" s="497">
        <v>597213</v>
      </c>
      <c r="BI13" s="497">
        <v>614574</v>
      </c>
      <c r="BJ13" s="497">
        <v>607226</v>
      </c>
      <c r="BK13" s="497">
        <v>643924</v>
      </c>
      <c r="BL13" s="497">
        <v>612217</v>
      </c>
      <c r="BM13" s="497">
        <v>595757</v>
      </c>
      <c r="BN13" s="497">
        <v>580568</v>
      </c>
      <c r="BO13" s="497">
        <v>657148</v>
      </c>
      <c r="BP13" s="497">
        <v>656189</v>
      </c>
      <c r="BQ13" s="497">
        <v>607464</v>
      </c>
      <c r="BR13" s="497">
        <v>618611</v>
      </c>
      <c r="BS13" s="497">
        <v>604581</v>
      </c>
      <c r="BT13" s="497">
        <v>611442</v>
      </c>
      <c r="BU13" s="497">
        <v>631159</v>
      </c>
      <c r="BV13" s="497">
        <v>657922</v>
      </c>
      <c r="BW13" s="497">
        <v>656301</v>
      </c>
      <c r="BX13" s="497">
        <v>661616</v>
      </c>
      <c r="BY13" s="497">
        <v>682635</v>
      </c>
      <c r="BZ13" s="497">
        <v>701776.27011517622</v>
      </c>
      <c r="CA13" s="497">
        <v>740183</v>
      </c>
      <c r="CB13" s="497">
        <v>759051</v>
      </c>
      <c r="CC13" s="497">
        <v>863207.896814832</v>
      </c>
      <c r="CD13" s="497">
        <v>875010.51235865511</v>
      </c>
      <c r="CE13" s="497">
        <v>870814.13439323229</v>
      </c>
      <c r="CF13" s="497">
        <v>858692.91180371994</v>
      </c>
      <c r="CG13" s="497">
        <v>882192.41928675876</v>
      </c>
      <c r="CH13" s="497">
        <v>884638.786497658</v>
      </c>
      <c r="CI13" s="497">
        <v>933991.26639547595</v>
      </c>
      <c r="CJ13" s="497">
        <v>953326</v>
      </c>
      <c r="CK13" s="497">
        <v>972604</v>
      </c>
      <c r="CL13" s="497">
        <v>974639</v>
      </c>
      <c r="CM13" s="497">
        <v>988412.13714898215</v>
      </c>
      <c r="CN13" s="497">
        <v>971611.23531452543</v>
      </c>
      <c r="CO13" s="497">
        <v>945116</v>
      </c>
      <c r="CP13" s="560">
        <v>956140</v>
      </c>
      <c r="CQ13" s="499"/>
    </row>
    <row r="14" spans="1:234" ht="15" customHeight="1">
      <c r="A14" s="338" t="s">
        <v>569</v>
      </c>
      <c r="B14" s="442">
        <v>21981</v>
      </c>
      <c r="C14" s="497">
        <v>24837</v>
      </c>
      <c r="D14" s="442">
        <v>22905</v>
      </c>
      <c r="E14" s="497">
        <v>25775</v>
      </c>
      <c r="F14" s="442">
        <v>26563</v>
      </c>
      <c r="G14" s="497">
        <v>29560</v>
      </c>
      <c r="H14" s="498">
        <v>29605</v>
      </c>
      <c r="I14" s="497">
        <v>32641</v>
      </c>
      <c r="J14" s="498">
        <v>31153</v>
      </c>
      <c r="K14" s="497">
        <v>34302</v>
      </c>
      <c r="L14" s="498">
        <v>33704</v>
      </c>
      <c r="M14" s="497">
        <v>37055</v>
      </c>
      <c r="N14" s="498">
        <v>30710</v>
      </c>
      <c r="O14" s="497">
        <v>31500</v>
      </c>
      <c r="P14" s="498">
        <v>31021</v>
      </c>
      <c r="Q14" s="497">
        <v>32318</v>
      </c>
      <c r="R14" s="498">
        <v>31794</v>
      </c>
      <c r="S14" s="497">
        <v>32554</v>
      </c>
      <c r="T14" s="498">
        <v>31310</v>
      </c>
      <c r="U14" s="497">
        <v>32435</v>
      </c>
      <c r="V14" s="498">
        <v>33040</v>
      </c>
      <c r="W14" s="497">
        <v>33195</v>
      </c>
      <c r="X14" s="498">
        <v>34374</v>
      </c>
      <c r="Y14" s="497">
        <v>34509</v>
      </c>
      <c r="Z14" s="498">
        <v>36535</v>
      </c>
      <c r="AA14" s="497">
        <v>36752</v>
      </c>
      <c r="AB14" s="498">
        <v>36637</v>
      </c>
      <c r="AC14" s="497">
        <v>36567</v>
      </c>
      <c r="AD14" s="498">
        <v>38282</v>
      </c>
      <c r="AE14" s="497">
        <v>39171</v>
      </c>
      <c r="AF14" s="498">
        <v>40878</v>
      </c>
      <c r="AG14" s="497">
        <v>41893</v>
      </c>
      <c r="AH14" s="498">
        <v>42802</v>
      </c>
      <c r="AI14" s="497">
        <v>43829</v>
      </c>
      <c r="AJ14" s="498">
        <v>45939</v>
      </c>
      <c r="AK14" s="497">
        <v>46861</v>
      </c>
      <c r="AL14" s="498">
        <v>50361</v>
      </c>
      <c r="AM14" s="497">
        <v>51393</v>
      </c>
      <c r="AN14" s="498">
        <v>52071</v>
      </c>
      <c r="AO14" s="497">
        <v>52159</v>
      </c>
      <c r="AP14" s="399">
        <v>55763</v>
      </c>
      <c r="AQ14" s="497">
        <v>55653</v>
      </c>
      <c r="AR14" s="399">
        <v>58742</v>
      </c>
      <c r="AS14" s="497">
        <v>58506</v>
      </c>
      <c r="AT14" s="399">
        <v>62972</v>
      </c>
      <c r="AU14" s="497">
        <v>62851</v>
      </c>
      <c r="AV14" s="399">
        <v>65727</v>
      </c>
      <c r="AW14" s="497">
        <v>66057</v>
      </c>
      <c r="AX14" s="399">
        <v>68058</v>
      </c>
      <c r="AY14" s="497">
        <v>68315</v>
      </c>
      <c r="AZ14" s="399">
        <v>66154</v>
      </c>
      <c r="BA14" s="497">
        <v>66390</v>
      </c>
      <c r="BB14" s="399">
        <v>62118</v>
      </c>
      <c r="BC14" s="497">
        <v>62348</v>
      </c>
      <c r="BD14" s="497">
        <v>63445</v>
      </c>
      <c r="BE14" s="497">
        <v>64459</v>
      </c>
      <c r="BF14" s="497">
        <v>65610</v>
      </c>
      <c r="BG14" s="497">
        <v>64763</v>
      </c>
      <c r="BH14" s="497">
        <v>65693</v>
      </c>
      <c r="BI14" s="497">
        <v>67603</v>
      </c>
      <c r="BJ14" s="497">
        <v>66795</v>
      </c>
      <c r="BK14" s="497">
        <v>70832</v>
      </c>
      <c r="BL14" s="497">
        <v>67344</v>
      </c>
      <c r="BM14" s="497">
        <v>65533</v>
      </c>
      <c r="BN14" s="497">
        <v>63862</v>
      </c>
      <c r="BO14" s="497">
        <v>72286</v>
      </c>
      <c r="BP14" s="497">
        <v>72181</v>
      </c>
      <c r="BQ14" s="497">
        <v>66821</v>
      </c>
      <c r="BR14" s="497">
        <v>66501</v>
      </c>
      <c r="BS14" s="497">
        <v>55924</v>
      </c>
      <c r="BT14" s="497">
        <v>56558</v>
      </c>
      <c r="BU14" s="497">
        <v>54437</v>
      </c>
      <c r="BV14" s="497">
        <v>56745.772499999999</v>
      </c>
      <c r="BW14" s="497">
        <v>56606</v>
      </c>
      <c r="BX14" s="497">
        <v>57097.460800000001</v>
      </c>
      <c r="BY14" s="497">
        <v>54610.8</v>
      </c>
      <c r="BZ14" s="497">
        <v>56142.1016092141</v>
      </c>
      <c r="CA14" s="497">
        <v>59214.64</v>
      </c>
      <c r="CB14" s="497">
        <v>60724.08</v>
      </c>
      <c r="CC14" s="497">
        <v>69056.631745186605</v>
      </c>
      <c r="CD14" s="497">
        <v>70000.840988692406</v>
      </c>
      <c r="CE14" s="497">
        <v>69665.130751458579</v>
      </c>
      <c r="CF14" s="497">
        <v>68695.432944297601</v>
      </c>
      <c r="CG14" s="497">
        <v>70575.393542940699</v>
      </c>
      <c r="CH14" s="497">
        <v>70771.102919812649</v>
      </c>
      <c r="CI14" s="497">
        <v>74719.301311638075</v>
      </c>
      <c r="CJ14" s="497">
        <v>76266.080000000002</v>
      </c>
      <c r="CK14" s="497">
        <v>77808.320000000007</v>
      </c>
      <c r="CL14" s="497">
        <v>77971.12</v>
      </c>
      <c r="CM14" s="497">
        <f t="shared" ref="CM14:CN14" si="0">CM13*8%</f>
        <v>79072.970971918578</v>
      </c>
      <c r="CN14" s="497">
        <f t="shared" si="0"/>
        <v>77728.898825162032</v>
      </c>
      <c r="CO14" s="497">
        <v>75609</v>
      </c>
      <c r="CP14" s="560">
        <v>76491</v>
      </c>
      <c r="CQ14" s="442"/>
    </row>
    <row r="15" spans="1:234" ht="5.0999999999999996" customHeight="1">
      <c r="A15" s="338"/>
      <c r="B15" s="442"/>
      <c r="C15" s="497"/>
      <c r="D15" s="442"/>
      <c r="E15" s="497"/>
      <c r="F15" s="442"/>
      <c r="G15" s="497"/>
      <c r="H15" s="498"/>
      <c r="I15" s="497"/>
      <c r="J15" s="498"/>
      <c r="K15" s="497"/>
      <c r="L15" s="498"/>
      <c r="M15" s="497"/>
      <c r="N15" s="498"/>
      <c r="O15" s="497"/>
      <c r="P15" s="498"/>
      <c r="Q15" s="497"/>
      <c r="R15" s="498"/>
      <c r="S15" s="497"/>
      <c r="T15" s="498"/>
      <c r="U15" s="497"/>
      <c r="V15" s="498"/>
      <c r="W15" s="497"/>
      <c r="X15" s="498"/>
      <c r="Y15" s="497"/>
      <c r="Z15" s="498"/>
      <c r="AA15" s="497"/>
      <c r="AB15" s="498"/>
      <c r="AC15" s="497"/>
      <c r="AD15" s="498"/>
      <c r="AE15" s="497"/>
      <c r="AF15" s="498"/>
      <c r="AG15" s="497"/>
      <c r="AH15" s="498"/>
      <c r="AI15" s="497"/>
      <c r="AJ15" s="498"/>
      <c r="AK15" s="497"/>
      <c r="AL15" s="498"/>
      <c r="AM15" s="497"/>
      <c r="AN15" s="498"/>
      <c r="AO15" s="497"/>
      <c r="AP15" s="399"/>
      <c r="AQ15" s="497"/>
      <c r="AR15" s="399"/>
      <c r="AS15" s="497"/>
      <c r="AT15" s="399"/>
      <c r="AU15" s="497"/>
      <c r="AV15" s="399"/>
      <c r="AW15" s="497"/>
      <c r="AX15" s="399"/>
      <c r="AY15" s="497"/>
      <c r="AZ15" s="399"/>
      <c r="BA15" s="497"/>
      <c r="BB15" s="399"/>
      <c r="BC15" s="497"/>
      <c r="BD15" s="497"/>
      <c r="BE15" s="497"/>
      <c r="BF15" s="497"/>
      <c r="BG15" s="497"/>
      <c r="BH15" s="497"/>
      <c r="BI15" s="497"/>
      <c r="BJ15" s="497"/>
      <c r="BK15" s="497"/>
      <c r="BL15" s="497"/>
      <c r="BM15" s="497"/>
      <c r="BN15" s="497"/>
      <c r="BO15" s="497"/>
      <c r="BP15" s="497"/>
      <c r="BQ15" s="497"/>
      <c r="BR15" s="497"/>
      <c r="BS15" s="497"/>
      <c r="BT15" s="497"/>
      <c r="BU15" s="497"/>
      <c r="BV15" s="497"/>
      <c r="BW15" s="497"/>
      <c r="BX15" s="497"/>
      <c r="BY15" s="497"/>
      <c r="BZ15" s="497"/>
      <c r="CA15" s="497"/>
      <c r="CB15" s="497"/>
      <c r="CC15" s="497"/>
      <c r="CD15" s="497"/>
      <c r="CE15" s="497"/>
      <c r="CF15" s="497"/>
      <c r="CG15" s="497"/>
      <c r="CH15" s="497"/>
      <c r="CI15" s="497"/>
      <c r="CJ15" s="497"/>
      <c r="CK15" s="497"/>
      <c r="CL15" s="497"/>
      <c r="CM15" s="497"/>
      <c r="CN15" s="497"/>
      <c r="CO15" s="497"/>
      <c r="CP15" s="560"/>
      <c r="CQ15" s="442"/>
    </row>
    <row r="16" spans="1:234" s="360" customFormat="1" ht="15" customHeight="1">
      <c r="A16" s="344" t="s">
        <v>570</v>
      </c>
      <c r="B16" s="500">
        <v>35487</v>
      </c>
      <c r="C16" s="501">
        <v>35535</v>
      </c>
      <c r="D16" s="500">
        <v>37827</v>
      </c>
      <c r="E16" s="501">
        <v>37742</v>
      </c>
      <c r="F16" s="502">
        <v>39251</v>
      </c>
      <c r="G16" s="501">
        <v>38169</v>
      </c>
      <c r="H16" s="502">
        <v>42111</v>
      </c>
      <c r="I16" s="501">
        <v>41448</v>
      </c>
      <c r="J16" s="502">
        <v>44034</v>
      </c>
      <c r="K16" s="501">
        <v>43408</v>
      </c>
      <c r="L16" s="502">
        <v>43975</v>
      </c>
      <c r="M16" s="501">
        <v>43515</v>
      </c>
      <c r="N16" s="502">
        <v>45260</v>
      </c>
      <c r="O16" s="501">
        <v>44716</v>
      </c>
      <c r="P16" s="502">
        <v>47737</v>
      </c>
      <c r="Q16" s="501">
        <v>47263</v>
      </c>
      <c r="R16" s="502">
        <v>47922</v>
      </c>
      <c r="S16" s="501">
        <v>47456</v>
      </c>
      <c r="T16" s="502">
        <v>50512</v>
      </c>
      <c r="U16" s="501">
        <v>50137</v>
      </c>
      <c r="V16" s="502">
        <v>53840</v>
      </c>
      <c r="W16" s="501">
        <v>53500</v>
      </c>
      <c r="X16" s="502">
        <v>55464</v>
      </c>
      <c r="Y16" s="501">
        <v>55928</v>
      </c>
      <c r="Z16" s="502">
        <v>55675</v>
      </c>
      <c r="AA16" s="501">
        <v>56062</v>
      </c>
      <c r="AB16" s="502">
        <v>52620</v>
      </c>
      <c r="AC16" s="501">
        <v>52906</v>
      </c>
      <c r="AD16" s="502">
        <v>55636</v>
      </c>
      <c r="AE16" s="501">
        <v>55920</v>
      </c>
      <c r="AF16" s="502">
        <v>55968</v>
      </c>
      <c r="AG16" s="501">
        <v>56146</v>
      </c>
      <c r="AH16" s="502">
        <v>59640</v>
      </c>
      <c r="AI16" s="501">
        <v>59923</v>
      </c>
      <c r="AJ16" s="502">
        <v>62216</v>
      </c>
      <c r="AK16" s="501">
        <v>62524</v>
      </c>
      <c r="AL16" s="502">
        <v>68486</v>
      </c>
      <c r="AM16" s="501">
        <v>68806</v>
      </c>
      <c r="AN16" s="502">
        <v>71128</v>
      </c>
      <c r="AO16" s="501">
        <v>71476</v>
      </c>
      <c r="AP16" s="500">
        <v>75344</v>
      </c>
      <c r="AQ16" s="501">
        <v>75704</v>
      </c>
      <c r="AR16" s="500">
        <v>89886</v>
      </c>
      <c r="AS16" s="501">
        <v>90202</v>
      </c>
      <c r="AT16" s="500">
        <v>90837</v>
      </c>
      <c r="AU16" s="501">
        <v>91149</v>
      </c>
      <c r="AV16" s="500">
        <v>96626</v>
      </c>
      <c r="AW16" s="501">
        <v>96933</v>
      </c>
      <c r="AX16" s="500">
        <v>96395</v>
      </c>
      <c r="AY16" s="501">
        <v>96721</v>
      </c>
      <c r="AZ16" s="500">
        <v>92333</v>
      </c>
      <c r="BA16" s="501">
        <v>92629</v>
      </c>
      <c r="BB16" s="500">
        <v>92734</v>
      </c>
      <c r="BC16" s="501">
        <v>93064</v>
      </c>
      <c r="BD16" s="501">
        <v>95804</v>
      </c>
      <c r="BE16" s="501">
        <v>92235</v>
      </c>
      <c r="BF16" s="501">
        <v>94090</v>
      </c>
      <c r="BG16" s="501">
        <v>95825</v>
      </c>
      <c r="BH16" s="501">
        <v>98605</v>
      </c>
      <c r="BI16" s="501">
        <v>93608</v>
      </c>
      <c r="BJ16" s="501">
        <v>97015</v>
      </c>
      <c r="BK16" s="501">
        <v>93090</v>
      </c>
      <c r="BL16" s="501">
        <v>102825</v>
      </c>
      <c r="BM16" s="501">
        <v>100452</v>
      </c>
      <c r="BN16" s="501">
        <v>102548</v>
      </c>
      <c r="BO16" s="501">
        <v>95055</v>
      </c>
      <c r="BP16" s="501">
        <v>101127</v>
      </c>
      <c r="BQ16" s="501">
        <v>92920</v>
      </c>
      <c r="BR16" s="501">
        <v>103050</v>
      </c>
      <c r="BS16" s="501">
        <v>106682</v>
      </c>
      <c r="BT16" s="501">
        <v>104673</v>
      </c>
      <c r="BU16" s="501">
        <v>100169.72130496125</v>
      </c>
      <c r="BV16" s="501">
        <v>97785</v>
      </c>
      <c r="BW16" s="501">
        <v>110141</v>
      </c>
      <c r="BX16" s="501">
        <v>117940</v>
      </c>
      <c r="BY16" s="501">
        <v>123412</v>
      </c>
      <c r="BZ16" s="501">
        <v>130807.55317009903</v>
      </c>
      <c r="CA16" s="501">
        <v>134334</v>
      </c>
      <c r="CB16" s="501">
        <v>125275.40468457628</v>
      </c>
      <c r="CC16" s="501">
        <v>120212</v>
      </c>
      <c r="CD16" s="501">
        <v>131611.8664231562</v>
      </c>
      <c r="CE16" s="501">
        <v>131903.22888841873</v>
      </c>
      <c r="CF16" s="501">
        <v>135724</v>
      </c>
      <c r="CG16" s="501">
        <v>135568.36106604556</v>
      </c>
      <c r="CH16" s="501">
        <v>141107.91443001103</v>
      </c>
      <c r="CI16" s="501">
        <v>141772.6380878046</v>
      </c>
      <c r="CJ16" s="501">
        <v>150236</v>
      </c>
      <c r="CK16" s="501">
        <v>152490</v>
      </c>
      <c r="CL16" s="501">
        <v>152504</v>
      </c>
      <c r="CM16" s="501">
        <f t="shared" ref="CM16:CN16" si="1">+CM17+CM18</f>
        <v>156322.23373194816</v>
      </c>
      <c r="CN16" s="501">
        <f t="shared" si="1"/>
        <v>144283</v>
      </c>
      <c r="CO16" s="501">
        <v>142648</v>
      </c>
      <c r="CP16" s="561">
        <v>148608</v>
      </c>
      <c r="CQ16" s="442"/>
    </row>
    <row r="17" spans="1:136" ht="15" customHeight="1">
      <c r="A17" s="338" t="s">
        <v>571</v>
      </c>
      <c r="B17" s="442">
        <v>25674</v>
      </c>
      <c r="C17" s="497">
        <v>25721</v>
      </c>
      <c r="D17" s="442">
        <v>27225</v>
      </c>
      <c r="E17" s="497">
        <v>27139</v>
      </c>
      <c r="F17" s="442">
        <v>29078</v>
      </c>
      <c r="G17" s="497">
        <v>29015</v>
      </c>
      <c r="H17" s="498">
        <v>30530</v>
      </c>
      <c r="I17" s="497">
        <v>30375</v>
      </c>
      <c r="J17" s="498">
        <v>32952</v>
      </c>
      <c r="K17" s="497">
        <v>32845</v>
      </c>
      <c r="L17" s="498">
        <v>34096</v>
      </c>
      <c r="M17" s="497">
        <v>34071</v>
      </c>
      <c r="N17" s="498">
        <v>35822</v>
      </c>
      <c r="O17" s="497">
        <v>35724</v>
      </c>
      <c r="P17" s="498">
        <v>38245</v>
      </c>
      <c r="Q17" s="497">
        <v>38022</v>
      </c>
      <c r="R17" s="498">
        <v>39406</v>
      </c>
      <c r="S17" s="497">
        <v>39201</v>
      </c>
      <c r="T17" s="498">
        <v>42300</v>
      </c>
      <c r="U17" s="497">
        <v>42185</v>
      </c>
      <c r="V17" s="498">
        <v>43378</v>
      </c>
      <c r="W17" s="497">
        <v>43305</v>
      </c>
      <c r="X17" s="498">
        <v>45927</v>
      </c>
      <c r="Y17" s="497">
        <v>46529</v>
      </c>
      <c r="Z17" s="498">
        <v>47291</v>
      </c>
      <c r="AA17" s="497">
        <v>47821</v>
      </c>
      <c r="AB17" s="498">
        <v>45853</v>
      </c>
      <c r="AC17" s="497">
        <v>46284</v>
      </c>
      <c r="AD17" s="498">
        <v>47649</v>
      </c>
      <c r="AE17" s="497">
        <v>48081</v>
      </c>
      <c r="AF17" s="498">
        <v>49690</v>
      </c>
      <c r="AG17" s="497">
        <v>49896</v>
      </c>
      <c r="AH17" s="498">
        <v>52928</v>
      </c>
      <c r="AI17" s="497">
        <v>53240</v>
      </c>
      <c r="AJ17" s="498">
        <v>54769</v>
      </c>
      <c r="AK17" s="497">
        <v>55110</v>
      </c>
      <c r="AL17" s="498">
        <v>56522</v>
      </c>
      <c r="AM17" s="497">
        <v>56877</v>
      </c>
      <c r="AN17" s="498">
        <v>58366</v>
      </c>
      <c r="AO17" s="497">
        <v>58714</v>
      </c>
      <c r="AP17" s="399">
        <v>60220</v>
      </c>
      <c r="AQ17" s="497">
        <v>60580</v>
      </c>
      <c r="AR17" s="399">
        <v>62102</v>
      </c>
      <c r="AS17" s="497">
        <v>62418</v>
      </c>
      <c r="AT17" s="399">
        <v>63953</v>
      </c>
      <c r="AU17" s="497">
        <v>64265</v>
      </c>
      <c r="AV17" s="399">
        <v>65887</v>
      </c>
      <c r="AW17" s="497">
        <v>66194</v>
      </c>
      <c r="AX17" s="399">
        <v>67783</v>
      </c>
      <c r="AY17" s="497">
        <v>68109</v>
      </c>
      <c r="AZ17" s="399">
        <v>69702</v>
      </c>
      <c r="BA17" s="497">
        <v>69998</v>
      </c>
      <c r="BB17" s="399">
        <v>71632</v>
      </c>
      <c r="BC17" s="497">
        <v>71962</v>
      </c>
      <c r="BD17" s="497">
        <v>70808</v>
      </c>
      <c r="BE17" s="497">
        <v>69934</v>
      </c>
      <c r="BF17" s="497">
        <v>71892</v>
      </c>
      <c r="BG17" s="497">
        <v>74127</v>
      </c>
      <c r="BH17" s="497">
        <v>77199</v>
      </c>
      <c r="BI17" s="497">
        <v>74095</v>
      </c>
      <c r="BJ17" s="497">
        <v>77502</v>
      </c>
      <c r="BK17" s="497">
        <v>73577</v>
      </c>
      <c r="BL17" s="497">
        <v>77507</v>
      </c>
      <c r="BM17" s="497">
        <v>76704</v>
      </c>
      <c r="BN17" s="497">
        <v>79377</v>
      </c>
      <c r="BO17" s="497">
        <v>72654</v>
      </c>
      <c r="BP17" s="497">
        <v>78763</v>
      </c>
      <c r="BQ17" s="497">
        <v>73123</v>
      </c>
      <c r="BR17" s="497">
        <v>77322</v>
      </c>
      <c r="BS17" s="497">
        <v>80889</v>
      </c>
      <c r="BT17" s="497">
        <v>80085</v>
      </c>
      <c r="BU17" s="497">
        <v>78206.021855435247</v>
      </c>
      <c r="BV17" s="497">
        <v>74793</v>
      </c>
      <c r="BW17" s="497">
        <v>80344</v>
      </c>
      <c r="BX17" s="497">
        <v>90322</v>
      </c>
      <c r="BY17" s="497">
        <v>98370</v>
      </c>
      <c r="BZ17" s="497">
        <v>105448.10805189703</v>
      </c>
      <c r="CA17" s="497">
        <v>108818</v>
      </c>
      <c r="CB17" s="497">
        <v>100831.66766395827</v>
      </c>
      <c r="CC17" s="497">
        <v>98451</v>
      </c>
      <c r="CD17" s="497">
        <v>109691.64435955821</v>
      </c>
      <c r="CE17" s="497">
        <v>112574.78084868472</v>
      </c>
      <c r="CF17" s="497">
        <v>118282</v>
      </c>
      <c r="CG17" s="497">
        <v>120071.13818512355</v>
      </c>
      <c r="CH17" s="497">
        <v>125012.21195388504</v>
      </c>
      <c r="CI17" s="497">
        <v>128401.36137433062</v>
      </c>
      <c r="CJ17" s="497">
        <v>130565</v>
      </c>
      <c r="CK17" s="497">
        <v>132801</v>
      </c>
      <c r="CL17" s="497">
        <v>129636</v>
      </c>
      <c r="CM17" s="497">
        <v>134270.51084614417</v>
      </c>
      <c r="CN17" s="497">
        <v>120624</v>
      </c>
      <c r="CO17" s="497">
        <v>118614</v>
      </c>
      <c r="CP17" s="560">
        <v>123250</v>
      </c>
      <c r="CQ17" s="442"/>
    </row>
    <row r="18" spans="1:136" ht="15" customHeight="1">
      <c r="A18" s="338" t="s">
        <v>572</v>
      </c>
      <c r="B18" s="442">
        <v>9813</v>
      </c>
      <c r="C18" s="497">
        <v>9814</v>
      </c>
      <c r="D18" s="442">
        <v>10602</v>
      </c>
      <c r="E18" s="497">
        <v>10603</v>
      </c>
      <c r="F18" s="442">
        <v>10234</v>
      </c>
      <c r="G18" s="497">
        <v>10148</v>
      </c>
      <c r="H18" s="498">
        <v>11622</v>
      </c>
      <c r="I18" s="497">
        <v>11534</v>
      </c>
      <c r="J18" s="498">
        <v>11124</v>
      </c>
      <c r="K18" s="497">
        <v>11036</v>
      </c>
      <c r="L18" s="498">
        <v>9925</v>
      </c>
      <c r="M18" s="497">
        <v>9925</v>
      </c>
      <c r="N18" s="498">
        <v>9489</v>
      </c>
      <c r="O18" s="497">
        <v>9489</v>
      </c>
      <c r="P18" s="498">
        <v>9546</v>
      </c>
      <c r="Q18" s="497">
        <v>9546</v>
      </c>
      <c r="R18" s="498">
        <v>8569</v>
      </c>
      <c r="S18" s="497">
        <v>8569</v>
      </c>
      <c r="T18" s="498">
        <v>8273</v>
      </c>
      <c r="U18" s="497">
        <v>8273</v>
      </c>
      <c r="V18" s="498">
        <v>10524</v>
      </c>
      <c r="W18" s="497">
        <v>10524</v>
      </c>
      <c r="X18" s="498">
        <v>9623</v>
      </c>
      <c r="Y18" s="497">
        <v>9623</v>
      </c>
      <c r="Z18" s="498">
        <v>8469</v>
      </c>
      <c r="AA18" s="497">
        <v>8469</v>
      </c>
      <c r="AB18" s="498">
        <v>6856</v>
      </c>
      <c r="AC18" s="497">
        <v>6856</v>
      </c>
      <c r="AD18" s="498">
        <v>8079</v>
      </c>
      <c r="AE18" s="497">
        <v>8079</v>
      </c>
      <c r="AF18" s="498">
        <v>6373</v>
      </c>
      <c r="AG18" s="497">
        <v>6373</v>
      </c>
      <c r="AH18" s="498">
        <v>6809</v>
      </c>
      <c r="AI18" s="497">
        <v>6809</v>
      </c>
      <c r="AJ18" s="498">
        <v>7544</v>
      </c>
      <c r="AK18" s="497">
        <v>7544</v>
      </c>
      <c r="AL18" s="498">
        <v>12063</v>
      </c>
      <c r="AM18" s="497">
        <v>12063</v>
      </c>
      <c r="AN18" s="498">
        <v>12865</v>
      </c>
      <c r="AO18" s="497">
        <v>12865</v>
      </c>
      <c r="AP18" s="399">
        <v>15231</v>
      </c>
      <c r="AQ18" s="497">
        <v>15231</v>
      </c>
      <c r="AR18" s="399">
        <v>27891</v>
      </c>
      <c r="AS18" s="497">
        <v>27891</v>
      </c>
      <c r="AT18" s="399">
        <v>26992</v>
      </c>
      <c r="AU18" s="497">
        <v>26992</v>
      </c>
      <c r="AV18" s="399">
        <v>30867</v>
      </c>
      <c r="AW18" s="497">
        <v>30867</v>
      </c>
      <c r="AX18" s="399">
        <v>28741</v>
      </c>
      <c r="AY18" s="497">
        <v>28741</v>
      </c>
      <c r="AZ18" s="399">
        <v>22761</v>
      </c>
      <c r="BA18" s="497">
        <v>22761</v>
      </c>
      <c r="BB18" s="399">
        <v>21234</v>
      </c>
      <c r="BC18" s="497">
        <v>21234</v>
      </c>
      <c r="BD18" s="497">
        <v>24996</v>
      </c>
      <c r="BE18" s="497">
        <v>22301</v>
      </c>
      <c r="BF18" s="497">
        <v>22198</v>
      </c>
      <c r="BG18" s="497">
        <v>21698</v>
      </c>
      <c r="BH18" s="497">
        <v>21406</v>
      </c>
      <c r="BI18" s="497">
        <v>19513</v>
      </c>
      <c r="BJ18" s="497">
        <v>19513</v>
      </c>
      <c r="BK18" s="497">
        <v>19513</v>
      </c>
      <c r="BL18" s="497">
        <v>25318</v>
      </c>
      <c r="BM18" s="497">
        <v>23748</v>
      </c>
      <c r="BN18" s="497">
        <v>23171</v>
      </c>
      <c r="BO18" s="497">
        <v>22401</v>
      </c>
      <c r="BP18" s="497">
        <v>22364</v>
      </c>
      <c r="BQ18" s="497">
        <v>19797</v>
      </c>
      <c r="BR18" s="497">
        <v>25728</v>
      </c>
      <c r="BS18" s="497">
        <v>25793</v>
      </c>
      <c r="BT18" s="497">
        <v>24588</v>
      </c>
      <c r="BU18" s="497">
        <v>21963.699449526001</v>
      </c>
      <c r="BV18" s="497">
        <v>22992</v>
      </c>
      <c r="BW18" s="497">
        <v>29797</v>
      </c>
      <c r="BX18" s="497">
        <v>27618</v>
      </c>
      <c r="BY18" s="497">
        <v>25042</v>
      </c>
      <c r="BZ18" s="497">
        <v>25359.445118202002</v>
      </c>
      <c r="CA18" s="497">
        <v>25516</v>
      </c>
      <c r="CB18" s="497">
        <v>24443.737020618002</v>
      </c>
      <c r="CC18" s="497">
        <v>21761</v>
      </c>
      <c r="CD18" s="497">
        <v>21920.222063598001</v>
      </c>
      <c r="CE18" s="497">
        <v>19328.448039734001</v>
      </c>
      <c r="CF18" s="497">
        <v>17442</v>
      </c>
      <c r="CG18" s="497">
        <v>15497.222880922</v>
      </c>
      <c r="CH18" s="497">
        <v>16095.702476126002</v>
      </c>
      <c r="CI18" s="497">
        <v>13371.276713473999</v>
      </c>
      <c r="CJ18" s="497">
        <v>19671</v>
      </c>
      <c r="CK18" s="497">
        <v>19689</v>
      </c>
      <c r="CL18" s="497">
        <v>22868</v>
      </c>
      <c r="CM18" s="497">
        <v>22051.722885804</v>
      </c>
      <c r="CN18" s="497">
        <v>23659</v>
      </c>
      <c r="CO18" s="497">
        <v>24034</v>
      </c>
      <c r="CP18" s="560">
        <v>25358</v>
      </c>
      <c r="CQ18" s="442"/>
    </row>
    <row r="19" spans="1:136" ht="15" customHeight="1">
      <c r="A19" s="338" t="s">
        <v>573</v>
      </c>
      <c r="B19" s="442">
        <v>0</v>
      </c>
      <c r="C19" s="497">
        <v>0</v>
      </c>
      <c r="D19" s="442">
        <v>0</v>
      </c>
      <c r="E19" s="497">
        <v>0</v>
      </c>
      <c r="F19" s="442">
        <v>-61</v>
      </c>
      <c r="G19" s="497">
        <v>-994</v>
      </c>
      <c r="H19" s="498">
        <v>-41</v>
      </c>
      <c r="I19" s="497">
        <v>-461</v>
      </c>
      <c r="J19" s="498">
        <v>-42</v>
      </c>
      <c r="K19" s="497">
        <v>-473</v>
      </c>
      <c r="L19" s="498">
        <v>-46</v>
      </c>
      <c r="M19" s="497">
        <v>-481</v>
      </c>
      <c r="N19" s="498">
        <v>-51</v>
      </c>
      <c r="O19" s="497">
        <v>-497</v>
      </c>
      <c r="P19" s="498">
        <v>-54</v>
      </c>
      <c r="Q19" s="497">
        <v>-305</v>
      </c>
      <c r="R19" s="498">
        <v>-53</v>
      </c>
      <c r="S19" s="497">
        <v>-314</v>
      </c>
      <c r="T19" s="498">
        <v>-61</v>
      </c>
      <c r="U19" s="497">
        <v>-321</v>
      </c>
      <c r="V19" s="498">
        <v>-62</v>
      </c>
      <c r="W19" s="497">
        <v>-329</v>
      </c>
      <c r="X19" s="498">
        <v>-86</v>
      </c>
      <c r="Y19" s="497">
        <v>-224</v>
      </c>
      <c r="Z19" s="498">
        <v>-85</v>
      </c>
      <c r="AA19" s="497">
        <v>-228</v>
      </c>
      <c r="AB19" s="498">
        <v>-89</v>
      </c>
      <c r="AC19" s="497">
        <v>-234</v>
      </c>
      <c r="AD19" s="498">
        <v>-92</v>
      </c>
      <c r="AE19" s="497">
        <v>-240</v>
      </c>
      <c r="AF19" s="498">
        <v>-95</v>
      </c>
      <c r="AG19" s="497">
        <v>-123</v>
      </c>
      <c r="AH19" s="498">
        <v>-97</v>
      </c>
      <c r="AI19" s="497">
        <v>-126</v>
      </c>
      <c r="AJ19" s="498">
        <v>-97</v>
      </c>
      <c r="AK19" s="497">
        <v>-130</v>
      </c>
      <c r="AL19" s="498">
        <v>-99</v>
      </c>
      <c r="AM19" s="497">
        <v>-134</v>
      </c>
      <c r="AN19" s="498">
        <v>-103</v>
      </c>
      <c r="AO19" s="497">
        <v>-103</v>
      </c>
      <c r="AP19" s="399">
        <v>-107</v>
      </c>
      <c r="AQ19" s="497">
        <v>-107</v>
      </c>
      <c r="AR19" s="399">
        <v>-107</v>
      </c>
      <c r="AS19" s="497">
        <v>-107</v>
      </c>
      <c r="AT19" s="399">
        <v>-108</v>
      </c>
      <c r="AU19" s="497">
        <v>-108</v>
      </c>
      <c r="AV19" s="399">
        <v>-128</v>
      </c>
      <c r="AW19" s="497">
        <v>-128</v>
      </c>
      <c r="AX19" s="399">
        <v>-129</v>
      </c>
      <c r="AY19" s="497">
        <v>-129</v>
      </c>
      <c r="AZ19" s="399">
        <v>-130</v>
      </c>
      <c r="BA19" s="497">
        <v>-130</v>
      </c>
      <c r="BB19" s="399">
        <v>-132</v>
      </c>
      <c r="BC19" s="497">
        <v>-132</v>
      </c>
      <c r="BD19" s="497">
        <v>0</v>
      </c>
      <c r="BE19" s="497">
        <v>0</v>
      </c>
      <c r="BF19" s="497">
        <v>0</v>
      </c>
      <c r="BG19" s="497">
        <v>0</v>
      </c>
      <c r="BH19" s="497">
        <v>0</v>
      </c>
      <c r="BI19" s="497">
        <v>0</v>
      </c>
      <c r="BJ19" s="497">
        <v>0</v>
      </c>
      <c r="BK19" s="497">
        <v>0</v>
      </c>
      <c r="BL19" s="497">
        <v>0</v>
      </c>
      <c r="BM19" s="497">
        <v>0</v>
      </c>
      <c r="BN19" s="497">
        <v>0</v>
      </c>
      <c r="BO19" s="497">
        <v>0</v>
      </c>
      <c r="BP19" s="497">
        <v>0</v>
      </c>
      <c r="BQ19" s="497">
        <v>0</v>
      </c>
      <c r="BR19" s="497">
        <v>0</v>
      </c>
      <c r="BS19" s="497">
        <v>0</v>
      </c>
      <c r="BT19" s="497">
        <v>0</v>
      </c>
      <c r="BU19" s="497">
        <v>0</v>
      </c>
      <c r="BV19" s="497">
        <v>0</v>
      </c>
      <c r="BW19" s="497">
        <v>0</v>
      </c>
      <c r="BX19" s="497">
        <v>0</v>
      </c>
      <c r="BY19" s="497">
        <v>0</v>
      </c>
      <c r="BZ19" s="497">
        <v>0</v>
      </c>
      <c r="CA19" s="497">
        <v>0</v>
      </c>
      <c r="CB19" s="497">
        <v>0</v>
      </c>
      <c r="CC19" s="497">
        <v>0</v>
      </c>
      <c r="CD19" s="497">
        <v>0</v>
      </c>
      <c r="CE19" s="497">
        <v>0</v>
      </c>
      <c r="CF19" s="497">
        <v>0</v>
      </c>
      <c r="CG19" s="497">
        <v>0</v>
      </c>
      <c r="CH19" s="497">
        <v>0</v>
      </c>
      <c r="CI19" s="497">
        <v>0</v>
      </c>
      <c r="CJ19" s="497">
        <v>0</v>
      </c>
      <c r="CK19" s="497">
        <v>0</v>
      </c>
      <c r="CL19" s="497">
        <v>0</v>
      </c>
      <c r="CM19" s="497">
        <v>0</v>
      </c>
      <c r="CN19" s="497">
        <v>0</v>
      </c>
      <c r="CO19" s="497">
        <v>0</v>
      </c>
      <c r="CP19" s="560">
        <v>0</v>
      </c>
      <c r="CQ19" s="442"/>
    </row>
    <row r="20" spans="1:136" ht="5.0999999999999996" customHeight="1">
      <c r="A20" s="338"/>
      <c r="B20" s="442"/>
      <c r="C20" s="497"/>
      <c r="D20" s="442"/>
      <c r="E20" s="497"/>
      <c r="F20" s="442"/>
      <c r="G20" s="497"/>
      <c r="H20" s="498"/>
      <c r="I20" s="497"/>
      <c r="J20" s="498"/>
      <c r="K20" s="497"/>
      <c r="L20" s="498"/>
      <c r="M20" s="497"/>
      <c r="N20" s="498"/>
      <c r="O20" s="497"/>
      <c r="P20" s="498"/>
      <c r="Q20" s="497"/>
      <c r="R20" s="498"/>
      <c r="S20" s="497"/>
      <c r="T20" s="498"/>
      <c r="U20" s="497"/>
      <c r="V20" s="498"/>
      <c r="W20" s="497"/>
      <c r="X20" s="498"/>
      <c r="Y20" s="497"/>
      <c r="Z20" s="498"/>
      <c r="AA20" s="497"/>
      <c r="AB20" s="498"/>
      <c r="AC20" s="497"/>
      <c r="AD20" s="498"/>
      <c r="AE20" s="497"/>
      <c r="AF20" s="498"/>
      <c r="AG20" s="497"/>
      <c r="AH20" s="498"/>
      <c r="AI20" s="497"/>
      <c r="AJ20" s="498"/>
      <c r="AK20" s="497"/>
      <c r="AL20" s="498"/>
      <c r="AM20" s="497"/>
      <c r="AN20" s="498"/>
      <c r="AO20" s="497"/>
      <c r="AP20" s="399"/>
      <c r="AQ20" s="497"/>
      <c r="AR20" s="399"/>
      <c r="AS20" s="497"/>
      <c r="AT20" s="399"/>
      <c r="AU20" s="497"/>
      <c r="AV20" s="399"/>
      <c r="AW20" s="497"/>
      <c r="AX20" s="399"/>
      <c r="AY20" s="497"/>
      <c r="AZ20" s="399"/>
      <c r="BA20" s="497"/>
      <c r="BB20" s="399"/>
      <c r="BC20" s="497"/>
      <c r="BD20" s="497"/>
      <c r="BE20" s="497"/>
      <c r="BF20" s="497"/>
      <c r="BG20" s="497"/>
      <c r="BH20" s="497"/>
      <c r="BI20" s="497"/>
      <c r="BJ20" s="497"/>
      <c r="BK20" s="497"/>
      <c r="BL20" s="497"/>
      <c r="BM20" s="497"/>
      <c r="BN20" s="497"/>
      <c r="BO20" s="497"/>
      <c r="BP20" s="497"/>
      <c r="BQ20" s="497"/>
      <c r="BR20" s="497"/>
      <c r="BS20" s="497"/>
      <c r="BT20" s="497"/>
      <c r="BU20" s="497"/>
      <c r="BV20" s="497"/>
      <c r="BW20" s="497"/>
      <c r="BX20" s="497"/>
      <c r="BY20" s="497"/>
      <c r="BZ20" s="497"/>
      <c r="CA20" s="497"/>
      <c r="CB20" s="497"/>
      <c r="CC20" s="497"/>
      <c r="CD20" s="497"/>
      <c r="CE20" s="497"/>
      <c r="CF20" s="497"/>
      <c r="CG20" s="497"/>
      <c r="CH20" s="497"/>
      <c r="CI20" s="497"/>
      <c r="CJ20" s="497"/>
      <c r="CK20" s="497"/>
      <c r="CL20" s="497"/>
      <c r="CM20" s="497"/>
      <c r="CN20" s="497"/>
      <c r="CO20" s="497"/>
      <c r="CP20" s="560"/>
      <c r="CQ20" s="442"/>
    </row>
    <row r="21" spans="1:136" ht="15" customHeight="1">
      <c r="A21" s="338" t="s">
        <v>574</v>
      </c>
      <c r="B21" s="442">
        <v>13506</v>
      </c>
      <c r="C21" s="497">
        <v>10698</v>
      </c>
      <c r="D21" s="442">
        <v>14922</v>
      </c>
      <c r="E21" s="497">
        <v>11967</v>
      </c>
      <c r="F21" s="442">
        <v>12688</v>
      </c>
      <c r="G21" s="497">
        <v>8609</v>
      </c>
      <c r="H21" s="498">
        <v>12506</v>
      </c>
      <c r="I21" s="497">
        <v>8807</v>
      </c>
      <c r="J21" s="498">
        <v>12881</v>
      </c>
      <c r="K21" s="497">
        <v>9106</v>
      </c>
      <c r="L21" s="498">
        <v>10271</v>
      </c>
      <c r="M21" s="497">
        <v>6460</v>
      </c>
      <c r="N21" s="498">
        <v>14550</v>
      </c>
      <c r="O21" s="497">
        <v>13216</v>
      </c>
      <c r="P21" s="498">
        <v>16716</v>
      </c>
      <c r="Q21" s="497">
        <v>14945</v>
      </c>
      <c r="R21" s="498">
        <v>16128</v>
      </c>
      <c r="S21" s="497">
        <v>14902</v>
      </c>
      <c r="T21" s="498">
        <v>19202</v>
      </c>
      <c r="U21" s="497">
        <v>17702</v>
      </c>
      <c r="V21" s="498">
        <v>20800</v>
      </c>
      <c r="W21" s="497">
        <v>20305</v>
      </c>
      <c r="X21" s="498">
        <v>21090</v>
      </c>
      <c r="Y21" s="497">
        <v>21419</v>
      </c>
      <c r="Z21" s="498">
        <v>19140</v>
      </c>
      <c r="AA21" s="497">
        <v>19310</v>
      </c>
      <c r="AB21" s="498">
        <v>15983</v>
      </c>
      <c r="AC21" s="497">
        <v>16339</v>
      </c>
      <c r="AD21" s="498">
        <v>17354</v>
      </c>
      <c r="AE21" s="497">
        <v>16749</v>
      </c>
      <c r="AF21" s="498">
        <v>15090</v>
      </c>
      <c r="AG21" s="497">
        <v>14253</v>
      </c>
      <c r="AH21" s="498">
        <v>16838</v>
      </c>
      <c r="AI21" s="497">
        <v>16094</v>
      </c>
      <c r="AJ21" s="498">
        <v>16277</v>
      </c>
      <c r="AK21" s="497">
        <v>15663</v>
      </c>
      <c r="AL21" s="498">
        <v>18125</v>
      </c>
      <c r="AM21" s="497">
        <v>17413</v>
      </c>
      <c r="AN21" s="498">
        <v>19057</v>
      </c>
      <c r="AO21" s="497">
        <v>19317</v>
      </c>
      <c r="AP21" s="399">
        <v>19581</v>
      </c>
      <c r="AQ21" s="497">
        <v>20051</v>
      </c>
      <c r="AR21" s="399">
        <v>31144</v>
      </c>
      <c r="AS21" s="497">
        <v>31696</v>
      </c>
      <c r="AT21" s="399">
        <v>27865</v>
      </c>
      <c r="AU21" s="497">
        <v>28298</v>
      </c>
      <c r="AV21" s="399">
        <v>30899</v>
      </c>
      <c r="AW21" s="497">
        <v>30876</v>
      </c>
      <c r="AX21" s="399">
        <v>28337</v>
      </c>
      <c r="AY21" s="497">
        <v>28406</v>
      </c>
      <c r="AZ21" s="399">
        <v>26179</v>
      </c>
      <c r="BA21" s="497">
        <v>26239</v>
      </c>
      <c r="BB21" s="399">
        <v>30616</v>
      </c>
      <c r="BC21" s="497">
        <v>30716</v>
      </c>
      <c r="BD21" s="497">
        <v>32359</v>
      </c>
      <c r="BE21" s="497">
        <v>27776</v>
      </c>
      <c r="BF21" s="497">
        <v>28480</v>
      </c>
      <c r="BG21" s="497">
        <v>31062</v>
      </c>
      <c r="BH21" s="497">
        <v>32912</v>
      </c>
      <c r="BI21" s="497">
        <v>26005</v>
      </c>
      <c r="BJ21" s="497">
        <v>30220</v>
      </c>
      <c r="BK21" s="497">
        <v>22258</v>
      </c>
      <c r="BL21" s="497">
        <v>35481</v>
      </c>
      <c r="BM21" s="497">
        <v>34919</v>
      </c>
      <c r="BN21" s="497">
        <v>38686</v>
      </c>
      <c r="BO21" s="497">
        <v>22769</v>
      </c>
      <c r="BP21" s="497">
        <v>28946</v>
      </c>
      <c r="BQ21" s="497">
        <v>26099</v>
      </c>
      <c r="BR21" s="497">
        <v>36549</v>
      </c>
      <c r="BS21" s="497">
        <v>50758</v>
      </c>
      <c r="BT21" s="497">
        <v>48115</v>
      </c>
      <c r="BU21" s="497">
        <v>45732</v>
      </c>
      <c r="BV21" s="497">
        <v>41039.227500000001</v>
      </c>
      <c r="BW21" s="497">
        <v>53535</v>
      </c>
      <c r="BX21" s="497">
        <v>60842.539199999999</v>
      </c>
      <c r="BY21" s="497">
        <v>68801.2</v>
      </c>
      <c r="BZ21" s="497">
        <v>74665.451560884918</v>
      </c>
      <c r="CA21" s="497">
        <v>75119.360000000001</v>
      </c>
      <c r="CB21" s="497">
        <v>64551.324684576277</v>
      </c>
      <c r="CC21" s="497">
        <v>51155.368254813438</v>
      </c>
      <c r="CD21" s="497">
        <v>61611.025434463794</v>
      </c>
      <c r="CE21" s="497">
        <v>62238.09813696015</v>
      </c>
      <c r="CF21" s="497">
        <v>67028.567055702399</v>
      </c>
      <c r="CG21" s="497">
        <v>64992.96752310486</v>
      </c>
      <c r="CH21" s="497">
        <v>70336.811510198386</v>
      </c>
      <c r="CI21" s="497">
        <v>67053.336776166529</v>
      </c>
      <c r="CJ21" s="497">
        <v>73969.919999999998</v>
      </c>
      <c r="CK21" s="497">
        <v>74681.679999999993</v>
      </c>
      <c r="CL21" s="497">
        <v>74532.88</v>
      </c>
      <c r="CM21" s="497">
        <f t="shared" ref="CM21:CN21" si="2">CM16-CM14</f>
        <v>77249.262760029582</v>
      </c>
      <c r="CN21" s="497">
        <f t="shared" si="2"/>
        <v>66554.101174837968</v>
      </c>
      <c r="CO21" s="497">
        <v>67039</v>
      </c>
      <c r="CP21" s="560">
        <v>72117</v>
      </c>
      <c r="CQ21" s="442"/>
    </row>
    <row r="22" spans="1:136" ht="5.0999999999999996" customHeight="1">
      <c r="A22" s="338"/>
      <c r="B22" s="442"/>
      <c r="C22" s="497"/>
      <c r="D22" s="442"/>
      <c r="E22" s="497"/>
      <c r="F22" s="442"/>
      <c r="G22" s="497"/>
      <c r="H22" s="498"/>
      <c r="I22" s="497"/>
      <c r="J22" s="498"/>
      <c r="K22" s="497"/>
      <c r="L22" s="498"/>
      <c r="M22" s="497"/>
      <c r="N22" s="498"/>
      <c r="O22" s="497"/>
      <c r="P22" s="498"/>
      <c r="Q22" s="497"/>
      <c r="R22" s="498"/>
      <c r="S22" s="497"/>
      <c r="T22" s="498"/>
      <c r="U22" s="497"/>
      <c r="V22" s="498"/>
      <c r="W22" s="497"/>
      <c r="X22" s="498"/>
      <c r="Y22" s="497"/>
      <c r="Z22" s="498"/>
      <c r="AA22" s="497"/>
      <c r="AB22" s="498"/>
      <c r="AC22" s="497"/>
      <c r="AD22" s="498"/>
      <c r="AE22" s="497"/>
      <c r="AF22" s="498"/>
      <c r="AG22" s="497"/>
      <c r="AH22" s="498"/>
      <c r="AI22" s="497"/>
      <c r="AJ22" s="498"/>
      <c r="AK22" s="497"/>
      <c r="AL22" s="498"/>
      <c r="AM22" s="497"/>
      <c r="AN22" s="498"/>
      <c r="AO22" s="497"/>
      <c r="AP22" s="399"/>
      <c r="AQ22" s="497"/>
      <c r="AR22" s="399"/>
      <c r="AS22" s="497"/>
      <c r="AT22" s="399"/>
      <c r="AU22" s="497"/>
      <c r="AV22" s="399"/>
      <c r="AW22" s="497"/>
      <c r="AX22" s="399"/>
      <c r="AY22" s="497"/>
      <c r="AZ22" s="399"/>
      <c r="BA22" s="497"/>
      <c r="BB22" s="399"/>
      <c r="BC22" s="497"/>
      <c r="BD22" s="497"/>
      <c r="BE22" s="497"/>
      <c r="BF22" s="497"/>
      <c r="BG22" s="497"/>
      <c r="BH22" s="497"/>
      <c r="BI22" s="497"/>
      <c r="BJ22" s="497"/>
      <c r="BK22" s="497"/>
      <c r="BL22" s="497"/>
      <c r="BM22" s="497"/>
      <c r="BN22" s="497"/>
      <c r="BO22" s="497"/>
      <c r="BP22" s="497"/>
      <c r="BQ22" s="497"/>
      <c r="BR22" s="497"/>
      <c r="BS22" s="497"/>
      <c r="BT22" s="497"/>
      <c r="BU22" s="497"/>
      <c r="BV22" s="497"/>
      <c r="BW22" s="497"/>
      <c r="BX22" s="497"/>
      <c r="BY22" s="497"/>
      <c r="BZ22" s="497"/>
      <c r="CA22" s="497"/>
      <c r="CB22" s="497"/>
      <c r="CC22" s="497"/>
      <c r="CD22" s="497"/>
      <c r="CE22" s="497"/>
      <c r="CF22" s="497"/>
      <c r="CG22" s="497"/>
      <c r="CH22" s="497"/>
      <c r="CI22" s="497"/>
      <c r="CJ22" s="497"/>
      <c r="CK22" s="497"/>
      <c r="CL22" s="497"/>
      <c r="CM22" s="497"/>
      <c r="CN22" s="497"/>
      <c r="CO22" s="497"/>
      <c r="CP22" s="497"/>
      <c r="CQ22" s="442"/>
    </row>
    <row r="23" spans="1:136" s="507" customFormat="1" ht="15" customHeight="1" thickBot="1">
      <c r="A23" s="503" t="s">
        <v>575</v>
      </c>
      <c r="B23" s="504">
        <v>17.759216906962664</v>
      </c>
      <c r="C23" s="505">
        <v>15.738144905199103</v>
      </c>
      <c r="D23" s="504">
        <v>18.165883081769767</v>
      </c>
      <c r="E23" s="505">
        <v>16.107170597222577</v>
      </c>
      <c r="F23" s="504">
        <v>16.254280875099905</v>
      </c>
      <c r="G23" s="505">
        <v>14.203792739018473</v>
      </c>
      <c r="H23" s="504">
        <v>15.646736222578919</v>
      </c>
      <c r="I23" s="505">
        <v>13.967971530249109</v>
      </c>
      <c r="J23" s="504">
        <v>15.548344497134606</v>
      </c>
      <c r="K23" s="505">
        <v>13.920048230170796</v>
      </c>
      <c r="L23" s="504">
        <v>14.352247730076567</v>
      </c>
      <c r="M23" s="505">
        <v>12.917560936512034</v>
      </c>
      <c r="N23" s="504">
        <v>16.211530746747666</v>
      </c>
      <c r="O23" s="505">
        <v>15.615145811435136</v>
      </c>
      <c r="P23" s="504">
        <v>16.927533970667501</v>
      </c>
      <c r="Q23" s="505">
        <v>16.086958001613358</v>
      </c>
      <c r="R23" s="504">
        <v>16.579998962063421</v>
      </c>
      <c r="S23" s="505">
        <v>16.035466169275267</v>
      </c>
      <c r="T23" s="504">
        <v>17.746111714218461</v>
      </c>
      <c r="U23" s="505">
        <v>17.003432090726573</v>
      </c>
      <c r="V23" s="504">
        <v>17.920000000000002</v>
      </c>
      <c r="W23" s="505">
        <v>17.728557558164582</v>
      </c>
      <c r="X23" s="504">
        <v>17.749161567804205</v>
      </c>
      <c r="Y23" s="505">
        <v>17.827418804726523</v>
      </c>
      <c r="Z23" s="504">
        <v>16.762560253387889</v>
      </c>
      <c r="AA23" s="505">
        <v>16.779654422086338</v>
      </c>
      <c r="AB23" s="504">
        <v>15.798670533768084</v>
      </c>
      <c r="AC23" s="505">
        <v>15.914929458833438</v>
      </c>
      <c r="AD23" s="504">
        <v>15.986345690789664</v>
      </c>
      <c r="AE23" s="505">
        <v>15.703321791728797</v>
      </c>
      <c r="AF23" s="504">
        <v>15.060788883088366</v>
      </c>
      <c r="AG23" s="505">
        <v>14.742519246725694</v>
      </c>
      <c r="AH23" s="504">
        <v>15.327442907588162</v>
      </c>
      <c r="AI23" s="505">
        <v>15.039290438030031</v>
      </c>
      <c r="AJ23" s="504">
        <v>14.897468560537128</v>
      </c>
      <c r="AK23" s="505">
        <v>14.676754137842805</v>
      </c>
      <c r="AL23" s="504">
        <v>14.958892859327083</v>
      </c>
      <c r="AM23" s="505">
        <v>14.727122511269119</v>
      </c>
      <c r="AN23" s="504">
        <v>15.02578305057534</v>
      </c>
      <c r="AO23" s="505">
        <v>15.073855056814828</v>
      </c>
      <c r="AP23" s="504">
        <v>14.862567020030063</v>
      </c>
      <c r="AQ23" s="505">
        <v>14.963216546031695</v>
      </c>
      <c r="AR23" s="504">
        <v>16.831922340132692</v>
      </c>
      <c r="AS23" s="505">
        <v>16.959375487665245</v>
      </c>
      <c r="AT23" s="504">
        <v>15.867556378500183</v>
      </c>
      <c r="AU23" s="505">
        <v>15.952514714452978</v>
      </c>
      <c r="AV23" s="504">
        <v>16.171201250504168</v>
      </c>
      <c r="AW23" s="505">
        <v>16.141510690734698</v>
      </c>
      <c r="AX23" s="504">
        <v>15.57992154682381</v>
      </c>
      <c r="AY23" s="505">
        <v>15.573961867374722</v>
      </c>
      <c r="AZ23" s="504">
        <v>15.352907529713802</v>
      </c>
      <c r="BA23" s="505">
        <v>15.347590304552632</v>
      </c>
      <c r="BB23" s="504">
        <v>16.421613332223615</v>
      </c>
      <c r="BC23" s="505">
        <v>16.41928238858004</v>
      </c>
      <c r="BD23" s="505">
        <v>16.610232377504648</v>
      </c>
      <c r="BE23" s="505">
        <v>15.740002832808011</v>
      </c>
      <c r="BF23" s="505">
        <v>15.77481696082031</v>
      </c>
      <c r="BG23" s="505">
        <v>16.275953202706742</v>
      </c>
      <c r="BH23" s="505">
        <v>16.510859609553041</v>
      </c>
      <c r="BI23" s="505">
        <v>15.231363513588276</v>
      </c>
      <c r="BJ23" s="505">
        <v>15.976753301077359</v>
      </c>
      <c r="BK23" s="505">
        <v>14.456675011336742</v>
      </c>
      <c r="BL23" s="505">
        <v>16.795515315647883</v>
      </c>
      <c r="BM23" s="505">
        <v>16.861237047991043</v>
      </c>
      <c r="BN23" s="505">
        <v>17.663391712943184</v>
      </c>
      <c r="BO23" s="505">
        <v>14.464778101736595</v>
      </c>
      <c r="BP23" s="505">
        <v>15.411261084839886</v>
      </c>
      <c r="BQ23" s="505">
        <v>15.296379703159364</v>
      </c>
      <c r="BR23" s="505">
        <v>16.658287679979825</v>
      </c>
      <c r="BS23" s="505">
        <v>17.7</v>
      </c>
      <c r="BT23" s="505">
        <v>17.100000000000001</v>
      </c>
      <c r="BU23" s="505">
        <v>15.9</v>
      </c>
      <c r="BV23" s="505">
        <v>14.9</v>
      </c>
      <c r="BW23" s="505">
        <v>16.8</v>
      </c>
      <c r="BX23" s="505">
        <v>17.8</v>
      </c>
      <c r="BY23" s="505">
        <v>18.100000000000001</v>
      </c>
      <c r="BZ23" s="505">
        <v>18.600000000000001</v>
      </c>
      <c r="CA23" s="505">
        <v>18.100000000000001</v>
      </c>
      <c r="CB23" s="505">
        <v>16.5</v>
      </c>
      <c r="CC23" s="505">
        <v>13.9</v>
      </c>
      <c r="CD23" s="505">
        <v>15.040000000000001</v>
      </c>
      <c r="CE23" s="505">
        <v>15.146999999999998</v>
      </c>
      <c r="CF23" s="505">
        <v>15.805845385018499</v>
      </c>
      <c r="CG23" s="505">
        <v>15.367209930873226</v>
      </c>
      <c r="CH23" s="505">
        <v>15.950907487186536</v>
      </c>
      <c r="CI23" s="505">
        <v>15.179225244251313</v>
      </c>
      <c r="CJ23" s="505">
        <v>15.759142203191773</v>
      </c>
      <c r="CK23" s="505">
        <f t="shared" ref="CK23" si="3">CK16/CK13*100</f>
        <v>15.678528979934281</v>
      </c>
      <c r="CL23" s="505">
        <v>15.647229384418232</v>
      </c>
      <c r="CM23" s="505">
        <f t="shared" ref="CM23:CN23" si="4">CM16/CM13*100</f>
        <v>15.815491115158768</v>
      </c>
      <c r="CN23" s="505">
        <f t="shared" si="4"/>
        <v>14.849869449409297</v>
      </c>
      <c r="CO23" s="505">
        <v>15.1</v>
      </c>
      <c r="CP23" s="505">
        <v>15.5</v>
      </c>
      <c r="CQ23" s="499"/>
      <c r="CR23" s="506"/>
      <c r="CS23" s="506"/>
      <c r="CT23" s="506"/>
      <c r="CU23" s="506"/>
      <c r="CV23" s="506"/>
      <c r="CW23" s="506"/>
      <c r="CX23" s="506"/>
      <c r="CY23" s="506"/>
      <c r="CZ23" s="506"/>
      <c r="DA23" s="506"/>
      <c r="DB23" s="506"/>
      <c r="DC23" s="506"/>
      <c r="DD23" s="506"/>
      <c r="DE23" s="506"/>
      <c r="DF23" s="506"/>
      <c r="DG23" s="506"/>
      <c r="DH23" s="506"/>
      <c r="DI23" s="506"/>
      <c r="DJ23" s="506"/>
      <c r="DK23" s="506"/>
      <c r="DL23" s="506"/>
      <c r="DM23" s="506"/>
      <c r="DN23" s="506"/>
      <c r="DO23" s="506"/>
      <c r="DP23" s="506"/>
      <c r="DQ23" s="506"/>
      <c r="DR23" s="506"/>
      <c r="DS23" s="506"/>
      <c r="DT23" s="506"/>
      <c r="DU23" s="506"/>
      <c r="DV23" s="506"/>
      <c r="DW23" s="506"/>
      <c r="DX23" s="506"/>
      <c r="DY23" s="506"/>
      <c r="DZ23" s="506"/>
      <c r="EA23" s="506"/>
      <c r="EB23" s="506"/>
      <c r="EC23" s="506"/>
      <c r="ED23" s="506"/>
      <c r="EE23" s="506"/>
      <c r="EF23" s="506"/>
    </row>
    <row r="24" spans="1:136" s="356" customFormat="1" ht="15" customHeight="1" thickTop="1">
      <c r="A24" s="351"/>
      <c r="B24" s="351"/>
      <c r="C24" s="351"/>
      <c r="D24" s="351"/>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c r="BK24" s="351"/>
      <c r="BL24" s="480"/>
      <c r="BM24" s="480"/>
      <c r="BN24" s="480"/>
      <c r="BO24" s="480"/>
      <c r="BP24" s="480"/>
      <c r="BQ24" s="480"/>
      <c r="BR24" s="480"/>
      <c r="BS24" s="480"/>
      <c r="BT24" s="480"/>
      <c r="BU24" s="480"/>
      <c r="BV24" s="480"/>
      <c r="BW24" s="480"/>
      <c r="BX24" s="480"/>
      <c r="BY24" s="480"/>
      <c r="BZ24" s="480"/>
      <c r="CA24" s="480"/>
      <c r="CB24" s="480"/>
      <c r="CC24" s="480"/>
      <c r="CD24" s="480"/>
      <c r="CE24" s="480"/>
      <c r="CF24" s="480"/>
      <c r="CG24" s="480"/>
      <c r="CH24" s="480"/>
      <c r="CI24" s="480"/>
      <c r="CJ24" s="480"/>
      <c r="CK24" s="480"/>
      <c r="CL24" s="480"/>
      <c r="CM24" s="480"/>
      <c r="CN24" s="480"/>
      <c r="CO24" s="480"/>
      <c r="CP24" s="480"/>
    </row>
    <row r="25" spans="1:136" s="356" customFormat="1" ht="56.7" customHeight="1">
      <c r="A25" s="208" t="s">
        <v>576</v>
      </c>
      <c r="B25" s="351"/>
      <c r="C25" s="351"/>
      <c r="E25" s="351"/>
      <c r="BF25" s="351"/>
      <c r="BG25" s="351"/>
      <c r="BH25" s="351"/>
      <c r="BI25" s="351"/>
      <c r="BJ25" s="351"/>
    </row>
    <row r="26" spans="1:136" s="356" customFormat="1" ht="42.75" customHeight="1">
      <c r="A26" s="208" t="s">
        <v>577</v>
      </c>
    </row>
    <row r="27" spans="1:136" s="356" customFormat="1" ht="15" customHeight="1"/>
    <row r="28" spans="1:136" s="356" customFormat="1" ht="15" customHeight="1"/>
    <row r="29" spans="1:136" s="356" customFormat="1" ht="15" customHeight="1">
      <c r="A29" s="208"/>
    </row>
    <row r="30" spans="1:136" s="356" customFormat="1" ht="15" customHeight="1"/>
    <row r="31" spans="1:136" s="356" customFormat="1" ht="15" customHeight="1"/>
    <row r="32" spans="1:136" s="356" customFormat="1" ht="15" customHeight="1"/>
    <row r="33" s="356" customFormat="1" ht="15" customHeight="1"/>
    <row r="34" s="356" customFormat="1" ht="15" customHeight="1"/>
    <row r="35" s="356" customFormat="1" ht="15" customHeight="1"/>
    <row r="36" s="356" customFormat="1" ht="15" customHeight="1"/>
    <row r="37" s="356" customFormat="1" ht="15" customHeight="1"/>
    <row r="38" s="356" customFormat="1" ht="15" customHeight="1"/>
    <row r="39" s="356" customFormat="1" ht="15" customHeight="1"/>
    <row r="40" s="356" customFormat="1" ht="15" customHeight="1"/>
    <row r="41" s="356" customFormat="1" ht="15" customHeight="1"/>
    <row r="42" s="356" customFormat="1" ht="15" customHeight="1"/>
    <row r="43" s="356" customFormat="1" ht="15" customHeight="1"/>
    <row r="44" s="356" customFormat="1" ht="15" customHeight="1"/>
    <row r="45" s="356" customFormat="1" ht="15" customHeight="1"/>
    <row r="46" s="356" customFormat="1" ht="15" customHeight="1"/>
    <row r="47" s="356" customFormat="1" ht="15" customHeight="1"/>
    <row r="48" s="356" customFormat="1" ht="15" customHeight="1"/>
    <row r="49" s="356" customFormat="1" ht="15" customHeight="1"/>
    <row r="50" s="356" customFormat="1" ht="15" customHeight="1"/>
    <row r="51" s="356" customFormat="1" ht="15" customHeight="1"/>
    <row r="52" s="356" customFormat="1" ht="15" customHeight="1"/>
    <row r="53" s="356" customFormat="1" ht="15" customHeight="1"/>
    <row r="54" s="356" customFormat="1" ht="15" customHeight="1"/>
    <row r="55" s="356" customFormat="1" ht="15" customHeight="1"/>
    <row r="56" s="356" customFormat="1" ht="15" customHeight="1"/>
    <row r="57" s="356" customFormat="1" ht="15" customHeight="1"/>
    <row r="58" s="356" customFormat="1" ht="15" customHeight="1"/>
    <row r="59" s="356" customFormat="1" ht="15" customHeight="1"/>
    <row r="60" s="356" customFormat="1" ht="15" customHeight="1"/>
    <row r="61" s="356" customFormat="1" ht="15" customHeight="1"/>
    <row r="62" s="356" customFormat="1" ht="15" customHeight="1"/>
    <row r="63" s="356" customFormat="1" ht="15" customHeight="1"/>
    <row r="64" s="356" customFormat="1" ht="15" customHeight="1"/>
    <row r="65" s="356" customFormat="1" ht="15" customHeight="1"/>
    <row r="66" s="356" customFormat="1" ht="15" customHeight="1"/>
    <row r="67" s="356" customFormat="1" ht="15" customHeight="1"/>
    <row r="68" s="356" customFormat="1" ht="15" customHeight="1"/>
    <row r="69" s="356" customFormat="1" ht="15" customHeight="1"/>
    <row r="70" s="356" customFormat="1" ht="15" customHeight="1"/>
    <row r="71" s="356" customFormat="1" ht="15" customHeight="1"/>
    <row r="72" s="356" customFormat="1" ht="15" customHeight="1"/>
    <row r="73" s="356" customFormat="1" ht="15" customHeight="1"/>
    <row r="74" s="356" customFormat="1" ht="15" customHeight="1"/>
    <row r="75" s="356" customFormat="1" ht="15" customHeight="1"/>
    <row r="76" s="356" customFormat="1" ht="15" customHeight="1"/>
    <row r="77" s="356" customFormat="1" ht="15" customHeight="1"/>
    <row r="78" s="356" customFormat="1" ht="15" customHeight="1"/>
    <row r="79" s="356" customFormat="1" ht="15" customHeight="1"/>
    <row r="80" s="356" customFormat="1" ht="15" customHeight="1"/>
    <row r="81" s="356" customFormat="1" ht="15" customHeight="1"/>
    <row r="82" s="356" customFormat="1" ht="15" customHeight="1"/>
    <row r="83" s="356" customFormat="1" ht="15" customHeight="1"/>
    <row r="84" s="356" customFormat="1" ht="15" customHeight="1"/>
    <row r="85" s="356" customFormat="1" ht="15" customHeight="1"/>
    <row r="86" s="356" customFormat="1" ht="15" customHeight="1"/>
    <row r="87" s="356" customFormat="1" ht="15" customHeight="1"/>
    <row r="88" s="356" customFormat="1" ht="15" customHeight="1"/>
    <row r="89" s="356" customFormat="1" ht="15" customHeight="1"/>
    <row r="90" s="356" customFormat="1" ht="15" customHeight="1"/>
    <row r="91" s="356" customFormat="1" ht="15" customHeight="1"/>
    <row r="92" s="356" customFormat="1" ht="15" customHeight="1"/>
    <row r="93" s="356" customFormat="1" ht="15" customHeight="1"/>
    <row r="94" s="356" customFormat="1" ht="15" customHeight="1"/>
    <row r="95" s="356" customFormat="1" ht="15" customHeight="1"/>
    <row r="96" s="356" customFormat="1" ht="15" customHeight="1"/>
    <row r="97" s="356" customFormat="1" ht="15" customHeight="1"/>
    <row r="98" s="356" customFormat="1" ht="15" customHeight="1"/>
    <row r="99" s="356" customFormat="1" ht="15" customHeight="1"/>
    <row r="100" s="356" customFormat="1" ht="15" customHeight="1"/>
    <row r="101" s="356" customFormat="1" ht="15" customHeight="1"/>
    <row r="102" s="356" customFormat="1" ht="15" customHeight="1"/>
    <row r="103" s="356" customFormat="1" ht="15" customHeight="1"/>
    <row r="104" s="356" customFormat="1" ht="15" customHeight="1"/>
    <row r="105" s="356" customFormat="1" ht="15" customHeight="1"/>
    <row r="106" s="356" customFormat="1" ht="15" customHeight="1"/>
    <row r="107" s="356" customFormat="1" ht="15" customHeight="1"/>
    <row r="108" s="356" customFormat="1" ht="15" customHeight="1"/>
    <row r="109" s="356" customFormat="1" ht="15" customHeight="1"/>
    <row r="110" s="356" customFormat="1" ht="15" customHeight="1"/>
    <row r="111" s="356" customFormat="1" ht="15" customHeight="1"/>
    <row r="112" s="356" customFormat="1" ht="15" customHeight="1"/>
    <row r="113" s="356" customFormat="1" ht="15" customHeight="1"/>
    <row r="114" s="356" customFormat="1" ht="15" customHeight="1"/>
    <row r="115" s="356" customFormat="1" ht="15" customHeight="1"/>
    <row r="116" s="356" customFormat="1" ht="15" customHeight="1"/>
    <row r="117" s="356" customFormat="1" ht="15" customHeight="1"/>
    <row r="118" s="356" customFormat="1" ht="15" customHeight="1"/>
  </sheetData>
  <mergeCells count="138">
    <mergeCell ref="R7:S7"/>
    <mergeCell ref="T7:U7"/>
    <mergeCell ref="V7:W7"/>
    <mergeCell ref="X7:Y7"/>
    <mergeCell ref="B7:C7"/>
    <mergeCell ref="D7:E7"/>
    <mergeCell ref="F7:G7"/>
    <mergeCell ref="H7:I7"/>
    <mergeCell ref="J7:K7"/>
    <mergeCell ref="L7:M7"/>
    <mergeCell ref="AX7:AY7"/>
    <mergeCell ref="AZ7:BA7"/>
    <mergeCell ref="BB7:BC7"/>
    <mergeCell ref="B8:I8"/>
    <mergeCell ref="J8:M8"/>
    <mergeCell ref="N8:Q8"/>
    <mergeCell ref="R8:Y8"/>
    <mergeCell ref="Z8:AG8"/>
    <mergeCell ref="AH8:AO8"/>
    <mergeCell ref="AP8:AW8"/>
    <mergeCell ref="AL7:AM7"/>
    <mergeCell ref="AN7:AO7"/>
    <mergeCell ref="AP7:AQ7"/>
    <mergeCell ref="AR7:AS7"/>
    <mergeCell ref="AT7:AU7"/>
    <mergeCell ref="AV7:AW7"/>
    <mergeCell ref="Z7:AA7"/>
    <mergeCell ref="AB7:AC7"/>
    <mergeCell ref="AD7:AE7"/>
    <mergeCell ref="AF7:AG7"/>
    <mergeCell ref="AH7:AI7"/>
    <mergeCell ref="AJ7:AK7"/>
    <mergeCell ref="N7:O7"/>
    <mergeCell ref="P7:Q7"/>
    <mergeCell ref="CK8:CN8"/>
    <mergeCell ref="CO8:CP8"/>
    <mergeCell ref="B9:B10"/>
    <mergeCell ref="C9:C10"/>
    <mergeCell ref="D9:D10"/>
    <mergeCell ref="E9:E10"/>
    <mergeCell ref="F9:F10"/>
    <mergeCell ref="AX8:BC8"/>
    <mergeCell ref="BE8:BH8"/>
    <mergeCell ref="BI8:BL8"/>
    <mergeCell ref="BM8:BP8"/>
    <mergeCell ref="BQ8:BT8"/>
    <mergeCell ref="BU8:BX8"/>
    <mergeCell ref="G9:G10"/>
    <mergeCell ref="H9:H10"/>
    <mergeCell ref="I9:I10"/>
    <mergeCell ref="J9:J10"/>
    <mergeCell ref="K9:K10"/>
    <mergeCell ref="L9:L10"/>
    <mergeCell ref="BY8:CB8"/>
    <mergeCell ref="CC8:CF8"/>
    <mergeCell ref="CG8:CJ8"/>
    <mergeCell ref="S9:S10"/>
    <mergeCell ref="T9:T10"/>
    <mergeCell ref="U9:U10"/>
    <mergeCell ref="V9:V10"/>
    <mergeCell ref="W9:W10"/>
    <mergeCell ref="X9:X10"/>
    <mergeCell ref="M9:M10"/>
    <mergeCell ref="N9:N10"/>
    <mergeCell ref="O9:O10"/>
    <mergeCell ref="P9:P10"/>
    <mergeCell ref="Q9:Q10"/>
    <mergeCell ref="R9:R10"/>
    <mergeCell ref="AE9:AE10"/>
    <mergeCell ref="AF9:AF10"/>
    <mergeCell ref="AG9:AG10"/>
    <mergeCell ref="AH9:AH10"/>
    <mergeCell ref="AI9:AI10"/>
    <mergeCell ref="AJ9:AJ10"/>
    <mergeCell ref="Y9:Y10"/>
    <mergeCell ref="Z9:Z10"/>
    <mergeCell ref="AA9:AA10"/>
    <mergeCell ref="AB9:AB10"/>
    <mergeCell ref="AC9:AC10"/>
    <mergeCell ref="AD9:AD10"/>
    <mergeCell ref="AQ9:AQ10"/>
    <mergeCell ref="AR9:AR10"/>
    <mergeCell ref="AS9:AS10"/>
    <mergeCell ref="AT9:AT10"/>
    <mergeCell ref="AU9:AU10"/>
    <mergeCell ref="AV9:AV10"/>
    <mergeCell ref="AK9:AK10"/>
    <mergeCell ref="AL9:AL10"/>
    <mergeCell ref="AM9:AM10"/>
    <mergeCell ref="AN9:AN10"/>
    <mergeCell ref="AO9:AO10"/>
    <mergeCell ref="AP9:AP10"/>
    <mergeCell ref="BC9:BC10"/>
    <mergeCell ref="BD9:BD10"/>
    <mergeCell ref="BE9:BE10"/>
    <mergeCell ref="BF9:BF10"/>
    <mergeCell ref="BG9:BG10"/>
    <mergeCell ref="BH9:BH10"/>
    <mergeCell ref="AW9:AW10"/>
    <mergeCell ref="AX9:AX10"/>
    <mergeCell ref="AY9:AY10"/>
    <mergeCell ref="AZ9:AZ10"/>
    <mergeCell ref="BA9:BA10"/>
    <mergeCell ref="BB9:BB10"/>
    <mergeCell ref="BO9:BO10"/>
    <mergeCell ref="BP9:BP10"/>
    <mergeCell ref="BQ9:BQ10"/>
    <mergeCell ref="BR9:BR10"/>
    <mergeCell ref="BS9:BS10"/>
    <mergeCell ref="BT9:BT10"/>
    <mergeCell ref="BI9:BI10"/>
    <mergeCell ref="BJ9:BJ10"/>
    <mergeCell ref="BK9:BK10"/>
    <mergeCell ref="BL9:BL10"/>
    <mergeCell ref="BM9:BM10"/>
    <mergeCell ref="BN9:BN10"/>
    <mergeCell ref="CA9:CA10"/>
    <mergeCell ref="CB9:CB10"/>
    <mergeCell ref="CC9:CC10"/>
    <mergeCell ref="CD9:CD10"/>
    <mergeCell ref="CE9:CE10"/>
    <mergeCell ref="CF9:CF10"/>
    <mergeCell ref="BU9:BU10"/>
    <mergeCell ref="BV9:BV10"/>
    <mergeCell ref="BW9:BW10"/>
    <mergeCell ref="BX9:BX10"/>
    <mergeCell ref="BY9:BY10"/>
    <mergeCell ref="BZ9:BZ10"/>
    <mergeCell ref="CM9:CM10"/>
    <mergeCell ref="CN9:CN10"/>
    <mergeCell ref="CO9:CO10"/>
    <mergeCell ref="CP9:CP10"/>
    <mergeCell ref="CG9:CG10"/>
    <mergeCell ref="CH9:CH10"/>
    <mergeCell ref="CI9:CI10"/>
    <mergeCell ref="CJ9:CJ10"/>
    <mergeCell ref="CK9:CK10"/>
    <mergeCell ref="CL9:CL10"/>
  </mergeCells>
  <hyperlinks>
    <hyperlink ref="CP6" location="Índex!D9" display="Index" xr:uid="{1DD67EC7-B3CD-46C9-9F14-456DDD3E9EA3}"/>
  </hyperlinks>
  <printOptions horizontalCentered="1"/>
  <pageMargins left="0" right="0" top="0.39370078740157483" bottom="0" header="0" footer="0"/>
  <pageSetup paperSize="9" scale="76" orientation="landscape" r:id="rId1"/>
  <headerFooter alignWithMargins="0">
    <oddHeader>&amp;R&amp;P/&amp;N</oddHeader>
  </headerFooter>
  <colBreaks count="10" manualBreakCount="10">
    <brk id="9" max="25" man="1"/>
    <brk id="17" max="25" man="1"/>
    <brk id="25" max="25" man="1"/>
    <brk id="33" max="25" man="1"/>
    <brk id="41" max="25" man="1"/>
    <brk id="49" max="25" man="1"/>
    <brk id="56" max="25" man="1"/>
    <brk id="64" max="25" man="1"/>
    <brk id="97" max="31" man="1"/>
    <brk id="113" max="31"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5C0E5-9AE6-4EFC-BF2B-99AB4F347DD7}">
  <sheetPr>
    <tabColor rgb="FFFF0000"/>
    <pageSetUpPr fitToPage="1"/>
  </sheetPr>
  <dimension ref="A1:HZ153"/>
  <sheetViews>
    <sheetView showGridLines="0" zoomScaleNormal="100" workbookViewId="0">
      <pane xSplit="1" ySplit="8" topLeftCell="BI9" activePane="bottomRight" state="frozen"/>
      <selection activeCell="BO9" sqref="BO9:BO37"/>
      <selection pane="topRight" activeCell="BO9" sqref="BO9:BO37"/>
      <selection pane="bottomLeft" activeCell="BO9" sqref="BO9:BO37"/>
      <selection pane="bottomRight" activeCell="BO6" sqref="BO6"/>
    </sheetView>
  </sheetViews>
  <sheetFormatPr defaultColWidth="9" defaultRowHeight="12"/>
  <cols>
    <col min="1" max="1" width="64.6328125" style="350" bestFit="1" customWidth="1"/>
    <col min="2" max="67" width="9.36328125" style="350" customWidth="1"/>
    <col min="68" max="16384" width="9" style="350"/>
  </cols>
  <sheetData>
    <row r="1" spans="1:234" s="49"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145"/>
      <c r="BR1" s="38"/>
      <c r="BS1" s="145"/>
      <c r="BT1" s="38"/>
      <c r="BU1" s="145"/>
      <c r="BV1" s="38"/>
      <c r="BW1" s="145"/>
      <c r="BX1" s="38"/>
      <c r="BY1" s="145"/>
      <c r="BZ1" s="38"/>
      <c r="CA1" s="145"/>
      <c r="CB1" s="38"/>
      <c r="CC1" s="145"/>
      <c r="CD1" s="38"/>
      <c r="CE1" s="145"/>
      <c r="CF1" s="38"/>
      <c r="CG1" s="145"/>
      <c r="CH1" s="38"/>
      <c r="CI1" s="145"/>
      <c r="CJ1" s="38"/>
      <c r="CK1" s="145"/>
      <c r="CL1" s="38"/>
      <c r="CM1" s="145"/>
      <c r="CN1" s="38"/>
      <c r="CO1" s="145"/>
      <c r="CP1" s="88"/>
      <c r="CQ1" s="88"/>
      <c r="CR1" s="38"/>
      <c r="CS1" s="145"/>
      <c r="CT1" s="87"/>
      <c r="CU1" s="87"/>
      <c r="CV1" s="87"/>
      <c r="CW1" s="87"/>
      <c r="CX1" s="87"/>
      <c r="CY1" s="145"/>
      <c r="CZ1" s="87"/>
      <c r="DA1" s="145"/>
      <c r="DB1" s="87"/>
      <c r="DC1" s="87"/>
      <c r="DD1" s="87"/>
      <c r="DE1" s="37"/>
      <c r="DF1" s="37"/>
      <c r="DG1" s="38"/>
      <c r="DH1" s="145"/>
      <c r="DI1" s="38"/>
      <c r="DJ1" s="145"/>
      <c r="DK1" s="38"/>
      <c r="DL1" s="145"/>
      <c r="DM1" s="38"/>
      <c r="DN1" s="145"/>
      <c r="DO1" s="38"/>
      <c r="DP1" s="145"/>
      <c r="DQ1" s="38"/>
      <c r="DR1" s="145"/>
      <c r="DS1" s="38"/>
      <c r="DT1" s="145"/>
      <c r="DU1" s="38"/>
      <c r="DV1" s="145"/>
      <c r="DW1" s="38"/>
      <c r="DX1" s="145"/>
      <c r="DY1" s="38"/>
      <c r="DZ1" s="145"/>
      <c r="EA1" s="38"/>
      <c r="EB1" s="145"/>
      <c r="EC1" s="38"/>
      <c r="ED1" s="145"/>
      <c r="EE1" s="38"/>
      <c r="EF1" s="145"/>
      <c r="EG1" s="38"/>
      <c r="EH1" s="145"/>
      <c r="EI1" s="38"/>
      <c r="EJ1" s="145"/>
      <c r="EK1" s="38"/>
      <c r="EL1" s="145"/>
      <c r="EM1" s="38"/>
      <c r="EN1" s="145"/>
      <c r="EO1" s="38"/>
      <c r="EP1" s="145"/>
      <c r="EQ1" s="38"/>
      <c r="ER1" s="145"/>
      <c r="ES1" s="38"/>
      <c r="ET1" s="145"/>
      <c r="EU1" s="88"/>
      <c r="EV1" s="88"/>
      <c r="EW1" s="38"/>
      <c r="EX1" s="145"/>
      <c r="EY1" s="87"/>
      <c r="EZ1" s="87"/>
      <c r="FA1" s="87"/>
      <c r="FB1" s="87"/>
      <c r="FC1" s="87"/>
      <c r="FD1" s="145"/>
      <c r="FE1" s="87"/>
      <c r="FF1" s="145"/>
      <c r="FG1" s="87"/>
      <c r="FH1" s="87"/>
      <c r="FI1" s="87"/>
      <c r="FJ1" s="37"/>
      <c r="FK1" s="37"/>
      <c r="FL1" s="38"/>
      <c r="FM1" s="145"/>
      <c r="FN1" s="38"/>
      <c r="FO1" s="145"/>
      <c r="FP1" s="38"/>
      <c r="FQ1" s="145"/>
      <c r="FR1" s="38"/>
      <c r="FS1" s="145"/>
      <c r="FT1" s="38"/>
      <c r="FU1" s="145"/>
      <c r="FV1" s="38"/>
      <c r="FW1" s="145"/>
      <c r="FX1" s="38"/>
      <c r="FY1" s="145"/>
      <c r="FZ1" s="38"/>
      <c r="GA1" s="145"/>
      <c r="GB1" s="38"/>
      <c r="GC1" s="145"/>
      <c r="GD1" s="38"/>
      <c r="GE1" s="145"/>
      <c r="GF1" s="38"/>
      <c r="GG1" s="145"/>
      <c r="GH1" s="38"/>
      <c r="GI1" s="145"/>
      <c r="GJ1" s="38"/>
      <c r="GK1" s="145"/>
      <c r="GL1" s="38"/>
      <c r="GM1" s="145"/>
      <c r="GN1" s="38"/>
      <c r="GO1" s="145"/>
      <c r="GP1" s="38"/>
      <c r="GQ1" s="145"/>
      <c r="GR1" s="38"/>
      <c r="GS1" s="145"/>
      <c r="GT1" s="38"/>
      <c r="GU1" s="145"/>
      <c r="GV1" s="38"/>
      <c r="GW1" s="145"/>
      <c r="GX1" s="38"/>
      <c r="GY1" s="145"/>
      <c r="GZ1" s="88"/>
      <c r="HA1" s="88"/>
      <c r="HB1" s="38"/>
      <c r="HC1" s="145"/>
      <c r="HD1" s="87"/>
      <c r="HE1" s="87"/>
      <c r="HF1" s="87"/>
      <c r="HG1" s="87"/>
      <c r="HH1" s="87"/>
      <c r="HI1" s="145"/>
      <c r="HJ1" s="87"/>
      <c r="HK1" s="145"/>
      <c r="HL1" s="87"/>
      <c r="HM1" s="87"/>
      <c r="HN1" s="87"/>
      <c r="HO1" s="37"/>
      <c r="HP1" s="37"/>
      <c r="HQ1" s="38"/>
      <c r="HR1" s="145"/>
      <c r="HS1" s="38"/>
      <c r="HT1" s="145"/>
      <c r="HU1" s="38"/>
      <c r="HV1" s="145"/>
      <c r="HW1" s="38"/>
      <c r="HX1" s="145"/>
      <c r="HY1" s="38"/>
      <c r="HZ1" s="145"/>
    </row>
    <row r="2" spans="1:234" s="49"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145"/>
      <c r="BR2" s="38"/>
      <c r="BS2" s="145"/>
      <c r="BT2" s="38"/>
      <c r="BU2" s="145"/>
      <c r="BV2" s="38"/>
      <c r="BW2" s="145"/>
      <c r="BX2" s="38"/>
      <c r="BY2" s="145"/>
      <c r="BZ2" s="38"/>
      <c r="CA2" s="145"/>
      <c r="CB2" s="38"/>
      <c r="CC2" s="145"/>
      <c r="CD2" s="38"/>
      <c r="CE2" s="145"/>
      <c r="CF2" s="38"/>
      <c r="CG2" s="145"/>
      <c r="CH2" s="38"/>
      <c r="CI2" s="145"/>
      <c r="CJ2" s="38"/>
      <c r="CK2" s="145"/>
      <c r="CL2" s="38"/>
      <c r="CM2" s="145"/>
      <c r="CN2" s="38"/>
      <c r="CO2" s="145"/>
      <c r="CP2" s="88"/>
      <c r="CQ2" s="88"/>
      <c r="CR2" s="38"/>
      <c r="CS2" s="145"/>
      <c r="CT2" s="87"/>
      <c r="CU2" s="87"/>
      <c r="CV2" s="87"/>
      <c r="CW2" s="87"/>
      <c r="CX2" s="87"/>
      <c r="CY2" s="145"/>
      <c r="CZ2" s="87"/>
      <c r="DA2" s="145"/>
      <c r="DB2" s="87"/>
      <c r="DC2" s="87"/>
      <c r="DD2" s="87"/>
      <c r="DE2" s="37"/>
      <c r="DF2" s="37"/>
      <c r="DG2" s="38"/>
      <c r="DH2" s="145"/>
      <c r="DI2" s="38"/>
      <c r="DJ2" s="145"/>
      <c r="DK2" s="38"/>
      <c r="DL2" s="145"/>
      <c r="DM2" s="38"/>
      <c r="DN2" s="145"/>
      <c r="DO2" s="38"/>
      <c r="DP2" s="145"/>
      <c r="DQ2" s="38"/>
      <c r="DR2" s="145"/>
      <c r="DS2" s="38"/>
      <c r="DT2" s="145"/>
      <c r="DU2" s="38"/>
      <c r="DV2" s="145"/>
      <c r="DW2" s="38"/>
      <c r="DX2" s="145"/>
      <c r="DY2" s="38"/>
      <c r="DZ2" s="145"/>
      <c r="EA2" s="38"/>
      <c r="EB2" s="145"/>
      <c r="EC2" s="38"/>
      <c r="ED2" s="145"/>
      <c r="EE2" s="38"/>
      <c r="EF2" s="145"/>
      <c r="EG2" s="38"/>
      <c r="EH2" s="145"/>
      <c r="EI2" s="38"/>
      <c r="EJ2" s="145"/>
      <c r="EK2" s="38"/>
      <c r="EL2" s="145"/>
      <c r="EM2" s="38"/>
      <c r="EN2" s="145"/>
      <c r="EO2" s="38"/>
      <c r="EP2" s="145"/>
      <c r="EQ2" s="38"/>
      <c r="ER2" s="145"/>
      <c r="ES2" s="38"/>
      <c r="ET2" s="145"/>
      <c r="EU2" s="88"/>
      <c r="EV2" s="88"/>
      <c r="EW2" s="38"/>
      <c r="EX2" s="145"/>
      <c r="EY2" s="87"/>
      <c r="EZ2" s="87"/>
      <c r="FA2" s="87"/>
      <c r="FB2" s="87"/>
      <c r="FC2" s="87"/>
      <c r="FD2" s="145"/>
      <c r="FE2" s="87"/>
      <c r="FF2" s="145"/>
      <c r="FG2" s="87"/>
      <c r="FH2" s="87"/>
      <c r="FI2" s="87"/>
      <c r="FJ2" s="37"/>
      <c r="FK2" s="37"/>
      <c r="FL2" s="38"/>
      <c r="FM2" s="145"/>
      <c r="FN2" s="38"/>
      <c r="FO2" s="145"/>
      <c r="FP2" s="38"/>
      <c r="FQ2" s="145"/>
      <c r="FR2" s="38"/>
      <c r="FS2" s="145"/>
      <c r="FT2" s="38"/>
      <c r="FU2" s="145"/>
      <c r="FV2" s="38"/>
      <c r="FW2" s="145"/>
      <c r="FX2" s="38"/>
      <c r="FY2" s="145"/>
      <c r="FZ2" s="38"/>
      <c r="GA2" s="145"/>
      <c r="GB2" s="38"/>
      <c r="GC2" s="145"/>
      <c r="GD2" s="38"/>
      <c r="GE2" s="145"/>
      <c r="GF2" s="38"/>
      <c r="GG2" s="145"/>
      <c r="GH2" s="38"/>
      <c r="GI2" s="145"/>
      <c r="GJ2" s="38"/>
      <c r="GK2" s="145"/>
      <c r="GL2" s="38"/>
      <c r="GM2" s="145"/>
      <c r="GN2" s="38"/>
      <c r="GO2" s="145"/>
      <c r="GP2" s="38"/>
      <c r="GQ2" s="145"/>
      <c r="GR2" s="38"/>
      <c r="GS2" s="145"/>
      <c r="GT2" s="38"/>
      <c r="GU2" s="145"/>
      <c r="GV2" s="38"/>
      <c r="GW2" s="145"/>
      <c r="GX2" s="38"/>
      <c r="GY2" s="145"/>
      <c r="GZ2" s="88"/>
      <c r="HA2" s="88"/>
      <c r="HB2" s="38"/>
      <c r="HC2" s="145"/>
      <c r="HD2" s="87"/>
      <c r="HE2" s="87"/>
      <c r="HF2" s="87"/>
      <c r="HG2" s="87"/>
      <c r="HH2" s="87"/>
      <c r="HI2" s="145"/>
      <c r="HJ2" s="87"/>
      <c r="HK2" s="145"/>
      <c r="HL2" s="87"/>
      <c r="HM2" s="87"/>
      <c r="HN2" s="87"/>
      <c r="HO2" s="37"/>
      <c r="HP2" s="37"/>
      <c r="HQ2" s="38"/>
      <c r="HR2" s="145"/>
      <c r="HS2" s="38"/>
      <c r="HT2" s="145"/>
      <c r="HU2" s="38"/>
      <c r="HV2" s="145"/>
      <c r="HW2" s="38"/>
      <c r="HX2" s="145"/>
      <c r="HY2" s="38"/>
      <c r="HZ2" s="145"/>
    </row>
    <row r="3" spans="1:234" s="49"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145"/>
      <c r="BR3" s="38"/>
      <c r="BS3" s="145"/>
      <c r="BT3" s="38"/>
      <c r="BU3" s="145"/>
      <c r="BV3" s="38"/>
      <c r="BW3" s="145"/>
      <c r="BX3" s="38"/>
      <c r="BY3" s="145"/>
      <c r="BZ3" s="38"/>
      <c r="CA3" s="145"/>
      <c r="CB3" s="38"/>
      <c r="CC3" s="145"/>
      <c r="CD3" s="38"/>
      <c r="CE3" s="145"/>
      <c r="CF3" s="38"/>
      <c r="CG3" s="145"/>
      <c r="CH3" s="38"/>
      <c r="CI3" s="145"/>
      <c r="CJ3" s="38"/>
      <c r="CK3" s="145"/>
      <c r="CL3" s="38"/>
      <c r="CM3" s="145"/>
      <c r="CN3" s="38"/>
      <c r="CO3" s="145"/>
      <c r="CP3" s="88"/>
      <c r="CQ3" s="88"/>
      <c r="CR3" s="38"/>
      <c r="CS3" s="145"/>
      <c r="CT3" s="87"/>
      <c r="CU3" s="87"/>
      <c r="CV3" s="87"/>
      <c r="CW3" s="87"/>
      <c r="CX3" s="87"/>
      <c r="CY3" s="145"/>
      <c r="CZ3" s="87"/>
      <c r="DA3" s="145"/>
      <c r="DB3" s="87"/>
      <c r="DC3" s="87"/>
      <c r="DD3" s="87"/>
      <c r="DE3" s="37"/>
      <c r="DF3" s="37"/>
      <c r="DG3" s="38"/>
      <c r="DH3" s="145"/>
      <c r="DI3" s="38"/>
      <c r="DJ3" s="145"/>
      <c r="DK3" s="38"/>
      <c r="DL3" s="145"/>
      <c r="DM3" s="38"/>
      <c r="DN3" s="145"/>
      <c r="DO3" s="38"/>
      <c r="DP3" s="145"/>
      <c r="DQ3" s="38"/>
      <c r="DR3" s="145"/>
      <c r="DS3" s="38"/>
      <c r="DT3" s="145"/>
      <c r="DU3" s="38"/>
      <c r="DV3" s="145"/>
      <c r="DW3" s="38"/>
      <c r="DX3" s="145"/>
      <c r="DY3" s="38"/>
      <c r="DZ3" s="145"/>
      <c r="EA3" s="38"/>
      <c r="EB3" s="145"/>
      <c r="EC3" s="38"/>
      <c r="ED3" s="145"/>
      <c r="EE3" s="38"/>
      <c r="EF3" s="145"/>
      <c r="EG3" s="38"/>
      <c r="EH3" s="145"/>
      <c r="EI3" s="38"/>
      <c r="EJ3" s="145"/>
      <c r="EK3" s="38"/>
      <c r="EL3" s="145"/>
      <c r="EM3" s="38"/>
      <c r="EN3" s="145"/>
      <c r="EO3" s="38"/>
      <c r="EP3" s="145"/>
      <c r="EQ3" s="38"/>
      <c r="ER3" s="145"/>
      <c r="ES3" s="38"/>
      <c r="ET3" s="145"/>
      <c r="EU3" s="88"/>
      <c r="EV3" s="88"/>
      <c r="EW3" s="38"/>
      <c r="EX3" s="145"/>
      <c r="EY3" s="87"/>
      <c r="EZ3" s="87"/>
      <c r="FA3" s="87"/>
      <c r="FB3" s="87"/>
      <c r="FC3" s="87"/>
      <c r="FD3" s="145"/>
      <c r="FE3" s="87"/>
      <c r="FF3" s="145"/>
      <c r="FG3" s="87"/>
      <c r="FH3" s="87"/>
      <c r="FI3" s="87"/>
      <c r="FJ3" s="37"/>
      <c r="FK3" s="37"/>
      <c r="FL3" s="38"/>
      <c r="FM3" s="145"/>
      <c r="FN3" s="38"/>
      <c r="FO3" s="145"/>
      <c r="FP3" s="38"/>
      <c r="FQ3" s="145"/>
      <c r="FR3" s="38"/>
      <c r="FS3" s="145"/>
      <c r="FT3" s="38"/>
      <c r="FU3" s="145"/>
      <c r="FV3" s="38"/>
      <c r="FW3" s="145"/>
      <c r="FX3" s="38"/>
      <c r="FY3" s="145"/>
      <c r="FZ3" s="38"/>
      <c r="GA3" s="145"/>
      <c r="GB3" s="38"/>
      <c r="GC3" s="145"/>
      <c r="GD3" s="38"/>
      <c r="GE3" s="145"/>
      <c r="GF3" s="38"/>
      <c r="GG3" s="145"/>
      <c r="GH3" s="38"/>
      <c r="GI3" s="145"/>
      <c r="GJ3" s="38"/>
      <c r="GK3" s="145"/>
      <c r="GL3" s="38"/>
      <c r="GM3" s="145"/>
      <c r="GN3" s="38"/>
      <c r="GO3" s="145"/>
      <c r="GP3" s="38"/>
      <c r="GQ3" s="145"/>
      <c r="GR3" s="38"/>
      <c r="GS3" s="145"/>
      <c r="GT3" s="38"/>
      <c r="GU3" s="145"/>
      <c r="GV3" s="38"/>
      <c r="GW3" s="145"/>
      <c r="GX3" s="38"/>
      <c r="GY3" s="145"/>
      <c r="GZ3" s="88"/>
      <c r="HA3" s="88"/>
      <c r="HB3" s="38"/>
      <c r="HC3" s="145"/>
      <c r="HD3" s="87"/>
      <c r="HE3" s="87"/>
      <c r="HF3" s="87"/>
      <c r="HG3" s="87"/>
      <c r="HH3" s="87"/>
      <c r="HI3" s="145"/>
      <c r="HJ3" s="87"/>
      <c r="HK3" s="145"/>
      <c r="HL3" s="87"/>
      <c r="HM3" s="87"/>
      <c r="HN3" s="87"/>
      <c r="HO3" s="37"/>
      <c r="HP3" s="37"/>
      <c r="HQ3" s="38"/>
      <c r="HR3" s="145"/>
      <c r="HS3" s="38"/>
      <c r="HT3" s="145"/>
      <c r="HU3" s="38"/>
      <c r="HV3" s="145"/>
      <c r="HW3" s="38"/>
      <c r="HX3" s="145"/>
      <c r="HY3" s="38"/>
      <c r="HZ3" s="145"/>
    </row>
    <row r="4" spans="1:234" s="49"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pans="1:234" s="127" customFormat="1" ht="15" customHeight="1" thickBot="1">
      <c r="A5" s="47" t="s">
        <v>596</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2"/>
      <c r="CH5" s="122"/>
      <c r="CI5" s="122"/>
      <c r="CJ5" s="122"/>
      <c r="CK5" s="122"/>
      <c r="CM5" s="123"/>
      <c r="CQ5" s="123"/>
      <c r="CS5" s="251"/>
      <c r="CV5" s="151"/>
      <c r="CW5" s="121"/>
      <c r="CX5" s="121"/>
      <c r="CY5" s="121"/>
      <c r="CZ5" s="125"/>
      <c r="DA5" s="121"/>
      <c r="DB5" s="121"/>
      <c r="DC5" s="121"/>
      <c r="DD5" s="121"/>
    </row>
    <row r="6" spans="1:234" s="360" customFormat="1" ht="15" customHeight="1" thickTop="1">
      <c r="A6" s="358"/>
      <c r="B6" s="358"/>
      <c r="C6" s="359"/>
      <c r="D6" s="359"/>
      <c r="E6" s="359"/>
      <c r="AL6" s="361"/>
      <c r="AN6" s="361"/>
      <c r="AO6" s="36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t="s">
        <v>61</v>
      </c>
    </row>
    <row r="7" spans="1:234" s="93" customFormat="1" ht="15" customHeight="1">
      <c r="A7" s="54"/>
      <c r="B7" s="55" t="s">
        <v>100</v>
      </c>
      <c r="C7" s="55" t="s">
        <v>101</v>
      </c>
      <c r="D7" s="55" t="s">
        <v>102</v>
      </c>
      <c r="E7" s="55" t="s">
        <v>103</v>
      </c>
      <c r="F7" s="55" t="s">
        <v>104</v>
      </c>
      <c r="G7" s="55" t="s">
        <v>105</v>
      </c>
      <c r="H7" s="55" t="s">
        <v>106</v>
      </c>
      <c r="I7" s="55" t="s">
        <v>107</v>
      </c>
      <c r="J7" s="55" t="s">
        <v>108</v>
      </c>
      <c r="K7" s="55" t="s">
        <v>109</v>
      </c>
      <c r="L7" s="55" t="s">
        <v>110</v>
      </c>
      <c r="M7" s="55" t="s">
        <v>111</v>
      </c>
      <c r="N7" s="55" t="s">
        <v>112</v>
      </c>
      <c r="O7" s="55" t="s">
        <v>113</v>
      </c>
      <c r="P7" s="55" t="s">
        <v>114</v>
      </c>
      <c r="Q7" s="55" t="s">
        <v>115</v>
      </c>
      <c r="R7" s="55" t="s">
        <v>116</v>
      </c>
      <c r="S7" s="55" t="s">
        <v>117</v>
      </c>
      <c r="T7" s="55" t="s">
        <v>118</v>
      </c>
      <c r="U7" s="55" t="s">
        <v>119</v>
      </c>
      <c r="V7" s="55" t="s">
        <v>120</v>
      </c>
      <c r="W7" s="55" t="s">
        <v>121</v>
      </c>
      <c r="X7" s="55" t="s">
        <v>122</v>
      </c>
      <c r="Y7" s="55" t="s">
        <v>123</v>
      </c>
      <c r="Z7" s="55" t="s">
        <v>124</v>
      </c>
      <c r="AA7" s="55" t="s">
        <v>125</v>
      </c>
      <c r="AB7" s="55" t="s">
        <v>126</v>
      </c>
      <c r="AC7" s="55" t="s">
        <v>127</v>
      </c>
      <c r="AD7" s="55" t="s">
        <v>128</v>
      </c>
      <c r="AE7" s="55" t="s">
        <v>129</v>
      </c>
      <c r="AF7" s="55" t="s">
        <v>130</v>
      </c>
      <c r="AG7" s="55" t="s">
        <v>131</v>
      </c>
      <c r="AH7" s="55" t="s">
        <v>132</v>
      </c>
      <c r="AI7" s="55" t="s">
        <v>133</v>
      </c>
      <c r="AJ7" s="55" t="s">
        <v>134</v>
      </c>
      <c r="AK7" s="55" t="s">
        <v>135</v>
      </c>
      <c r="AL7" s="55" t="s">
        <v>136</v>
      </c>
      <c r="AM7" s="55" t="s">
        <v>137</v>
      </c>
      <c r="AN7" s="55" t="s">
        <v>138</v>
      </c>
      <c r="AO7" s="55" t="s">
        <v>139</v>
      </c>
      <c r="AP7" s="55" t="s">
        <v>140</v>
      </c>
      <c r="AQ7" s="55" t="s">
        <v>141</v>
      </c>
      <c r="AR7" s="55" t="s">
        <v>142</v>
      </c>
      <c r="AS7" s="55" t="s">
        <v>143</v>
      </c>
      <c r="AT7" s="55" t="s">
        <v>144</v>
      </c>
      <c r="AU7" s="55" t="s">
        <v>145</v>
      </c>
      <c r="AV7" s="55" t="s">
        <v>146</v>
      </c>
      <c r="AW7" s="55" t="s">
        <v>147</v>
      </c>
      <c r="AX7" s="55" t="s">
        <v>62</v>
      </c>
      <c r="AY7" s="55" t="s">
        <v>63</v>
      </c>
      <c r="AZ7" s="55" t="s">
        <v>148</v>
      </c>
      <c r="BA7" s="55" t="s">
        <v>65</v>
      </c>
      <c r="BB7" s="55" t="s">
        <v>66</v>
      </c>
      <c r="BC7" s="55" t="s">
        <v>67</v>
      </c>
      <c r="BD7" s="55" t="s">
        <v>149</v>
      </c>
      <c r="BE7" s="55" t="s">
        <v>69</v>
      </c>
      <c r="BF7" s="55" t="s">
        <v>70</v>
      </c>
      <c r="BG7" s="55" t="s">
        <v>71</v>
      </c>
      <c r="BH7" s="55" t="s">
        <v>72</v>
      </c>
      <c r="BI7" s="55" t="s">
        <v>73</v>
      </c>
      <c r="BJ7" s="55" t="s">
        <v>74</v>
      </c>
      <c r="BK7" s="55" t="s">
        <v>75</v>
      </c>
      <c r="BL7" s="55" t="s">
        <v>76</v>
      </c>
      <c r="BM7" s="55" t="s">
        <v>77</v>
      </c>
      <c r="BN7" s="55" t="s">
        <v>78</v>
      </c>
      <c r="BO7" s="55" t="s">
        <v>79</v>
      </c>
    </row>
    <row r="8" spans="1:234" s="49" customFormat="1" ht="10.199999999999999" customHeight="1">
      <c r="A8" s="337"/>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519"/>
      <c r="BQ8" s="519"/>
      <c r="BR8" s="519"/>
      <c r="BS8" s="519"/>
      <c r="BT8" s="519"/>
      <c r="BU8" s="519"/>
      <c r="BV8" s="519"/>
      <c r="BW8" s="519"/>
      <c r="BX8" s="519"/>
      <c r="BY8" s="519"/>
      <c r="BZ8" s="519"/>
      <c r="CA8" s="519"/>
      <c r="CB8" s="519"/>
      <c r="CC8" s="519"/>
      <c r="CD8" s="519"/>
      <c r="CE8" s="519"/>
      <c r="CF8" s="519"/>
      <c r="CG8" s="519"/>
      <c r="CH8" s="519"/>
      <c r="CI8" s="519"/>
      <c r="CJ8" s="519"/>
      <c r="CK8" s="519"/>
      <c r="CL8" s="519"/>
      <c r="CM8" s="519"/>
      <c r="CN8" s="519"/>
      <c r="CO8" s="519"/>
      <c r="CP8" s="519"/>
      <c r="CQ8" s="519"/>
      <c r="CR8" s="519"/>
      <c r="CS8" s="519"/>
      <c r="CT8" s="519"/>
    </row>
    <row r="9" spans="1:234" s="198" customFormat="1" ht="5.0999999999999996" customHeight="1">
      <c r="A9" s="421"/>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row>
    <row r="10" spans="1:234" s="523" customFormat="1" ht="15" customHeight="1">
      <c r="A10" s="344" t="s">
        <v>597</v>
      </c>
      <c r="B10" s="520">
        <v>101473</v>
      </c>
      <c r="C10" s="520">
        <v>108191</v>
      </c>
      <c r="D10" s="520">
        <v>116357</v>
      </c>
      <c r="E10" s="520">
        <v>131307</v>
      </c>
      <c r="F10" s="520">
        <v>139019</v>
      </c>
      <c r="G10" s="520">
        <v>154017</v>
      </c>
      <c r="H10" s="520">
        <v>166406</v>
      </c>
      <c r="I10" s="520">
        <v>179955</v>
      </c>
      <c r="J10" s="520">
        <v>180048</v>
      </c>
      <c r="K10" s="520">
        <v>179377</v>
      </c>
      <c r="L10" s="520">
        <v>180969</v>
      </c>
      <c r="M10" s="520">
        <v>190989</v>
      </c>
      <c r="N10" s="520">
        <v>198107</v>
      </c>
      <c r="O10" s="520">
        <v>208588</v>
      </c>
      <c r="P10" s="520">
        <v>217274</v>
      </c>
      <c r="Q10" s="520">
        <v>230614</v>
      </c>
      <c r="R10" s="520">
        <v>239912</v>
      </c>
      <c r="S10" s="520">
        <v>250834</v>
      </c>
      <c r="T10" s="520">
        <v>260471</v>
      </c>
      <c r="U10" s="520">
        <v>268668</v>
      </c>
      <c r="V10" s="520">
        <v>269748</v>
      </c>
      <c r="W10" s="520">
        <v>279167</v>
      </c>
      <c r="X10" s="520">
        <v>284366</v>
      </c>
      <c r="Y10" s="520">
        <v>290960</v>
      </c>
      <c r="Z10" s="520">
        <v>297883</v>
      </c>
      <c r="AA10" s="520">
        <v>305573</v>
      </c>
      <c r="AB10" s="520">
        <v>311655</v>
      </c>
      <c r="AC10" s="520">
        <v>323061</v>
      </c>
      <c r="AD10" s="520">
        <v>328257</v>
      </c>
      <c r="AE10" s="520">
        <v>328668</v>
      </c>
      <c r="AF10" s="520">
        <v>335904</v>
      </c>
      <c r="AG10" s="520">
        <v>346644</v>
      </c>
      <c r="AH10" s="520">
        <v>352424</v>
      </c>
      <c r="AI10" s="520">
        <v>355024</v>
      </c>
      <c r="AJ10" s="520">
        <v>366055</v>
      </c>
      <c r="AK10" s="520">
        <v>366995</v>
      </c>
      <c r="AL10" s="520">
        <v>353723</v>
      </c>
      <c r="AM10" s="520">
        <v>341821</v>
      </c>
      <c r="AN10" s="520">
        <v>399409</v>
      </c>
      <c r="AO10" s="520">
        <v>392150.73494931532</v>
      </c>
      <c r="AP10" s="520">
        <v>381950</v>
      </c>
      <c r="AQ10" s="520">
        <v>375653.13393570989</v>
      </c>
      <c r="AR10" s="520">
        <v>368899</v>
      </c>
      <c r="AS10" s="520">
        <v>370079</v>
      </c>
      <c r="AT10" s="520">
        <v>371399</v>
      </c>
      <c r="AU10" s="520">
        <v>390805</v>
      </c>
      <c r="AV10" s="520">
        <v>399004</v>
      </c>
      <c r="AW10" s="520">
        <v>407685</v>
      </c>
      <c r="AX10" s="520">
        <v>420214</v>
      </c>
      <c r="AY10" s="520">
        <v>427533.60578308417</v>
      </c>
      <c r="AZ10" s="520">
        <v>442159.8</v>
      </c>
      <c r="BA10" s="520">
        <v>453973</v>
      </c>
      <c r="BB10" s="520">
        <v>477576.8</v>
      </c>
      <c r="BC10" s="520">
        <v>479324.93760065502</v>
      </c>
      <c r="BD10" s="520">
        <v>490043.07504285593</v>
      </c>
      <c r="BE10" s="520">
        <v>510311</v>
      </c>
      <c r="BF10" s="520">
        <v>528579.9</v>
      </c>
      <c r="BG10" s="520">
        <v>546521</v>
      </c>
      <c r="BH10" s="520">
        <v>581348</v>
      </c>
      <c r="BI10" s="520">
        <v>609928</v>
      </c>
      <c r="BJ10" s="520">
        <f t="shared" ref="BJ10:BK10" si="0">SUM(BJ11:BJ12)</f>
        <v>618824</v>
      </c>
      <c r="BK10" s="520">
        <f t="shared" si="0"/>
        <v>632779</v>
      </c>
      <c r="BL10" s="520">
        <v>644746</v>
      </c>
      <c r="BM10" s="520">
        <v>656431</v>
      </c>
      <c r="BN10" s="520">
        <f>SUM(BN11:BN12)</f>
        <v>642274</v>
      </c>
      <c r="BO10" s="521">
        <v>626572</v>
      </c>
      <c r="BP10" s="522"/>
    </row>
    <row r="11" spans="1:234" ht="15" customHeight="1">
      <c r="A11" s="338" t="s">
        <v>598</v>
      </c>
      <c r="B11" s="524">
        <v>41628</v>
      </c>
      <c r="C11" s="524">
        <v>44694</v>
      </c>
      <c r="D11" s="524">
        <v>49285</v>
      </c>
      <c r="E11" s="524">
        <v>53474</v>
      </c>
      <c r="F11" s="524">
        <v>56969</v>
      </c>
      <c r="G11" s="524">
        <v>64888</v>
      </c>
      <c r="H11" s="524">
        <v>68788</v>
      </c>
      <c r="I11" s="524">
        <v>72603</v>
      </c>
      <c r="J11" s="524">
        <v>72507</v>
      </c>
      <c r="K11" s="524">
        <v>73193</v>
      </c>
      <c r="L11" s="524">
        <v>74228</v>
      </c>
      <c r="M11" s="524">
        <v>80922</v>
      </c>
      <c r="N11" s="524">
        <v>84729</v>
      </c>
      <c r="O11" s="524">
        <v>88322</v>
      </c>
      <c r="P11" s="524">
        <v>91654</v>
      </c>
      <c r="Q11" s="524">
        <v>96884</v>
      </c>
      <c r="R11" s="524">
        <v>98738</v>
      </c>
      <c r="S11" s="524">
        <v>101462</v>
      </c>
      <c r="T11" s="524">
        <v>103901</v>
      </c>
      <c r="U11" s="524">
        <v>106972</v>
      </c>
      <c r="V11" s="524">
        <v>108321</v>
      </c>
      <c r="W11" s="524">
        <v>110952</v>
      </c>
      <c r="X11" s="524">
        <v>113308</v>
      </c>
      <c r="Y11" s="524">
        <v>116404</v>
      </c>
      <c r="Z11" s="524">
        <v>118263</v>
      </c>
      <c r="AA11" s="524">
        <v>122571</v>
      </c>
      <c r="AB11" s="524">
        <v>126116</v>
      </c>
      <c r="AC11" s="524">
        <v>129680</v>
      </c>
      <c r="AD11" s="524">
        <v>131553</v>
      </c>
      <c r="AE11" s="524">
        <v>133959</v>
      </c>
      <c r="AF11" s="524">
        <v>136946</v>
      </c>
      <c r="AG11" s="524">
        <v>140309</v>
      </c>
      <c r="AH11" s="524">
        <v>140859</v>
      </c>
      <c r="AI11" s="524">
        <v>142232</v>
      </c>
      <c r="AJ11" s="524">
        <v>143941</v>
      </c>
      <c r="AK11" s="524">
        <v>146540</v>
      </c>
      <c r="AL11" s="524">
        <v>146658</v>
      </c>
      <c r="AM11" s="524">
        <v>147911</v>
      </c>
      <c r="AN11" s="524">
        <v>169571</v>
      </c>
      <c r="AO11" s="524">
        <v>170994.265872249</v>
      </c>
      <c r="AP11" s="524">
        <v>170726</v>
      </c>
      <c r="AQ11" s="524">
        <v>170876.44648365615</v>
      </c>
      <c r="AR11" s="524">
        <v>171008</v>
      </c>
      <c r="AS11" s="524">
        <v>174537</v>
      </c>
      <c r="AT11" s="524">
        <v>176879</v>
      </c>
      <c r="AU11" s="524">
        <v>181751</v>
      </c>
      <c r="AV11" s="524">
        <v>185249</v>
      </c>
      <c r="AW11" s="524">
        <v>193732.36228089881</v>
      </c>
      <c r="AX11" s="524">
        <v>199480</v>
      </c>
      <c r="AY11" s="524">
        <v>209126.36019196757</v>
      </c>
      <c r="AZ11" s="524">
        <v>220615.4</v>
      </c>
      <c r="BA11" s="524">
        <v>231468</v>
      </c>
      <c r="BB11" s="524">
        <v>237261.4</v>
      </c>
      <c r="BC11" s="524">
        <v>233734.41646556649</v>
      </c>
      <c r="BD11" s="524">
        <v>240921.07504285593</v>
      </c>
      <c r="BE11" s="524">
        <v>257405.5</v>
      </c>
      <c r="BF11" s="524">
        <v>266968.5</v>
      </c>
      <c r="BG11" s="524">
        <v>282192</v>
      </c>
      <c r="BH11" s="524">
        <v>300033</v>
      </c>
      <c r="BI11" s="524">
        <v>317297</v>
      </c>
      <c r="BJ11" s="524">
        <v>327961</v>
      </c>
      <c r="BK11" s="524">
        <v>337916</v>
      </c>
      <c r="BL11" s="524">
        <v>349133.5</v>
      </c>
      <c r="BM11" s="524">
        <v>357614</v>
      </c>
      <c r="BN11" s="524">
        <v>361838</v>
      </c>
      <c r="BO11" s="525">
        <v>357105</v>
      </c>
      <c r="BP11" s="522"/>
    </row>
    <row r="12" spans="1:234" ht="15" customHeight="1">
      <c r="A12" s="464" t="s">
        <v>599</v>
      </c>
      <c r="B12" s="465">
        <v>59845</v>
      </c>
      <c r="C12" s="465">
        <v>63497</v>
      </c>
      <c r="D12" s="465">
        <v>67072</v>
      </c>
      <c r="E12" s="465">
        <v>77833</v>
      </c>
      <c r="F12" s="465">
        <v>82050</v>
      </c>
      <c r="G12" s="465">
        <v>89129</v>
      </c>
      <c r="H12" s="465">
        <v>97618</v>
      </c>
      <c r="I12" s="465">
        <v>107352</v>
      </c>
      <c r="J12" s="465">
        <v>107541</v>
      </c>
      <c r="K12" s="465">
        <v>106184</v>
      </c>
      <c r="L12" s="465">
        <v>106741</v>
      </c>
      <c r="M12" s="465">
        <v>110067</v>
      </c>
      <c r="N12" s="465">
        <v>113378</v>
      </c>
      <c r="O12" s="465">
        <v>120266</v>
      </c>
      <c r="P12" s="465">
        <v>125620</v>
      </c>
      <c r="Q12" s="465">
        <v>133730</v>
      </c>
      <c r="R12" s="465">
        <v>141174</v>
      </c>
      <c r="S12" s="465">
        <v>149372</v>
      </c>
      <c r="T12" s="465">
        <v>156570</v>
      </c>
      <c r="U12" s="465">
        <v>161696</v>
      </c>
      <c r="V12" s="465">
        <v>161427</v>
      </c>
      <c r="W12" s="465">
        <v>168215</v>
      </c>
      <c r="X12" s="465">
        <v>171058</v>
      </c>
      <c r="Y12" s="465">
        <v>174556</v>
      </c>
      <c r="Z12" s="465">
        <v>179620</v>
      </c>
      <c r="AA12" s="465">
        <v>183002</v>
      </c>
      <c r="AB12" s="465">
        <v>185539</v>
      </c>
      <c r="AC12" s="465">
        <v>193381</v>
      </c>
      <c r="AD12" s="465">
        <v>196704</v>
      </c>
      <c r="AE12" s="465">
        <v>194709</v>
      </c>
      <c r="AF12" s="465">
        <v>198958</v>
      </c>
      <c r="AG12" s="465">
        <v>206335</v>
      </c>
      <c r="AH12" s="465">
        <v>211565</v>
      </c>
      <c r="AI12" s="465">
        <v>212792</v>
      </c>
      <c r="AJ12" s="465">
        <v>222114</v>
      </c>
      <c r="AK12" s="465">
        <v>220454</v>
      </c>
      <c r="AL12" s="465">
        <v>207065</v>
      </c>
      <c r="AM12" s="465">
        <v>193910</v>
      </c>
      <c r="AN12" s="465">
        <v>229838</v>
      </c>
      <c r="AO12" s="465">
        <v>221156.46907706631</v>
      </c>
      <c r="AP12" s="465">
        <v>211225</v>
      </c>
      <c r="AQ12" s="465">
        <v>204776.68745205374</v>
      </c>
      <c r="AR12" s="465">
        <v>197891</v>
      </c>
      <c r="AS12" s="465">
        <v>195542</v>
      </c>
      <c r="AT12" s="465">
        <v>194520</v>
      </c>
      <c r="AU12" s="465">
        <v>209054</v>
      </c>
      <c r="AV12" s="465">
        <v>213755</v>
      </c>
      <c r="AW12" s="465">
        <v>213953</v>
      </c>
      <c r="AX12" s="465">
        <v>220734</v>
      </c>
      <c r="AY12" s="465">
        <v>218407.2455911166</v>
      </c>
      <c r="AZ12" s="465">
        <v>221544.4</v>
      </c>
      <c r="BA12" s="465">
        <v>222505</v>
      </c>
      <c r="BB12" s="465">
        <v>240315.4</v>
      </c>
      <c r="BC12" s="465">
        <v>245590.52113508852</v>
      </c>
      <c r="BD12" s="465">
        <v>249122</v>
      </c>
      <c r="BE12" s="465">
        <v>252905.5</v>
      </c>
      <c r="BF12" s="465">
        <v>261611.4</v>
      </c>
      <c r="BG12" s="465">
        <v>264329</v>
      </c>
      <c r="BH12" s="465">
        <v>281315</v>
      </c>
      <c r="BI12" s="465">
        <v>292631</v>
      </c>
      <c r="BJ12" s="465">
        <v>290863</v>
      </c>
      <c r="BK12" s="465">
        <v>294863</v>
      </c>
      <c r="BL12" s="465">
        <v>295611.43</v>
      </c>
      <c r="BM12" s="465">
        <v>298818</v>
      </c>
      <c r="BN12" s="465">
        <v>280436</v>
      </c>
      <c r="BO12" s="526">
        <v>269467</v>
      </c>
      <c r="BP12" s="522"/>
    </row>
    <row r="13" spans="1:234" s="523" customFormat="1" ht="15" customHeight="1">
      <c r="A13" s="344" t="s">
        <v>600</v>
      </c>
      <c r="B13" s="520">
        <v>6775</v>
      </c>
      <c r="C13" s="520">
        <v>7033</v>
      </c>
      <c r="D13" s="520">
        <v>7428</v>
      </c>
      <c r="E13" s="520">
        <v>7826</v>
      </c>
      <c r="F13" s="520">
        <v>8104</v>
      </c>
      <c r="G13" s="520">
        <v>8652</v>
      </c>
      <c r="H13" s="520">
        <v>9136</v>
      </c>
      <c r="I13" s="520">
        <v>10263</v>
      </c>
      <c r="J13" s="520">
        <v>11424</v>
      </c>
      <c r="K13" s="520">
        <v>13871</v>
      </c>
      <c r="L13" s="520">
        <v>14953</v>
      </c>
      <c r="M13" s="520">
        <v>16313</v>
      </c>
      <c r="N13" s="520">
        <v>15836</v>
      </c>
      <c r="O13" s="520">
        <v>15782</v>
      </c>
      <c r="P13" s="520">
        <v>16019</v>
      </c>
      <c r="Q13" s="520">
        <v>16290</v>
      </c>
      <c r="R13" s="520">
        <v>16740</v>
      </c>
      <c r="S13" s="520">
        <v>17364</v>
      </c>
      <c r="T13" s="520">
        <v>19091</v>
      </c>
      <c r="U13" s="520">
        <v>19540</v>
      </c>
      <c r="V13" s="520">
        <v>20118</v>
      </c>
      <c r="W13" s="520">
        <v>20681</v>
      </c>
      <c r="X13" s="520">
        <v>20915</v>
      </c>
      <c r="Y13" s="520">
        <v>21298</v>
      </c>
      <c r="Z13" s="520">
        <v>21358</v>
      </c>
      <c r="AA13" s="520">
        <v>21455</v>
      </c>
      <c r="AB13" s="520">
        <v>21477</v>
      </c>
      <c r="AC13" s="520">
        <v>21687</v>
      </c>
      <c r="AD13" s="520">
        <v>21407</v>
      </c>
      <c r="AE13" s="520">
        <v>21791</v>
      </c>
      <c r="AF13" s="520">
        <v>22623</v>
      </c>
      <c r="AG13" s="520">
        <v>23146</v>
      </c>
      <c r="AH13" s="520">
        <v>23618</v>
      </c>
      <c r="AI13" s="520">
        <v>23801</v>
      </c>
      <c r="AJ13" s="520">
        <v>28670</v>
      </c>
      <c r="AK13" s="520">
        <v>29499</v>
      </c>
      <c r="AL13" s="520">
        <v>30497</v>
      </c>
      <c r="AM13" s="520">
        <v>31875</v>
      </c>
      <c r="AN13" s="520">
        <v>40416</v>
      </c>
      <c r="AO13" s="520">
        <v>40713.936989771028</v>
      </c>
      <c r="AP13" s="520">
        <v>39180.663685587911</v>
      </c>
      <c r="AQ13" s="520">
        <v>37535.963459334431</v>
      </c>
      <c r="AR13" s="520">
        <v>36556.712333651252</v>
      </c>
      <c r="AS13" s="520">
        <v>36526.800000000003</v>
      </c>
      <c r="AT13" s="520">
        <v>35763</v>
      </c>
      <c r="AU13" s="520">
        <v>35240</v>
      </c>
      <c r="AV13" s="520">
        <v>35237</v>
      </c>
      <c r="AW13" s="520">
        <v>35084</v>
      </c>
      <c r="AX13" s="520">
        <v>36987</v>
      </c>
      <c r="AY13" s="520">
        <v>36860.297092884648</v>
      </c>
      <c r="AZ13" s="520">
        <v>36141.800000000003</v>
      </c>
      <c r="BA13" s="520">
        <v>36796</v>
      </c>
      <c r="BB13" s="520">
        <v>40466.137405365102</v>
      </c>
      <c r="BC13" s="520">
        <v>43208.778336096468</v>
      </c>
      <c r="BD13" s="520">
        <v>44893.665214716348</v>
      </c>
      <c r="BE13" s="520">
        <v>45338.8</v>
      </c>
      <c r="BF13" s="520">
        <v>46029.5</v>
      </c>
      <c r="BG13" s="520">
        <v>44401.462175172986</v>
      </c>
      <c r="BH13" s="520">
        <v>44624</v>
      </c>
      <c r="BI13" s="520">
        <v>45236</v>
      </c>
      <c r="BJ13" s="520">
        <f t="shared" ref="BJ13:BK13" si="1">SUM(BJ14:BJ16)</f>
        <v>47149</v>
      </c>
      <c r="BK13" s="520">
        <f t="shared" si="1"/>
        <v>48790</v>
      </c>
      <c r="BL13" s="520">
        <v>50334</v>
      </c>
      <c r="BM13" s="520">
        <v>57741</v>
      </c>
      <c r="BN13" s="520">
        <f>SUM(BN14:BN16)</f>
        <v>60032</v>
      </c>
      <c r="BO13" s="521">
        <v>60196</v>
      </c>
      <c r="BP13" s="522"/>
    </row>
    <row r="14" spans="1:234" ht="15" customHeight="1">
      <c r="A14" s="338" t="s">
        <v>601</v>
      </c>
      <c r="B14" s="524">
        <v>3772</v>
      </c>
      <c r="C14" s="524">
        <v>3856</v>
      </c>
      <c r="D14" s="524">
        <v>4196</v>
      </c>
      <c r="E14" s="524">
        <v>4413</v>
      </c>
      <c r="F14" s="524">
        <v>4598</v>
      </c>
      <c r="G14" s="524">
        <v>4807</v>
      </c>
      <c r="H14" s="524">
        <v>5274</v>
      </c>
      <c r="I14" s="524">
        <v>5928</v>
      </c>
      <c r="J14" s="524">
        <v>6794</v>
      </c>
      <c r="K14" s="524">
        <v>7480</v>
      </c>
      <c r="L14" s="524">
        <v>8422</v>
      </c>
      <c r="M14" s="524">
        <v>8886</v>
      </c>
      <c r="N14" s="524">
        <v>8230</v>
      </c>
      <c r="O14" s="524">
        <v>7885</v>
      </c>
      <c r="P14" s="524">
        <v>7895</v>
      </c>
      <c r="Q14" s="524">
        <v>7898</v>
      </c>
      <c r="R14" s="524">
        <v>8298</v>
      </c>
      <c r="S14" s="524">
        <v>8669</v>
      </c>
      <c r="T14" s="524">
        <v>9173</v>
      </c>
      <c r="U14" s="524">
        <v>9875</v>
      </c>
      <c r="V14" s="524">
        <v>10576</v>
      </c>
      <c r="W14" s="524">
        <v>10809</v>
      </c>
      <c r="X14" s="524">
        <v>10897</v>
      </c>
      <c r="Y14" s="524">
        <v>11182</v>
      </c>
      <c r="Z14" s="524">
        <v>11268</v>
      </c>
      <c r="AA14" s="524">
        <v>10879</v>
      </c>
      <c r="AB14" s="524">
        <v>10790</v>
      </c>
      <c r="AC14" s="524">
        <v>10851</v>
      </c>
      <c r="AD14" s="524">
        <v>10778</v>
      </c>
      <c r="AE14" s="524">
        <v>11097</v>
      </c>
      <c r="AF14" s="524">
        <v>11590</v>
      </c>
      <c r="AG14" s="524">
        <v>12004</v>
      </c>
      <c r="AH14" s="524">
        <v>12325</v>
      </c>
      <c r="AI14" s="524">
        <v>12699</v>
      </c>
      <c r="AJ14" s="524">
        <v>13619</v>
      </c>
      <c r="AK14" s="524">
        <v>14274</v>
      </c>
      <c r="AL14" s="524">
        <v>14365</v>
      </c>
      <c r="AM14" s="524">
        <v>16373</v>
      </c>
      <c r="AN14" s="524">
        <v>21254</v>
      </c>
      <c r="AO14" s="524">
        <v>22468.965009539552</v>
      </c>
      <c r="AP14" s="524">
        <v>21574.663685587911</v>
      </c>
      <c r="AQ14" s="524">
        <v>18766.721023953971</v>
      </c>
      <c r="AR14" s="524">
        <v>17346.267225981195</v>
      </c>
      <c r="AS14" s="524">
        <v>16887.400000000001</v>
      </c>
      <c r="AT14" s="524">
        <v>16499</v>
      </c>
      <c r="AU14" s="524">
        <v>15432</v>
      </c>
      <c r="AV14" s="524">
        <v>14799</v>
      </c>
      <c r="AW14" s="524">
        <v>14100</v>
      </c>
      <c r="AX14" s="524">
        <v>13660.5</v>
      </c>
      <c r="AY14" s="524">
        <v>13912.2625107478</v>
      </c>
      <c r="AZ14" s="524">
        <v>14835.4</v>
      </c>
      <c r="BA14" s="524">
        <v>14491</v>
      </c>
      <c r="BB14" s="524">
        <v>16560.168875809402</v>
      </c>
      <c r="BC14" s="524">
        <v>12904.970360401763</v>
      </c>
      <c r="BD14" s="524">
        <v>11145.089736625603</v>
      </c>
      <c r="BE14" s="524">
        <v>12044</v>
      </c>
      <c r="BF14" s="524">
        <v>13071.4</v>
      </c>
      <c r="BG14" s="524">
        <v>11840.193846977389</v>
      </c>
      <c r="BH14" s="524">
        <v>13669</v>
      </c>
      <c r="BI14" s="524">
        <v>15030</v>
      </c>
      <c r="BJ14" s="524">
        <v>17386</v>
      </c>
      <c r="BK14" s="524">
        <v>18732</v>
      </c>
      <c r="BL14" s="524">
        <v>20792</v>
      </c>
      <c r="BM14" s="524">
        <v>23850</v>
      </c>
      <c r="BN14" s="524">
        <v>28756</v>
      </c>
      <c r="BO14" s="525">
        <v>32455</v>
      </c>
      <c r="BP14" s="522"/>
    </row>
    <row r="15" spans="1:234" s="454" customFormat="1" ht="15" customHeight="1">
      <c r="A15" s="338" t="s">
        <v>602</v>
      </c>
      <c r="B15" s="524">
        <v>1900</v>
      </c>
      <c r="C15" s="524">
        <v>2067</v>
      </c>
      <c r="D15" s="524">
        <v>2120</v>
      </c>
      <c r="E15" s="524">
        <v>2285</v>
      </c>
      <c r="F15" s="524">
        <v>2352</v>
      </c>
      <c r="G15" s="524">
        <v>2662</v>
      </c>
      <c r="H15" s="524">
        <v>2670</v>
      </c>
      <c r="I15" s="524">
        <v>2714</v>
      </c>
      <c r="J15" s="524">
        <v>2941</v>
      </c>
      <c r="K15" s="524">
        <v>3399</v>
      </c>
      <c r="L15" s="524">
        <v>3540</v>
      </c>
      <c r="M15" s="524">
        <v>4424</v>
      </c>
      <c r="N15" s="524">
        <v>4601</v>
      </c>
      <c r="O15" s="524">
        <v>4889</v>
      </c>
      <c r="P15" s="524">
        <v>5122</v>
      </c>
      <c r="Q15" s="524">
        <v>5390</v>
      </c>
      <c r="R15" s="524">
        <v>5439</v>
      </c>
      <c r="S15" s="524">
        <v>5692</v>
      </c>
      <c r="T15" s="524">
        <v>5909</v>
      </c>
      <c r="U15" s="524">
        <v>5654</v>
      </c>
      <c r="V15" s="524">
        <v>5530</v>
      </c>
      <c r="W15" s="524">
        <v>5862</v>
      </c>
      <c r="X15" s="524">
        <v>6007</v>
      </c>
      <c r="Y15" s="524">
        <v>6106</v>
      </c>
      <c r="Z15" s="524">
        <v>6080</v>
      </c>
      <c r="AA15" s="524">
        <v>6568</v>
      </c>
      <c r="AB15" s="524">
        <v>6678</v>
      </c>
      <c r="AC15" s="524">
        <v>6800</v>
      </c>
      <c r="AD15" s="524">
        <v>6621</v>
      </c>
      <c r="AE15" s="524">
        <v>6685</v>
      </c>
      <c r="AF15" s="524">
        <v>7025</v>
      </c>
      <c r="AG15" s="524">
        <v>7135</v>
      </c>
      <c r="AH15" s="524">
        <v>7285</v>
      </c>
      <c r="AI15" s="524">
        <v>7098</v>
      </c>
      <c r="AJ15" s="524">
        <v>8641</v>
      </c>
      <c r="AK15" s="524">
        <v>8815</v>
      </c>
      <c r="AL15" s="524">
        <v>9725</v>
      </c>
      <c r="AM15" s="524">
        <v>9091</v>
      </c>
      <c r="AN15" s="524">
        <v>11672</v>
      </c>
      <c r="AO15" s="524">
        <v>10754.620649944725</v>
      </c>
      <c r="AP15" s="524">
        <v>10699</v>
      </c>
      <c r="AQ15" s="524">
        <v>11855.268957987259</v>
      </c>
      <c r="AR15" s="524">
        <v>12299.532649207755</v>
      </c>
      <c r="AS15" s="524">
        <v>12721.4</v>
      </c>
      <c r="AT15" s="524">
        <v>12365</v>
      </c>
      <c r="AU15" s="524">
        <v>12905</v>
      </c>
      <c r="AV15" s="524">
        <v>13528</v>
      </c>
      <c r="AW15" s="524">
        <v>14081</v>
      </c>
      <c r="AX15" s="524">
        <v>16427.5</v>
      </c>
      <c r="AY15" s="524">
        <v>16049.01188330595</v>
      </c>
      <c r="AZ15" s="524">
        <v>14407.4</v>
      </c>
      <c r="BA15" s="524">
        <v>15404</v>
      </c>
      <c r="BB15" s="524">
        <v>14540.854064338198</v>
      </c>
      <c r="BC15" s="524">
        <v>18289.968271201909</v>
      </c>
      <c r="BD15" s="524">
        <v>23378.347582402086</v>
      </c>
      <c r="BE15" s="524">
        <v>22775.4</v>
      </c>
      <c r="BF15" s="524">
        <v>21389</v>
      </c>
      <c r="BG15" s="524">
        <v>21318.590859436699</v>
      </c>
      <c r="BH15" s="524">
        <v>20987</v>
      </c>
      <c r="BI15" s="524">
        <v>20966</v>
      </c>
      <c r="BJ15" s="524">
        <v>20373</v>
      </c>
      <c r="BK15" s="524">
        <v>21309</v>
      </c>
      <c r="BL15" s="524">
        <v>19799</v>
      </c>
      <c r="BM15" s="524">
        <v>22809</v>
      </c>
      <c r="BN15" s="524">
        <v>21879</v>
      </c>
      <c r="BO15" s="525">
        <v>20728</v>
      </c>
      <c r="BP15" s="522"/>
    </row>
    <row r="16" spans="1:234" s="454" customFormat="1" ht="15" customHeight="1">
      <c r="A16" s="464" t="s">
        <v>603</v>
      </c>
      <c r="B16" s="465">
        <v>1103</v>
      </c>
      <c r="C16" s="465">
        <v>1110</v>
      </c>
      <c r="D16" s="465">
        <v>1112</v>
      </c>
      <c r="E16" s="465">
        <v>1128</v>
      </c>
      <c r="F16" s="465">
        <v>1154</v>
      </c>
      <c r="G16" s="465">
        <v>1183</v>
      </c>
      <c r="H16" s="465">
        <v>1192</v>
      </c>
      <c r="I16" s="465">
        <v>1621</v>
      </c>
      <c r="J16" s="465">
        <v>1689</v>
      </c>
      <c r="K16" s="465">
        <v>2992</v>
      </c>
      <c r="L16" s="465">
        <v>2991</v>
      </c>
      <c r="M16" s="465">
        <v>3003</v>
      </c>
      <c r="N16" s="465">
        <v>3005</v>
      </c>
      <c r="O16" s="465">
        <v>3008</v>
      </c>
      <c r="P16" s="465">
        <v>3002</v>
      </c>
      <c r="Q16" s="465">
        <v>3002</v>
      </c>
      <c r="R16" s="465">
        <v>3003</v>
      </c>
      <c r="S16" s="465">
        <v>3003</v>
      </c>
      <c r="T16" s="465">
        <v>4009</v>
      </c>
      <c r="U16" s="465">
        <v>4011</v>
      </c>
      <c r="V16" s="465">
        <v>4012</v>
      </c>
      <c r="W16" s="465">
        <v>4010</v>
      </c>
      <c r="X16" s="465">
        <v>4011</v>
      </c>
      <c r="Y16" s="465">
        <v>4010</v>
      </c>
      <c r="Z16" s="465">
        <v>4010</v>
      </c>
      <c r="AA16" s="465">
        <v>4008</v>
      </c>
      <c r="AB16" s="465">
        <v>4009</v>
      </c>
      <c r="AC16" s="465">
        <v>4036</v>
      </c>
      <c r="AD16" s="465">
        <v>4008</v>
      </c>
      <c r="AE16" s="465">
        <v>4009</v>
      </c>
      <c r="AF16" s="465">
        <v>4008</v>
      </c>
      <c r="AG16" s="465">
        <v>4007</v>
      </c>
      <c r="AH16" s="465">
        <v>4008</v>
      </c>
      <c r="AI16" s="465">
        <v>4004</v>
      </c>
      <c r="AJ16" s="465">
        <v>6409</v>
      </c>
      <c r="AK16" s="465">
        <v>6410</v>
      </c>
      <c r="AL16" s="465">
        <v>6407</v>
      </c>
      <c r="AM16" s="465">
        <v>6410</v>
      </c>
      <c r="AN16" s="465">
        <v>7491</v>
      </c>
      <c r="AO16" s="465">
        <v>7490.3513302867477</v>
      </c>
      <c r="AP16" s="465">
        <v>6907</v>
      </c>
      <c r="AQ16" s="465">
        <v>6913.9734773931996</v>
      </c>
      <c r="AR16" s="465">
        <v>6910.9124584623014</v>
      </c>
      <c r="AS16" s="465">
        <v>6918</v>
      </c>
      <c r="AT16" s="465">
        <v>6899</v>
      </c>
      <c r="AU16" s="465">
        <v>6903</v>
      </c>
      <c r="AV16" s="465">
        <v>6910</v>
      </c>
      <c r="AW16" s="465">
        <v>6903</v>
      </c>
      <c r="AX16" s="465">
        <v>6899</v>
      </c>
      <c r="AY16" s="465">
        <v>6899.0226988308996</v>
      </c>
      <c r="AZ16" s="465">
        <v>6899</v>
      </c>
      <c r="BA16" s="465">
        <v>6901</v>
      </c>
      <c r="BB16" s="465">
        <v>9365.1144652175008</v>
      </c>
      <c r="BC16" s="465">
        <v>12013.839704492797</v>
      </c>
      <c r="BD16" s="465">
        <v>10370.22789568866</v>
      </c>
      <c r="BE16" s="465">
        <v>10519.4</v>
      </c>
      <c r="BF16" s="465">
        <v>11569.1</v>
      </c>
      <c r="BG16" s="465">
        <v>11242.677468758902</v>
      </c>
      <c r="BH16" s="465">
        <v>9968</v>
      </c>
      <c r="BI16" s="465">
        <v>9240</v>
      </c>
      <c r="BJ16" s="465">
        <v>9390</v>
      </c>
      <c r="BK16" s="465">
        <v>8749</v>
      </c>
      <c r="BL16" s="465">
        <v>9743</v>
      </c>
      <c r="BM16" s="465">
        <v>11081</v>
      </c>
      <c r="BN16" s="465">
        <v>9397</v>
      </c>
      <c r="BO16" s="526">
        <v>7013</v>
      </c>
      <c r="BP16" s="522"/>
    </row>
    <row r="17" spans="1:68" s="356" customFormat="1" ht="15" customHeight="1">
      <c r="A17" s="338" t="s">
        <v>604</v>
      </c>
      <c r="B17" s="527">
        <v>55.7</v>
      </c>
      <c r="C17" s="527">
        <v>54.8</v>
      </c>
      <c r="D17" s="527">
        <v>56.5</v>
      </c>
      <c r="E17" s="527">
        <v>56.4</v>
      </c>
      <c r="F17" s="527">
        <v>56.7</v>
      </c>
      <c r="G17" s="527">
        <v>55.6</v>
      </c>
      <c r="H17" s="527">
        <v>57.7</v>
      </c>
      <c r="I17" s="527">
        <v>57.8</v>
      </c>
      <c r="J17" s="527">
        <v>59.5</v>
      </c>
      <c r="K17" s="527">
        <v>53.9</v>
      </c>
      <c r="L17" s="527">
        <v>56.3</v>
      </c>
      <c r="M17" s="527">
        <v>54.5</v>
      </c>
      <c r="N17" s="527">
        <v>52</v>
      </c>
      <c r="O17" s="527">
        <v>50</v>
      </c>
      <c r="P17" s="527">
        <v>49.3</v>
      </c>
      <c r="Q17" s="527">
        <v>48.5</v>
      </c>
      <c r="R17" s="527">
        <v>49.6</v>
      </c>
      <c r="S17" s="527">
        <v>49.9</v>
      </c>
      <c r="T17" s="527">
        <v>48.1</v>
      </c>
      <c r="U17" s="527">
        <v>50.5</v>
      </c>
      <c r="V17" s="527">
        <v>52.6</v>
      </c>
      <c r="W17" s="527">
        <v>52.3</v>
      </c>
      <c r="X17" s="527">
        <v>52.1</v>
      </c>
      <c r="Y17" s="527">
        <v>52.5</v>
      </c>
      <c r="Z17" s="527">
        <v>52.8</v>
      </c>
      <c r="AA17" s="527">
        <v>50.7</v>
      </c>
      <c r="AB17" s="527">
        <v>50.2</v>
      </c>
      <c r="AC17" s="527">
        <v>50</v>
      </c>
      <c r="AD17" s="527">
        <v>50.3</v>
      </c>
      <c r="AE17" s="527">
        <v>50.9</v>
      </c>
      <c r="AF17" s="527">
        <v>51.2</v>
      </c>
      <c r="AG17" s="527">
        <v>51.9</v>
      </c>
      <c r="AH17" s="527">
        <v>52.2</v>
      </c>
      <c r="AI17" s="527">
        <v>53.4</v>
      </c>
      <c r="AJ17" s="527">
        <v>47.5</v>
      </c>
      <c r="AK17" s="527">
        <v>48.4</v>
      </c>
      <c r="AL17" s="527">
        <v>47.1</v>
      </c>
      <c r="AM17" s="527">
        <v>51.4</v>
      </c>
      <c r="AN17" s="527">
        <v>52.6</v>
      </c>
      <c r="AO17" s="527">
        <v>55.187404291519769</v>
      </c>
      <c r="AP17" s="527">
        <v>55.064101845888388</v>
      </c>
      <c r="AQ17" s="527">
        <v>50</v>
      </c>
      <c r="AR17" s="527">
        <v>47.4</v>
      </c>
      <c r="AS17" s="527">
        <v>46.2</v>
      </c>
      <c r="AT17" s="527">
        <v>46.1</v>
      </c>
      <c r="AU17" s="527">
        <v>43.8</v>
      </c>
      <c r="AV17" s="527">
        <v>41.998467519936426</v>
      </c>
      <c r="AW17" s="527">
        <v>40.189260061566529</v>
      </c>
      <c r="AX17" s="527">
        <v>36.9</v>
      </c>
      <c r="AY17" s="527">
        <v>37.700000000000003</v>
      </c>
      <c r="AZ17" s="527">
        <v>41.047563708807175</v>
      </c>
      <c r="BA17" s="527">
        <v>39.4</v>
      </c>
      <c r="BB17" s="527">
        <v>40.923244205011613</v>
      </c>
      <c r="BC17" s="527">
        <v>29.9</v>
      </c>
      <c r="BD17" s="527">
        <v>24.8</v>
      </c>
      <c r="BE17" s="527">
        <v>26.6</v>
      </c>
      <c r="BF17" s="527">
        <v>28.4</v>
      </c>
      <c r="BG17" s="527">
        <v>26.7</v>
      </c>
      <c r="BH17" s="527">
        <v>30.6</v>
      </c>
      <c r="BI17" s="527">
        <v>33.200000000000003</v>
      </c>
      <c r="BJ17" s="527">
        <v>36.9</v>
      </c>
      <c r="BK17" s="527">
        <v>38.4</v>
      </c>
      <c r="BL17" s="527">
        <v>41.3</v>
      </c>
      <c r="BM17" s="527">
        <v>41.305138463137112</v>
      </c>
      <c r="BN17" s="527">
        <v>47.9</v>
      </c>
      <c r="BO17" s="528">
        <v>53.9</v>
      </c>
      <c r="BP17" s="522"/>
    </row>
    <row r="18" spans="1:68" s="454" customFormat="1" ht="15" customHeight="1">
      <c r="A18" s="464" t="s">
        <v>605</v>
      </c>
      <c r="B18" s="529">
        <v>6.7</v>
      </c>
      <c r="C18" s="529">
        <v>6.5</v>
      </c>
      <c r="D18" s="529">
        <v>6.4</v>
      </c>
      <c r="E18" s="529">
        <v>6</v>
      </c>
      <c r="F18" s="529">
        <v>5.8</v>
      </c>
      <c r="G18" s="529">
        <v>5.6</v>
      </c>
      <c r="H18" s="529">
        <v>5.5</v>
      </c>
      <c r="I18" s="529">
        <v>5.7</v>
      </c>
      <c r="J18" s="529">
        <v>6.3</v>
      </c>
      <c r="K18" s="529">
        <v>7.7</v>
      </c>
      <c r="L18" s="529">
        <v>8.3000000000000007</v>
      </c>
      <c r="M18" s="529">
        <v>8.5</v>
      </c>
      <c r="N18" s="529">
        <v>8</v>
      </c>
      <c r="O18" s="529">
        <v>7.6</v>
      </c>
      <c r="P18" s="529">
        <v>7.4</v>
      </c>
      <c r="Q18" s="529">
        <v>7.1</v>
      </c>
      <c r="R18" s="529">
        <v>7</v>
      </c>
      <c r="S18" s="529">
        <v>6.9</v>
      </c>
      <c r="T18" s="529">
        <v>7.3</v>
      </c>
      <c r="U18" s="529">
        <v>7.3</v>
      </c>
      <c r="V18" s="529">
        <v>7.5</v>
      </c>
      <c r="W18" s="529">
        <v>7.4</v>
      </c>
      <c r="X18" s="529">
        <v>7.4</v>
      </c>
      <c r="Y18" s="529">
        <v>7.3</v>
      </c>
      <c r="Z18" s="529">
        <v>7.2</v>
      </c>
      <c r="AA18" s="529">
        <v>7</v>
      </c>
      <c r="AB18" s="529">
        <v>6.9</v>
      </c>
      <c r="AC18" s="529">
        <v>6.7</v>
      </c>
      <c r="AD18" s="529">
        <v>6.5</v>
      </c>
      <c r="AE18" s="529">
        <v>6.6</v>
      </c>
      <c r="AF18" s="529">
        <v>6.7</v>
      </c>
      <c r="AG18" s="529">
        <v>6.7</v>
      </c>
      <c r="AH18" s="529">
        <v>6.7</v>
      </c>
      <c r="AI18" s="529">
        <v>6.7</v>
      </c>
      <c r="AJ18" s="529">
        <v>7.8</v>
      </c>
      <c r="AK18" s="529">
        <v>8</v>
      </c>
      <c r="AL18" s="529">
        <v>8.6</v>
      </c>
      <c r="AM18" s="529">
        <v>9.32505609661197</v>
      </c>
      <c r="AN18" s="529">
        <v>10.118950749732731</v>
      </c>
      <c r="AO18" s="529">
        <v>10.382216163647691</v>
      </c>
      <c r="AP18" s="529">
        <v>10.258135747617166</v>
      </c>
      <c r="AQ18" s="529">
        <v>10</v>
      </c>
      <c r="AR18" s="529">
        <v>9.9096779788120308</v>
      </c>
      <c r="AS18" s="529">
        <v>9.9096779788120308</v>
      </c>
      <c r="AT18" s="529">
        <v>9.6</v>
      </c>
      <c r="AU18" s="529">
        <v>9</v>
      </c>
      <c r="AV18" s="529">
        <v>8.8312397870698049</v>
      </c>
      <c r="AW18" s="529">
        <v>8.6056636864245686</v>
      </c>
      <c r="AX18" s="529">
        <v>8.8000000000000007</v>
      </c>
      <c r="AY18" s="529">
        <v>8.6</v>
      </c>
      <c r="AZ18" s="529">
        <v>8.1737564993588272</v>
      </c>
      <c r="BA18" s="529">
        <v>8.1</v>
      </c>
      <c r="BB18" s="529">
        <v>8.5</v>
      </c>
      <c r="BC18" s="529">
        <v>9</v>
      </c>
      <c r="BD18" s="529">
        <v>9.1999999999999993</v>
      </c>
      <c r="BE18" s="529">
        <v>8.9</v>
      </c>
      <c r="BF18" s="529">
        <v>8.6999999999999993</v>
      </c>
      <c r="BG18" s="529">
        <v>8.1</v>
      </c>
      <c r="BH18" s="529">
        <v>7.7</v>
      </c>
      <c r="BI18" s="529">
        <v>7.4</v>
      </c>
      <c r="BJ18" s="529">
        <v>7.6</v>
      </c>
      <c r="BK18" s="529">
        <v>7.7</v>
      </c>
      <c r="BL18" s="529">
        <v>7.8</v>
      </c>
      <c r="BM18" s="529">
        <v>8.7962024950070905</v>
      </c>
      <c r="BN18" s="529">
        <v>9.3000000000000007</v>
      </c>
      <c r="BO18" s="530">
        <v>9.6</v>
      </c>
      <c r="BP18" s="522"/>
    </row>
    <row r="19" spans="1:68" ht="15" customHeight="1">
      <c r="A19" s="338" t="s">
        <v>606</v>
      </c>
      <c r="B19" s="527">
        <v>92.2</v>
      </c>
      <c r="C19" s="527">
        <v>92.4</v>
      </c>
      <c r="D19" s="527">
        <v>92.8</v>
      </c>
      <c r="E19" s="527">
        <v>93.3</v>
      </c>
      <c r="F19" s="527">
        <v>93.4</v>
      </c>
      <c r="G19" s="527">
        <v>93.6</v>
      </c>
      <c r="H19" s="527">
        <v>93.8</v>
      </c>
      <c r="I19" s="527">
        <v>93.6</v>
      </c>
      <c r="J19" s="527">
        <v>92.4</v>
      </c>
      <c r="K19" s="527">
        <v>91.3</v>
      </c>
      <c r="L19" s="527">
        <v>90.9</v>
      </c>
      <c r="M19" s="527">
        <v>90.8</v>
      </c>
      <c r="N19" s="527">
        <v>91.4</v>
      </c>
      <c r="O19" s="527">
        <v>91.8</v>
      </c>
      <c r="P19" s="527">
        <v>92.1</v>
      </c>
      <c r="Q19" s="527">
        <v>92.4</v>
      </c>
      <c r="R19" s="527">
        <v>92.4</v>
      </c>
      <c r="S19" s="527">
        <v>92.3</v>
      </c>
      <c r="T19" s="527">
        <v>92.2</v>
      </c>
      <c r="U19" s="527">
        <v>91.9</v>
      </c>
      <c r="V19" s="527">
        <v>91.5</v>
      </c>
      <c r="W19" s="527">
        <v>91.4</v>
      </c>
      <c r="X19" s="527">
        <v>91.5</v>
      </c>
      <c r="Y19" s="527">
        <v>91.5</v>
      </c>
      <c r="Z19" s="527">
        <v>91.6</v>
      </c>
      <c r="AA19" s="527">
        <v>91.3</v>
      </c>
      <c r="AB19" s="527">
        <v>91.3</v>
      </c>
      <c r="AC19" s="527">
        <v>92.1</v>
      </c>
      <c r="AD19" s="527">
        <v>92.2</v>
      </c>
      <c r="AE19" s="527">
        <v>92.2</v>
      </c>
      <c r="AF19" s="527">
        <v>92.3</v>
      </c>
      <c r="AG19" s="527">
        <v>92.2</v>
      </c>
      <c r="AH19" s="527">
        <v>92.1</v>
      </c>
      <c r="AI19" s="527">
        <v>91.9</v>
      </c>
      <c r="AJ19" s="527">
        <v>90.9</v>
      </c>
      <c r="AK19" s="527">
        <v>90.6</v>
      </c>
      <c r="AL19" s="527">
        <v>90</v>
      </c>
      <c r="AM19" s="527">
        <v>88.7</v>
      </c>
      <c r="AN19" s="527">
        <v>87.9</v>
      </c>
      <c r="AO19" s="527">
        <v>87.239327902713796</v>
      </c>
      <c r="AP19" s="527">
        <v>86.9</v>
      </c>
      <c r="AQ19" s="527">
        <v>87.380577875931024</v>
      </c>
      <c r="AR19" s="527">
        <v>87.424200132443474</v>
      </c>
      <c r="AS19" s="527">
        <v>87.2</v>
      </c>
      <c r="AT19" s="527">
        <v>87.6</v>
      </c>
      <c r="AU19" s="527">
        <v>88.5</v>
      </c>
      <c r="AV19" s="527">
        <v>89.1</v>
      </c>
      <c r="AW19" s="527">
        <v>89.5</v>
      </c>
      <c r="AX19" s="527">
        <v>89.4</v>
      </c>
      <c r="AY19" s="527">
        <v>89.6</v>
      </c>
      <c r="AZ19" s="527">
        <v>90.1</v>
      </c>
      <c r="BA19" s="527">
        <v>90.4</v>
      </c>
      <c r="BB19" s="527">
        <v>90.3</v>
      </c>
      <c r="BC19" s="527">
        <v>89.7</v>
      </c>
      <c r="BD19" s="527">
        <v>87.9</v>
      </c>
      <c r="BE19" s="527">
        <v>88.7</v>
      </c>
      <c r="BF19" s="527">
        <v>89.2</v>
      </c>
      <c r="BG19" s="527">
        <v>89.2</v>
      </c>
      <c r="BH19" s="527">
        <v>89.6</v>
      </c>
      <c r="BI19" s="527">
        <v>89.9</v>
      </c>
      <c r="BJ19" s="527">
        <v>89.4</v>
      </c>
      <c r="BK19" s="527">
        <v>88.9</v>
      </c>
      <c r="BL19" s="527">
        <v>88.7</v>
      </c>
      <c r="BM19" s="527">
        <v>87.4</v>
      </c>
      <c r="BN19" s="527">
        <v>86.3</v>
      </c>
      <c r="BO19" s="531">
        <v>85.8</v>
      </c>
      <c r="BP19" s="522"/>
    </row>
    <row r="20" spans="1:68" ht="15" customHeight="1">
      <c r="A20" s="338" t="s">
        <v>607</v>
      </c>
      <c r="B20" s="527">
        <v>2</v>
      </c>
      <c r="C20" s="527">
        <v>1.9</v>
      </c>
      <c r="D20" s="527">
        <v>1.7</v>
      </c>
      <c r="E20" s="527">
        <v>1.6</v>
      </c>
      <c r="F20" s="527">
        <v>1.6</v>
      </c>
      <c r="G20" s="527">
        <v>1.4</v>
      </c>
      <c r="H20" s="527">
        <v>1.4</v>
      </c>
      <c r="I20" s="527">
        <v>1.6</v>
      </c>
      <c r="J20" s="527">
        <v>2</v>
      </c>
      <c r="K20" s="527">
        <v>2.2999999999999998</v>
      </c>
      <c r="L20" s="527">
        <v>2.2000000000000002</v>
      </c>
      <c r="M20" s="527">
        <v>2</v>
      </c>
      <c r="N20" s="527">
        <v>2</v>
      </c>
      <c r="O20" s="527">
        <v>2</v>
      </c>
      <c r="P20" s="527">
        <v>1.9</v>
      </c>
      <c r="Q20" s="527">
        <v>1.9</v>
      </c>
      <c r="R20" s="527">
        <v>1.9</v>
      </c>
      <c r="S20" s="527">
        <v>2</v>
      </c>
      <c r="T20" s="527">
        <v>2</v>
      </c>
      <c r="U20" s="527">
        <v>2.2000000000000002</v>
      </c>
      <c r="V20" s="527">
        <v>2.5</v>
      </c>
      <c r="W20" s="527">
        <v>2.2999999999999998</v>
      </c>
      <c r="X20" s="527">
        <v>2.5</v>
      </c>
      <c r="Y20" s="527">
        <v>2.5</v>
      </c>
      <c r="Z20" s="527">
        <v>2.6</v>
      </c>
      <c r="AA20" s="527">
        <v>3</v>
      </c>
      <c r="AB20" s="527">
        <v>3.1</v>
      </c>
      <c r="AC20" s="527">
        <v>2.1</v>
      </c>
      <c r="AD20" s="527">
        <v>2.1</v>
      </c>
      <c r="AE20" s="527">
        <v>1.9</v>
      </c>
      <c r="AF20" s="527">
        <v>1.7</v>
      </c>
      <c r="AG20" s="527">
        <v>1.8</v>
      </c>
      <c r="AH20" s="527">
        <v>1.9</v>
      </c>
      <c r="AI20" s="527">
        <v>2</v>
      </c>
      <c r="AJ20" s="527">
        <v>2.7</v>
      </c>
      <c r="AK20" s="527">
        <v>2.7</v>
      </c>
      <c r="AL20" s="527">
        <v>2.4</v>
      </c>
      <c r="AM20" s="527">
        <v>3</v>
      </c>
      <c r="AN20" s="527">
        <v>3.1</v>
      </c>
      <c r="AO20" s="527">
        <v>3.3583036116933833</v>
      </c>
      <c r="AP20" s="527">
        <v>3.4</v>
      </c>
      <c r="AQ20" s="527">
        <v>3.3</v>
      </c>
      <c r="AR20" s="527">
        <v>3.3343016460737429</v>
      </c>
      <c r="AS20" s="527">
        <v>3.5</v>
      </c>
      <c r="AT20" s="527">
        <v>3</v>
      </c>
      <c r="AU20" s="527">
        <v>2.9</v>
      </c>
      <c r="AV20" s="527">
        <v>2.5</v>
      </c>
      <c r="AW20" s="527">
        <v>2.2999999999999998</v>
      </c>
      <c r="AX20" s="527">
        <v>2.2000000000000002</v>
      </c>
      <c r="AY20" s="527">
        <v>2.2000000000000002</v>
      </c>
      <c r="AZ20" s="527">
        <v>2</v>
      </c>
      <c r="BA20" s="527">
        <v>1.8</v>
      </c>
      <c r="BB20" s="527">
        <v>1.8</v>
      </c>
      <c r="BC20" s="527">
        <v>2.5</v>
      </c>
      <c r="BD20" s="527">
        <v>4.2</v>
      </c>
      <c r="BE20" s="527">
        <v>3.6</v>
      </c>
      <c r="BF20" s="527">
        <v>3.3</v>
      </c>
      <c r="BG20" s="527">
        <v>3.8</v>
      </c>
      <c r="BH20" s="527">
        <v>3.6</v>
      </c>
      <c r="BI20" s="527">
        <v>3.2</v>
      </c>
      <c r="BJ20" s="527">
        <v>3.2</v>
      </c>
      <c r="BK20" s="527">
        <v>3.1</v>
      </c>
      <c r="BL20" s="527">
        <v>3.1</v>
      </c>
      <c r="BM20" s="527">
        <v>3.3</v>
      </c>
      <c r="BN20" s="527">
        <v>3.3</v>
      </c>
      <c r="BO20" s="528">
        <v>3.2</v>
      </c>
      <c r="BP20" s="522"/>
    </row>
    <row r="21" spans="1:68" s="454" customFormat="1" ht="15" customHeight="1">
      <c r="A21" s="464" t="s">
        <v>608</v>
      </c>
      <c r="B21" s="529">
        <v>5.8</v>
      </c>
      <c r="C21" s="529">
        <v>5.7</v>
      </c>
      <c r="D21" s="529">
        <v>5.5</v>
      </c>
      <c r="E21" s="529">
        <v>5.0999999999999996</v>
      </c>
      <c r="F21" s="529">
        <v>5</v>
      </c>
      <c r="G21" s="529">
        <v>4.9000000000000004</v>
      </c>
      <c r="H21" s="529">
        <v>4.8</v>
      </c>
      <c r="I21" s="529">
        <v>4.8</v>
      </c>
      <c r="J21" s="529">
        <v>5.6</v>
      </c>
      <c r="K21" s="529">
        <v>6.4</v>
      </c>
      <c r="L21" s="529">
        <v>6.9</v>
      </c>
      <c r="M21" s="529">
        <v>7.2</v>
      </c>
      <c r="N21" s="529">
        <v>6.6</v>
      </c>
      <c r="O21" s="529">
        <v>6.2</v>
      </c>
      <c r="P21" s="529">
        <v>6</v>
      </c>
      <c r="Q21" s="529">
        <v>5.7</v>
      </c>
      <c r="R21" s="529">
        <v>5.7</v>
      </c>
      <c r="S21" s="529">
        <v>5.7</v>
      </c>
      <c r="T21" s="529">
        <v>5.8</v>
      </c>
      <c r="U21" s="529">
        <v>5.9</v>
      </c>
      <c r="V21" s="529">
        <v>6</v>
      </c>
      <c r="W21" s="529">
        <v>6.3</v>
      </c>
      <c r="X21" s="529">
        <v>6</v>
      </c>
      <c r="Y21" s="529">
        <v>6</v>
      </c>
      <c r="Z21" s="529">
        <v>5.9</v>
      </c>
      <c r="AA21" s="529">
        <v>5.8</v>
      </c>
      <c r="AB21" s="529">
        <v>5.6</v>
      </c>
      <c r="AC21" s="529">
        <v>5.8</v>
      </c>
      <c r="AD21" s="529">
        <v>5.7</v>
      </c>
      <c r="AE21" s="529">
        <v>5.9</v>
      </c>
      <c r="AF21" s="529">
        <v>6</v>
      </c>
      <c r="AG21" s="529">
        <v>6</v>
      </c>
      <c r="AH21" s="529">
        <v>6.1</v>
      </c>
      <c r="AI21" s="529">
        <v>6.1</v>
      </c>
      <c r="AJ21" s="529">
        <v>6.4</v>
      </c>
      <c r="AK21" s="529">
        <v>6.6</v>
      </c>
      <c r="AL21" s="529">
        <v>7.6</v>
      </c>
      <c r="AM21" s="529">
        <v>8.3000000000000007</v>
      </c>
      <c r="AN21" s="529">
        <v>9.1</v>
      </c>
      <c r="AO21" s="529">
        <v>9.4023684855928096</v>
      </c>
      <c r="AP21" s="529">
        <v>9.6999999999999993</v>
      </c>
      <c r="AQ21" s="529">
        <v>9.3000000000000007</v>
      </c>
      <c r="AR21" s="529">
        <v>9.241498221482777</v>
      </c>
      <c r="AS21" s="529">
        <v>9.3000000000000007</v>
      </c>
      <c r="AT21" s="529">
        <v>9.4</v>
      </c>
      <c r="AU21" s="529">
        <v>8.6</v>
      </c>
      <c r="AV21" s="529">
        <v>8.4</v>
      </c>
      <c r="AW21" s="529">
        <v>8.1999999999999993</v>
      </c>
      <c r="AX21" s="529">
        <v>8.4</v>
      </c>
      <c r="AY21" s="529">
        <v>8.1999999999999993</v>
      </c>
      <c r="AZ21" s="529">
        <v>7.9</v>
      </c>
      <c r="BA21" s="529">
        <v>7.8</v>
      </c>
      <c r="BB21" s="529">
        <v>7.8</v>
      </c>
      <c r="BC21" s="529">
        <v>7.8</v>
      </c>
      <c r="BD21" s="529">
        <v>7.9</v>
      </c>
      <c r="BE21" s="529">
        <v>7.7</v>
      </c>
      <c r="BF21" s="529">
        <v>7.5</v>
      </c>
      <c r="BG21" s="529">
        <v>6.9</v>
      </c>
      <c r="BH21" s="529">
        <v>6.8</v>
      </c>
      <c r="BI21" s="529">
        <v>6.9</v>
      </c>
      <c r="BJ21" s="529">
        <v>7.4</v>
      </c>
      <c r="BK21" s="529">
        <v>7.9</v>
      </c>
      <c r="BL21" s="529">
        <v>8.1999999999999993</v>
      </c>
      <c r="BM21" s="529">
        <v>9.3000000000000007</v>
      </c>
      <c r="BN21" s="529">
        <v>10.4</v>
      </c>
      <c r="BO21" s="530">
        <v>11</v>
      </c>
      <c r="BP21" s="522"/>
    </row>
    <row r="22" spans="1:68" s="454" customFormat="1" ht="15" customHeight="1">
      <c r="A22" s="338" t="s">
        <v>609</v>
      </c>
      <c r="B22" s="524">
        <v>1998</v>
      </c>
      <c r="C22" s="524">
        <v>2011</v>
      </c>
      <c r="D22" s="524">
        <v>1981</v>
      </c>
      <c r="E22" s="524">
        <v>2060</v>
      </c>
      <c r="F22" s="524">
        <v>2194</v>
      </c>
      <c r="G22" s="524">
        <v>2175</v>
      </c>
      <c r="H22" s="524">
        <v>2327</v>
      </c>
      <c r="I22" s="524">
        <v>2800</v>
      </c>
      <c r="J22" s="524">
        <v>3521</v>
      </c>
      <c r="K22" s="524">
        <v>4078</v>
      </c>
      <c r="L22" s="524">
        <v>3925</v>
      </c>
      <c r="M22" s="524">
        <v>3777</v>
      </c>
      <c r="N22" s="524">
        <v>3961</v>
      </c>
      <c r="O22" s="524">
        <v>4267</v>
      </c>
      <c r="P22" s="524">
        <v>4125</v>
      </c>
      <c r="Q22" s="524">
        <v>4285</v>
      </c>
      <c r="R22" s="524">
        <v>4751</v>
      </c>
      <c r="S22" s="524">
        <v>5095</v>
      </c>
      <c r="T22" s="524">
        <v>5268</v>
      </c>
      <c r="U22" s="524">
        <v>5847</v>
      </c>
      <c r="V22" s="524">
        <v>6807</v>
      </c>
      <c r="W22" s="524">
        <v>6356</v>
      </c>
      <c r="X22" s="524">
        <v>7192</v>
      </c>
      <c r="Y22" s="524">
        <v>7427</v>
      </c>
      <c r="Z22" s="524">
        <v>7608</v>
      </c>
      <c r="AA22" s="524">
        <v>9070</v>
      </c>
      <c r="AB22" s="524">
        <v>9590</v>
      </c>
      <c r="AC22" s="524">
        <v>6668</v>
      </c>
      <c r="AD22" s="524">
        <v>7013</v>
      </c>
      <c r="AE22" s="524">
        <v>6224</v>
      </c>
      <c r="AF22" s="524">
        <v>5734</v>
      </c>
      <c r="AG22" s="524">
        <v>6077</v>
      </c>
      <c r="AH22" s="524">
        <v>6655</v>
      </c>
      <c r="AI22" s="524">
        <v>7167</v>
      </c>
      <c r="AJ22" s="524">
        <v>9881</v>
      </c>
      <c r="AK22" s="524">
        <v>10027</v>
      </c>
      <c r="AL22" s="524">
        <v>8587</v>
      </c>
      <c r="AM22" s="524">
        <v>10282</v>
      </c>
      <c r="AN22" s="524">
        <v>12228</v>
      </c>
      <c r="AO22" s="524">
        <v>13169.612295085</v>
      </c>
      <c r="AP22" s="524">
        <v>13131</v>
      </c>
      <c r="AQ22" s="524">
        <v>12331</v>
      </c>
      <c r="AR22" s="524">
        <v>12300.208580919998</v>
      </c>
      <c r="AS22" s="524">
        <v>12933</v>
      </c>
      <c r="AT22" s="524">
        <v>11137</v>
      </c>
      <c r="AU22" s="524">
        <v>11175</v>
      </c>
      <c r="AV22" s="524">
        <v>9829</v>
      </c>
      <c r="AW22" s="524">
        <v>9413</v>
      </c>
      <c r="AX22" s="524">
        <v>9169</v>
      </c>
      <c r="AY22" s="524">
        <v>9239</v>
      </c>
      <c r="AZ22" s="524">
        <v>8841</v>
      </c>
      <c r="BA22" s="524">
        <v>7997</v>
      </c>
      <c r="BB22" s="524">
        <v>8817</v>
      </c>
      <c r="BC22" s="524">
        <v>11745</v>
      </c>
      <c r="BD22" s="524">
        <v>20361</v>
      </c>
      <c r="BE22" s="524">
        <v>18434</v>
      </c>
      <c r="BF22" s="524">
        <v>17540</v>
      </c>
      <c r="BG22" s="524">
        <v>20769</v>
      </c>
      <c r="BH22" s="524">
        <v>20696</v>
      </c>
      <c r="BI22" s="524">
        <v>19346</v>
      </c>
      <c r="BJ22" s="524">
        <v>19816</v>
      </c>
      <c r="BK22" s="524">
        <v>19927</v>
      </c>
      <c r="BL22" s="524">
        <v>19975</v>
      </c>
      <c r="BM22" s="524">
        <v>21685</v>
      </c>
      <c r="BN22" s="524">
        <v>21222</v>
      </c>
      <c r="BO22" s="525">
        <v>19962</v>
      </c>
      <c r="BP22" s="522"/>
    </row>
    <row r="23" spans="1:68" s="454" customFormat="1" ht="15" customHeight="1">
      <c r="A23" s="338" t="s">
        <v>610</v>
      </c>
      <c r="B23" s="524">
        <v>532</v>
      </c>
      <c r="C23" s="524">
        <v>534</v>
      </c>
      <c r="D23" s="524">
        <v>526</v>
      </c>
      <c r="E23" s="524">
        <v>544</v>
      </c>
      <c r="F23" s="524">
        <v>587</v>
      </c>
      <c r="G23" s="524">
        <v>584</v>
      </c>
      <c r="H23" s="524">
        <v>624</v>
      </c>
      <c r="I23" s="524">
        <v>757</v>
      </c>
      <c r="J23" s="524">
        <v>923</v>
      </c>
      <c r="K23" s="524">
        <v>1091</v>
      </c>
      <c r="L23" s="524">
        <v>1035</v>
      </c>
      <c r="M23" s="524">
        <v>996</v>
      </c>
      <c r="N23" s="524">
        <v>1046</v>
      </c>
      <c r="O23" s="524">
        <v>1101</v>
      </c>
      <c r="P23" s="524">
        <v>1066</v>
      </c>
      <c r="Q23" s="524">
        <v>1121</v>
      </c>
      <c r="R23" s="524">
        <v>1258</v>
      </c>
      <c r="S23" s="524">
        <v>1379</v>
      </c>
      <c r="T23" s="524">
        <v>1419</v>
      </c>
      <c r="U23" s="524">
        <v>1572</v>
      </c>
      <c r="V23" s="524">
        <v>1871</v>
      </c>
      <c r="W23" s="524">
        <v>1738</v>
      </c>
      <c r="X23" s="524">
        <v>1982</v>
      </c>
      <c r="Y23" s="524">
        <v>2039</v>
      </c>
      <c r="Z23" s="524">
        <v>2079</v>
      </c>
      <c r="AA23" s="524">
        <v>2356</v>
      </c>
      <c r="AB23" s="524">
        <v>2467</v>
      </c>
      <c r="AC23" s="524">
        <v>1821</v>
      </c>
      <c r="AD23" s="524">
        <v>1910</v>
      </c>
      <c r="AE23" s="524">
        <v>1717</v>
      </c>
      <c r="AF23" s="524">
        <v>1591</v>
      </c>
      <c r="AG23" s="524">
        <v>1709</v>
      </c>
      <c r="AH23" s="524">
        <v>1872</v>
      </c>
      <c r="AI23" s="524">
        <v>2017</v>
      </c>
      <c r="AJ23" s="524">
        <v>2383</v>
      </c>
      <c r="AK23" s="524">
        <v>2432</v>
      </c>
      <c r="AL23" s="524">
        <v>2311</v>
      </c>
      <c r="AM23" s="524">
        <v>2652</v>
      </c>
      <c r="AN23" s="524">
        <v>3191</v>
      </c>
      <c r="AO23" s="524">
        <v>2510.7182890300001</v>
      </c>
      <c r="AP23" s="524">
        <v>2022</v>
      </c>
      <c r="AQ23" s="524">
        <v>1894</v>
      </c>
      <c r="AR23" s="524">
        <v>1935.138595591</v>
      </c>
      <c r="AS23" s="524">
        <v>1904</v>
      </c>
      <c r="AT23" s="524">
        <v>1710</v>
      </c>
      <c r="AU23" s="524">
        <v>1675</v>
      </c>
      <c r="AV23" s="524">
        <v>1514</v>
      </c>
      <c r="AW23" s="524">
        <v>1468</v>
      </c>
      <c r="AX23" s="524">
        <v>1414</v>
      </c>
      <c r="AY23" s="524">
        <v>1426</v>
      </c>
      <c r="AZ23" s="524">
        <v>1978</v>
      </c>
      <c r="BA23" s="524">
        <v>1947</v>
      </c>
      <c r="BB23" s="524">
        <v>2194</v>
      </c>
      <c r="BC23" s="524">
        <v>2812</v>
      </c>
      <c r="BD23" s="524">
        <v>5386</v>
      </c>
      <c r="BE23" s="524">
        <v>4901</v>
      </c>
      <c r="BF23" s="524">
        <v>4749</v>
      </c>
      <c r="BG23" s="524">
        <v>5834</v>
      </c>
      <c r="BH23" s="524">
        <v>5852</v>
      </c>
      <c r="BI23" s="524">
        <v>5461</v>
      </c>
      <c r="BJ23" s="524">
        <v>5614</v>
      </c>
      <c r="BK23" s="524">
        <v>4163</v>
      </c>
      <c r="BL23" s="524">
        <v>4339</v>
      </c>
      <c r="BM23" s="524">
        <v>4539</v>
      </c>
      <c r="BN23" s="524">
        <v>3903</v>
      </c>
      <c r="BO23" s="525">
        <v>3324</v>
      </c>
      <c r="BP23" s="522"/>
    </row>
    <row r="24" spans="1:68" s="454" customFormat="1" ht="15" customHeight="1">
      <c r="A24" s="464" t="s">
        <v>611</v>
      </c>
      <c r="B24" s="529">
        <v>26.6</v>
      </c>
      <c r="C24" s="529">
        <v>26.6</v>
      </c>
      <c r="D24" s="529">
        <v>26.5</v>
      </c>
      <c r="E24" s="529">
        <v>26.4</v>
      </c>
      <c r="F24" s="529">
        <v>26.8</v>
      </c>
      <c r="G24" s="529">
        <v>26.8</v>
      </c>
      <c r="H24" s="529">
        <v>26.8</v>
      </c>
      <c r="I24" s="529">
        <v>27</v>
      </c>
      <c r="J24" s="529">
        <v>26.2</v>
      </c>
      <c r="K24" s="529">
        <v>26.7</v>
      </c>
      <c r="L24" s="529">
        <v>26.4</v>
      </c>
      <c r="M24" s="529">
        <v>26.4</v>
      </c>
      <c r="N24" s="529">
        <v>26.4</v>
      </c>
      <c r="O24" s="529">
        <v>25.8</v>
      </c>
      <c r="P24" s="529">
        <v>25.9</v>
      </c>
      <c r="Q24" s="529">
        <v>26.2</v>
      </c>
      <c r="R24" s="529">
        <v>26.5</v>
      </c>
      <c r="S24" s="529">
        <v>27.1</v>
      </c>
      <c r="T24" s="529">
        <v>26.9</v>
      </c>
      <c r="U24" s="529">
        <v>26.9</v>
      </c>
      <c r="V24" s="529">
        <v>27.5</v>
      </c>
      <c r="W24" s="529">
        <v>27.3</v>
      </c>
      <c r="X24" s="529">
        <v>27.6</v>
      </c>
      <c r="Y24" s="529">
        <v>27.5</v>
      </c>
      <c r="Z24" s="529">
        <v>27.3</v>
      </c>
      <c r="AA24" s="529">
        <v>26</v>
      </c>
      <c r="AB24" s="529">
        <v>25.7</v>
      </c>
      <c r="AC24" s="529">
        <v>27.3</v>
      </c>
      <c r="AD24" s="529">
        <v>27.2</v>
      </c>
      <c r="AE24" s="529">
        <v>27.6</v>
      </c>
      <c r="AF24" s="529">
        <v>27.8</v>
      </c>
      <c r="AG24" s="529">
        <v>28.1</v>
      </c>
      <c r="AH24" s="529">
        <v>28.1</v>
      </c>
      <c r="AI24" s="529">
        <v>28.1</v>
      </c>
      <c r="AJ24" s="529">
        <v>24.1</v>
      </c>
      <c r="AK24" s="529">
        <v>24.3</v>
      </c>
      <c r="AL24" s="529">
        <v>26.9</v>
      </c>
      <c r="AM24" s="529">
        <v>25.8</v>
      </c>
      <c r="AN24" s="529">
        <v>26.1</v>
      </c>
      <c r="AO24" s="529">
        <v>19.064481419601236</v>
      </c>
      <c r="AP24" s="529">
        <v>15.4</v>
      </c>
      <c r="AQ24" s="529">
        <v>15.4</v>
      </c>
      <c r="AR24" s="529">
        <v>15.732567320791407</v>
      </c>
      <c r="AS24" s="529">
        <v>14.7</v>
      </c>
      <c r="AT24" s="529">
        <v>15.4</v>
      </c>
      <c r="AU24" s="529">
        <v>15</v>
      </c>
      <c r="AV24" s="529">
        <v>15.4</v>
      </c>
      <c r="AW24" s="529">
        <v>15.6</v>
      </c>
      <c r="AX24" s="529">
        <v>15.4</v>
      </c>
      <c r="AY24" s="529">
        <v>15.4</v>
      </c>
      <c r="AZ24" s="529">
        <v>22.4</v>
      </c>
      <c r="BA24" s="529">
        <v>24.3</v>
      </c>
      <c r="BB24" s="529">
        <v>24.9</v>
      </c>
      <c r="BC24" s="529">
        <v>23.9</v>
      </c>
      <c r="BD24" s="529">
        <v>26.5</v>
      </c>
      <c r="BE24" s="529">
        <v>26.6</v>
      </c>
      <c r="BF24" s="529">
        <v>27.1</v>
      </c>
      <c r="BG24" s="529">
        <v>28.1</v>
      </c>
      <c r="BH24" s="529">
        <v>28.3</v>
      </c>
      <c r="BI24" s="529">
        <v>28.22805747958234</v>
      </c>
      <c r="BJ24" s="529">
        <f>+BJ23/BJ22*100</f>
        <v>28.330641905530886</v>
      </c>
      <c r="BK24" s="529">
        <f>+BK23/BK22*100</f>
        <v>20.891253073719074</v>
      </c>
      <c r="BL24" s="529">
        <v>21.722152690863581</v>
      </c>
      <c r="BM24" s="529">
        <v>20.931519483513949</v>
      </c>
      <c r="BN24" s="529">
        <v>18.391292055414194</v>
      </c>
      <c r="BO24" s="532">
        <v>16.646628594329226</v>
      </c>
      <c r="BP24" s="522"/>
    </row>
    <row r="25" spans="1:68" ht="15" customHeight="1">
      <c r="A25" s="338" t="s">
        <v>612</v>
      </c>
      <c r="B25" s="524">
        <v>5492</v>
      </c>
      <c r="C25" s="524">
        <v>5599</v>
      </c>
      <c r="D25" s="524">
        <v>5900</v>
      </c>
      <c r="E25" s="524">
        <v>6227</v>
      </c>
      <c r="F25" s="524">
        <v>6635</v>
      </c>
      <c r="G25" s="524">
        <v>6978</v>
      </c>
      <c r="H25" s="524">
        <v>7515</v>
      </c>
      <c r="I25" s="524">
        <v>8752</v>
      </c>
      <c r="J25" s="524">
        <v>10342</v>
      </c>
      <c r="K25" s="524">
        <v>11355</v>
      </c>
      <c r="L25" s="524">
        <v>12066</v>
      </c>
      <c r="M25" s="524">
        <v>12299</v>
      </c>
      <c r="N25" s="524">
        <v>11651</v>
      </c>
      <c r="O25" s="524">
        <v>11350</v>
      </c>
      <c r="P25" s="524">
        <v>11099</v>
      </c>
      <c r="Q25" s="524">
        <v>11172</v>
      </c>
      <c r="R25" s="524">
        <v>11858</v>
      </c>
      <c r="S25" s="524">
        <v>12639</v>
      </c>
      <c r="T25" s="524">
        <v>13381</v>
      </c>
      <c r="U25" s="524">
        <v>14592</v>
      </c>
      <c r="V25" s="524">
        <v>15400</v>
      </c>
      <c r="W25" s="524">
        <v>16105</v>
      </c>
      <c r="X25" s="524">
        <v>16262</v>
      </c>
      <c r="Y25" s="524">
        <v>16414</v>
      </c>
      <c r="Z25" s="524">
        <v>16616</v>
      </c>
      <c r="AA25" s="524">
        <v>16015</v>
      </c>
      <c r="AB25" s="524">
        <v>15664</v>
      </c>
      <c r="AC25" s="524">
        <v>15617</v>
      </c>
      <c r="AD25" s="524">
        <v>16293</v>
      </c>
      <c r="AE25" s="524">
        <v>16551</v>
      </c>
      <c r="AF25" s="524">
        <v>16601</v>
      </c>
      <c r="AG25" s="524">
        <v>17184</v>
      </c>
      <c r="AH25" s="524">
        <v>17926</v>
      </c>
      <c r="AI25" s="524">
        <v>18773</v>
      </c>
      <c r="AJ25" s="524">
        <v>19944</v>
      </c>
      <c r="AK25" s="524">
        <v>20775</v>
      </c>
      <c r="AL25" s="524">
        <v>21495</v>
      </c>
      <c r="AM25" s="524">
        <v>24209</v>
      </c>
      <c r="AN25" s="524">
        <v>29242</v>
      </c>
      <c r="AO25" s="524">
        <v>30789.761380324999</v>
      </c>
      <c r="AP25" s="524">
        <v>29089.897849710003</v>
      </c>
      <c r="AQ25" s="524">
        <v>25894</v>
      </c>
      <c r="AR25" s="524">
        <v>24187.513308424997</v>
      </c>
      <c r="AS25" s="524">
        <v>23597</v>
      </c>
      <c r="AT25" s="524">
        <v>23205</v>
      </c>
      <c r="AU25" s="524">
        <v>22113</v>
      </c>
      <c r="AV25" s="524">
        <v>20458</v>
      </c>
      <c r="AW25" s="524">
        <v>19815</v>
      </c>
      <c r="AX25" s="524">
        <v>19535</v>
      </c>
      <c r="AY25" s="524">
        <v>19711</v>
      </c>
      <c r="AZ25" s="524">
        <v>20946</v>
      </c>
      <c r="BA25" s="524">
        <v>20337</v>
      </c>
      <c r="BB25" s="524">
        <v>23845</v>
      </c>
      <c r="BC25" s="524">
        <v>18394</v>
      </c>
      <c r="BD25" s="524">
        <v>15716</v>
      </c>
      <c r="BE25" s="524">
        <v>17355</v>
      </c>
      <c r="BF25" s="524">
        <v>20155</v>
      </c>
      <c r="BG25" s="524">
        <v>19000</v>
      </c>
      <c r="BH25" s="524">
        <v>21308</v>
      </c>
      <c r="BI25" s="524">
        <v>23382</v>
      </c>
      <c r="BJ25" s="524">
        <v>27958</v>
      </c>
      <c r="BK25" s="524">
        <v>30361</v>
      </c>
      <c r="BL25" s="524">
        <v>33744</v>
      </c>
      <c r="BM25" s="524">
        <v>38726</v>
      </c>
      <c r="BN25" s="524">
        <v>45441</v>
      </c>
      <c r="BO25" s="525">
        <v>47865</v>
      </c>
      <c r="BP25" s="522"/>
    </row>
    <row r="26" spans="1:68" s="356" customFormat="1" ht="15" customHeight="1">
      <c r="A26" s="464" t="s">
        <v>613</v>
      </c>
      <c r="B26" s="529">
        <v>123.3</v>
      </c>
      <c r="C26" s="529">
        <v>125.6</v>
      </c>
      <c r="D26" s="529">
        <v>125.9</v>
      </c>
      <c r="E26" s="529">
        <v>125.7</v>
      </c>
      <c r="F26" s="529">
        <v>122.1</v>
      </c>
      <c r="G26" s="529">
        <v>124</v>
      </c>
      <c r="H26" s="529">
        <v>121.6</v>
      </c>
      <c r="I26" s="529">
        <v>117.3</v>
      </c>
      <c r="J26" s="529">
        <v>110.5</v>
      </c>
      <c r="K26" s="529">
        <v>122.2</v>
      </c>
      <c r="L26" s="529">
        <v>123.9</v>
      </c>
      <c r="M26" s="529">
        <v>132.6</v>
      </c>
      <c r="N26" s="529">
        <v>135.9</v>
      </c>
      <c r="O26" s="529">
        <v>139</v>
      </c>
      <c r="P26" s="529">
        <v>144.30000000000001</v>
      </c>
      <c r="Q26" s="529">
        <v>145.80000000000001</v>
      </c>
      <c r="R26" s="529">
        <v>141.19999999999999</v>
      </c>
      <c r="S26" s="529">
        <v>137.4</v>
      </c>
      <c r="T26" s="529">
        <v>142.69999999999999</v>
      </c>
      <c r="U26" s="529">
        <v>133.9</v>
      </c>
      <c r="V26" s="529">
        <v>130.6</v>
      </c>
      <c r="W26" s="529">
        <v>128.4</v>
      </c>
      <c r="X26" s="529">
        <v>128.6</v>
      </c>
      <c r="Y26" s="529">
        <v>129.80000000000001</v>
      </c>
      <c r="Z26" s="529">
        <v>128.5</v>
      </c>
      <c r="AA26" s="529">
        <v>134</v>
      </c>
      <c r="AB26" s="529">
        <v>137.1</v>
      </c>
      <c r="AC26" s="529">
        <v>138.9</v>
      </c>
      <c r="AD26" s="529">
        <v>131.4</v>
      </c>
      <c r="AE26" s="529">
        <v>131.69999999999999</v>
      </c>
      <c r="AF26" s="529">
        <v>136.30000000000001</v>
      </c>
      <c r="AG26" s="529">
        <v>134.69999999999999</v>
      </c>
      <c r="AH26" s="529">
        <v>131.69999999999999</v>
      </c>
      <c r="AI26" s="529">
        <v>126.8</v>
      </c>
      <c r="AJ26" s="529">
        <v>143.80000000000001</v>
      </c>
      <c r="AK26" s="529">
        <v>142</v>
      </c>
      <c r="AL26" s="529">
        <v>141.9</v>
      </c>
      <c r="AM26" s="529">
        <v>131.66774912767053</v>
      </c>
      <c r="AN26" s="529">
        <v>138.19999999999999</v>
      </c>
      <c r="AO26" s="529">
        <v>132.22886493625089</v>
      </c>
      <c r="AP26" s="529">
        <v>134.68935664120468</v>
      </c>
      <c r="AQ26" s="529">
        <v>145</v>
      </c>
      <c r="AR26" s="529">
        <v>151.13877920190254</v>
      </c>
      <c r="AS26" s="529">
        <v>154.80000000000001</v>
      </c>
      <c r="AT26" s="529">
        <v>154.1</v>
      </c>
      <c r="AU26" s="529">
        <v>159.4</v>
      </c>
      <c r="AV26" s="529">
        <v>172.2</v>
      </c>
      <c r="AW26" s="529">
        <v>177.1</v>
      </c>
      <c r="AX26" s="529">
        <v>189.3</v>
      </c>
      <c r="AY26" s="529">
        <v>187</v>
      </c>
      <c r="AZ26" s="529">
        <v>172.5</v>
      </c>
      <c r="BA26" s="529">
        <v>180.9</v>
      </c>
      <c r="BB26" s="529">
        <v>169.7</v>
      </c>
      <c r="BC26" s="529">
        <v>234.9</v>
      </c>
      <c r="BD26" s="529">
        <v>285.7</v>
      </c>
      <c r="BE26" s="529">
        <v>261.24459809853067</v>
      </c>
      <c r="BF26" s="529">
        <v>228.4</v>
      </c>
      <c r="BG26" s="529">
        <v>233.68947368421053</v>
      </c>
      <c r="BH26" s="529">
        <v>209.4</v>
      </c>
      <c r="BI26" s="529">
        <v>193.46505859207937</v>
      </c>
      <c r="BJ26" s="529">
        <f>47149/BJ25*100</f>
        <v>168.64224908791758</v>
      </c>
      <c r="BK26" s="529">
        <v>160.69999999999999</v>
      </c>
      <c r="BL26" s="529">
        <v>149.16429587482219</v>
      </c>
      <c r="BM26" s="529">
        <v>149.10137891855601</v>
      </c>
      <c r="BN26" s="529">
        <v>132.1097687110759</v>
      </c>
      <c r="BO26" s="530">
        <v>125.8</v>
      </c>
      <c r="BP26" s="522"/>
    </row>
    <row r="27" spans="1:68" s="356" customFormat="1" ht="15" customHeight="1">
      <c r="A27" s="338" t="s">
        <v>614</v>
      </c>
      <c r="B27" s="524">
        <v>5869</v>
      </c>
      <c r="C27" s="524">
        <v>6173</v>
      </c>
      <c r="D27" s="524">
        <v>6434</v>
      </c>
      <c r="E27" s="524">
        <v>6693</v>
      </c>
      <c r="F27" s="524">
        <v>6934</v>
      </c>
      <c r="G27" s="524">
        <v>7570</v>
      </c>
      <c r="H27" s="524">
        <v>7927</v>
      </c>
      <c r="I27" s="524">
        <v>8661</v>
      </c>
      <c r="J27" s="524">
        <v>10040</v>
      </c>
      <c r="K27" s="524">
        <v>11504</v>
      </c>
      <c r="L27" s="524">
        <v>12484</v>
      </c>
      <c r="M27" s="524">
        <v>13845</v>
      </c>
      <c r="N27" s="524">
        <v>13161</v>
      </c>
      <c r="O27" s="524">
        <v>12967</v>
      </c>
      <c r="P27" s="524">
        <v>13062</v>
      </c>
      <c r="Q27" s="524">
        <v>13100</v>
      </c>
      <c r="R27" s="524">
        <v>13491</v>
      </c>
      <c r="S27" s="524">
        <v>14253</v>
      </c>
      <c r="T27" s="524">
        <v>14967</v>
      </c>
      <c r="U27" s="524">
        <v>15796</v>
      </c>
      <c r="V27" s="524">
        <v>16188</v>
      </c>
      <c r="W27" s="524">
        <v>17519</v>
      </c>
      <c r="X27" s="524">
        <v>17032</v>
      </c>
      <c r="Y27" s="524">
        <v>17382</v>
      </c>
      <c r="Z27" s="524">
        <v>17456</v>
      </c>
      <c r="AA27" s="524">
        <v>17577</v>
      </c>
      <c r="AB27" s="524">
        <v>17369</v>
      </c>
      <c r="AC27" s="524">
        <v>18691</v>
      </c>
      <c r="AD27" s="524">
        <v>18714</v>
      </c>
      <c r="AE27" s="524">
        <v>19388</v>
      </c>
      <c r="AF27" s="524">
        <v>20267</v>
      </c>
      <c r="AG27" s="524">
        <v>20954</v>
      </c>
      <c r="AH27" s="524">
        <v>21356</v>
      </c>
      <c r="AI27" s="524">
        <v>21497</v>
      </c>
      <c r="AJ27" s="524">
        <v>23424</v>
      </c>
      <c r="AK27" s="524">
        <v>24383</v>
      </c>
      <c r="AL27" s="524">
        <v>26842</v>
      </c>
      <c r="AM27" s="524">
        <v>28263.774421815015</v>
      </c>
      <c r="AN27" s="524">
        <v>36243</v>
      </c>
      <c r="AO27" s="524">
        <v>36871.457118894999</v>
      </c>
      <c r="AP27" s="524">
        <v>37062</v>
      </c>
      <c r="AQ27" s="524">
        <v>35104</v>
      </c>
      <c r="AR27" s="524">
        <v>34091.803259100008</v>
      </c>
      <c r="AS27" s="524">
        <v>34527</v>
      </c>
      <c r="AT27" s="524">
        <v>34901</v>
      </c>
      <c r="AU27" s="524">
        <v>33828</v>
      </c>
      <c r="AV27" s="524">
        <v>33728</v>
      </c>
      <c r="AW27" s="524">
        <v>33636</v>
      </c>
      <c r="AX27" s="524">
        <v>35589</v>
      </c>
      <c r="AY27" s="524">
        <v>35455</v>
      </c>
      <c r="AZ27" s="524">
        <v>34900</v>
      </c>
      <c r="BA27" s="524">
        <v>35318</v>
      </c>
      <c r="BB27" s="524">
        <v>37387</v>
      </c>
      <c r="BC27" s="524">
        <v>37410</v>
      </c>
      <c r="BD27" s="524">
        <v>38926</v>
      </c>
      <c r="BE27" s="524">
        <v>39336</v>
      </c>
      <c r="BF27" s="524">
        <v>39563</v>
      </c>
      <c r="BG27" s="524">
        <v>37983</v>
      </c>
      <c r="BH27" s="524">
        <v>39602</v>
      </c>
      <c r="BI27" s="524">
        <v>42247</v>
      </c>
      <c r="BJ27" s="524">
        <v>45654</v>
      </c>
      <c r="BK27" s="524">
        <v>50162</v>
      </c>
      <c r="BL27" s="524">
        <v>53028</v>
      </c>
      <c r="BM27" s="524">
        <v>61107</v>
      </c>
      <c r="BN27" s="524">
        <v>66969</v>
      </c>
      <c r="BO27" s="525">
        <v>68888</v>
      </c>
      <c r="BP27" s="522"/>
    </row>
    <row r="28" spans="1:68" s="356" customFormat="1" ht="15" customHeight="1">
      <c r="A28" s="338" t="s">
        <v>615</v>
      </c>
      <c r="B28" s="524">
        <v>5111</v>
      </c>
      <c r="C28" s="524">
        <v>5346</v>
      </c>
      <c r="D28" s="524">
        <v>5619</v>
      </c>
      <c r="E28" s="524">
        <v>5848</v>
      </c>
      <c r="F28" s="524">
        <v>6027</v>
      </c>
      <c r="G28" s="524">
        <v>6535</v>
      </c>
      <c r="H28" s="524">
        <v>6916</v>
      </c>
      <c r="I28" s="524">
        <v>7543</v>
      </c>
      <c r="J28" s="524">
        <v>8595</v>
      </c>
      <c r="K28" s="524">
        <v>9868</v>
      </c>
      <c r="L28" s="524">
        <v>10947</v>
      </c>
      <c r="M28" s="524">
        <v>12226</v>
      </c>
      <c r="N28" s="524">
        <v>11622</v>
      </c>
      <c r="O28" s="524">
        <v>11412</v>
      </c>
      <c r="P28" s="524">
        <v>11510</v>
      </c>
      <c r="Q28" s="524">
        <v>11579</v>
      </c>
      <c r="R28" s="524">
        <v>11899</v>
      </c>
      <c r="S28" s="524">
        <v>12509</v>
      </c>
      <c r="T28" s="524">
        <v>13142</v>
      </c>
      <c r="U28" s="524">
        <v>13859</v>
      </c>
      <c r="V28" s="524">
        <v>14305</v>
      </c>
      <c r="W28" s="524">
        <v>15084</v>
      </c>
      <c r="X28" s="524">
        <v>14999</v>
      </c>
      <c r="Y28" s="524">
        <v>15296</v>
      </c>
      <c r="Z28" s="524">
        <v>15305</v>
      </c>
      <c r="AA28" s="524">
        <v>15380</v>
      </c>
      <c r="AB28" s="524">
        <v>15215</v>
      </c>
      <c r="AC28" s="524">
        <v>15796</v>
      </c>
      <c r="AD28" s="524">
        <v>15560</v>
      </c>
      <c r="AE28" s="524">
        <v>16190</v>
      </c>
      <c r="AF28" s="524">
        <v>17044</v>
      </c>
      <c r="AG28" s="524">
        <v>17546</v>
      </c>
      <c r="AH28" s="524">
        <v>17965</v>
      </c>
      <c r="AI28" s="524">
        <v>18181</v>
      </c>
      <c r="AJ28" s="524">
        <v>20478</v>
      </c>
      <c r="AK28" s="524">
        <v>21327</v>
      </c>
      <c r="AL28" s="524">
        <v>22928</v>
      </c>
      <c r="AM28" s="524">
        <v>24381.517139455751</v>
      </c>
      <c r="AN28" s="524">
        <v>32087</v>
      </c>
      <c r="AO28" s="524">
        <v>32430.603334792944</v>
      </c>
      <c r="AP28" s="524">
        <v>34557</v>
      </c>
      <c r="AQ28" s="524">
        <v>32957</v>
      </c>
      <c r="AR28" s="524">
        <v>32057.186980423303</v>
      </c>
      <c r="AS28" s="524">
        <v>32113</v>
      </c>
      <c r="AT28" s="524">
        <v>31478</v>
      </c>
      <c r="AU28" s="524">
        <v>30836</v>
      </c>
      <c r="AV28" s="524">
        <v>30902</v>
      </c>
      <c r="AW28" s="524">
        <v>30894</v>
      </c>
      <c r="AX28" s="524">
        <v>32759</v>
      </c>
      <c r="AY28" s="524">
        <v>32547</v>
      </c>
      <c r="AZ28" s="524">
        <v>28983</v>
      </c>
      <c r="BA28" s="524">
        <v>29133</v>
      </c>
      <c r="BB28" s="524">
        <v>30419</v>
      </c>
      <c r="BC28" s="524">
        <v>32533</v>
      </c>
      <c r="BD28" s="524">
        <v>32211</v>
      </c>
      <c r="BE28" s="524">
        <v>32492</v>
      </c>
      <c r="BF28" s="524">
        <v>32212</v>
      </c>
      <c r="BG28" s="524">
        <v>30683</v>
      </c>
      <c r="BH28" s="524">
        <v>32153</v>
      </c>
      <c r="BI28" s="524">
        <v>33759</v>
      </c>
      <c r="BJ28" s="524">
        <v>35995</v>
      </c>
      <c r="BK28" s="524">
        <v>39063</v>
      </c>
      <c r="BL28" s="524">
        <v>40630</v>
      </c>
      <c r="BM28" s="524">
        <v>47997</v>
      </c>
      <c r="BN28" s="524">
        <v>51549</v>
      </c>
      <c r="BO28" s="525">
        <v>52779</v>
      </c>
      <c r="BP28" s="522"/>
    </row>
    <row r="29" spans="1:68" s="356" customFormat="1" ht="15" customHeight="1">
      <c r="A29" s="464" t="s">
        <v>616</v>
      </c>
      <c r="B29" s="529">
        <v>87.1</v>
      </c>
      <c r="C29" s="529">
        <v>86.6</v>
      </c>
      <c r="D29" s="529">
        <v>87.3</v>
      </c>
      <c r="E29" s="529">
        <v>87.4</v>
      </c>
      <c r="F29" s="529">
        <v>86.9</v>
      </c>
      <c r="G29" s="529">
        <v>86.3</v>
      </c>
      <c r="H29" s="529">
        <v>87.3</v>
      </c>
      <c r="I29" s="529">
        <v>87.1</v>
      </c>
      <c r="J29" s="529">
        <v>85.6</v>
      </c>
      <c r="K29" s="529">
        <v>85.8</v>
      </c>
      <c r="L29" s="529">
        <v>87.7</v>
      </c>
      <c r="M29" s="529">
        <v>88.3</v>
      </c>
      <c r="N29" s="529">
        <v>88.3</v>
      </c>
      <c r="O29" s="529">
        <v>88</v>
      </c>
      <c r="P29" s="529">
        <v>88.1</v>
      </c>
      <c r="Q29" s="529">
        <v>88.4</v>
      </c>
      <c r="R29" s="529">
        <v>88.2</v>
      </c>
      <c r="S29" s="529">
        <v>87.8</v>
      </c>
      <c r="T29" s="529">
        <v>87.8</v>
      </c>
      <c r="U29" s="529">
        <v>87.7</v>
      </c>
      <c r="V29" s="529">
        <v>88.4</v>
      </c>
      <c r="W29" s="529">
        <v>86.1</v>
      </c>
      <c r="X29" s="529">
        <v>88.1</v>
      </c>
      <c r="Y29" s="529">
        <v>88</v>
      </c>
      <c r="Z29" s="529">
        <v>87.7</v>
      </c>
      <c r="AA29" s="529">
        <v>87.5</v>
      </c>
      <c r="AB29" s="529">
        <v>87.6</v>
      </c>
      <c r="AC29" s="529">
        <v>84.5</v>
      </c>
      <c r="AD29" s="529">
        <v>83.1</v>
      </c>
      <c r="AE29" s="529">
        <v>83.5</v>
      </c>
      <c r="AF29" s="529">
        <v>84.1</v>
      </c>
      <c r="AG29" s="529">
        <v>83.7</v>
      </c>
      <c r="AH29" s="529">
        <v>84.1</v>
      </c>
      <c r="AI29" s="529">
        <v>84.6</v>
      </c>
      <c r="AJ29" s="529">
        <v>87.4</v>
      </c>
      <c r="AK29" s="529">
        <v>87.5</v>
      </c>
      <c r="AL29" s="529">
        <v>85.4</v>
      </c>
      <c r="AM29" s="529">
        <v>86.264193789479165</v>
      </c>
      <c r="AN29" s="529">
        <v>88.5</v>
      </c>
      <c r="AO29" s="529">
        <v>87.955849507704116</v>
      </c>
      <c r="AP29" s="529">
        <v>93.2</v>
      </c>
      <c r="AQ29" s="529">
        <v>93.9</v>
      </c>
      <c r="AR29" s="529">
        <v>94.031948784834043</v>
      </c>
      <c r="AS29" s="529">
        <v>93</v>
      </c>
      <c r="AT29" s="529">
        <v>90.2</v>
      </c>
      <c r="AU29" s="529">
        <v>91.2</v>
      </c>
      <c r="AV29" s="529">
        <v>91.6</v>
      </c>
      <c r="AW29" s="529">
        <v>91.8</v>
      </c>
      <c r="AX29" s="529">
        <v>92</v>
      </c>
      <c r="AY29" s="529">
        <v>91.8</v>
      </c>
      <c r="AZ29" s="529">
        <v>83</v>
      </c>
      <c r="BA29" s="529">
        <v>82.5</v>
      </c>
      <c r="BB29" s="529">
        <v>81.400000000000006</v>
      </c>
      <c r="BC29" s="529">
        <v>87</v>
      </c>
      <c r="BD29" s="529">
        <v>82.8</v>
      </c>
      <c r="BE29" s="529">
        <v>82.6</v>
      </c>
      <c r="BF29" s="529">
        <v>81.400000000000006</v>
      </c>
      <c r="BG29" s="529">
        <v>80.780875654898239</v>
      </c>
      <c r="BH29" s="529">
        <v>81.2</v>
      </c>
      <c r="BI29" s="529">
        <v>79.908632565625965</v>
      </c>
      <c r="BJ29" s="529">
        <f>+BJ28/BJ27*100</f>
        <v>78.843036754720288</v>
      </c>
      <c r="BK29" s="529">
        <f>+BK28/BK27*100</f>
        <v>77.873689246840243</v>
      </c>
      <c r="BL29" s="529">
        <v>76.619898921324577</v>
      </c>
      <c r="BM29" s="529">
        <v>78.54582944670824</v>
      </c>
      <c r="BN29" s="529">
        <v>76.974421000761552</v>
      </c>
      <c r="BO29" s="530">
        <v>76.614214376959694</v>
      </c>
      <c r="BP29" s="522"/>
    </row>
    <row r="30" spans="1:68" s="356" customFormat="1" ht="15" customHeight="1">
      <c r="A30" s="338" t="s">
        <v>617</v>
      </c>
      <c r="B30" s="524">
        <v>4569</v>
      </c>
      <c r="C30" s="524">
        <v>4740</v>
      </c>
      <c r="D30" s="524">
        <v>5034</v>
      </c>
      <c r="E30" s="524">
        <v>5227</v>
      </c>
      <c r="F30" s="524">
        <v>5518</v>
      </c>
      <c r="G30" s="524">
        <v>5878</v>
      </c>
      <c r="H30" s="524">
        <v>6347</v>
      </c>
      <c r="I30" s="524">
        <v>7100</v>
      </c>
      <c r="J30" s="524">
        <v>8397</v>
      </c>
      <c r="K30" s="524">
        <v>9182</v>
      </c>
      <c r="L30" s="524">
        <v>10033</v>
      </c>
      <c r="M30" s="524">
        <v>10501</v>
      </c>
      <c r="N30" s="524">
        <v>9742</v>
      </c>
      <c r="O30" s="524">
        <v>9397</v>
      </c>
      <c r="P30" s="524">
        <v>9439</v>
      </c>
      <c r="Q30" s="524">
        <v>9403</v>
      </c>
      <c r="R30" s="524">
        <v>9881</v>
      </c>
      <c r="S30" s="524">
        <v>10422</v>
      </c>
      <c r="T30" s="524">
        <v>11020</v>
      </c>
      <c r="U30" s="524">
        <v>11949</v>
      </c>
      <c r="V30" s="524">
        <v>12572</v>
      </c>
      <c r="W30" s="524">
        <v>13166</v>
      </c>
      <c r="X30" s="524">
        <v>13017</v>
      </c>
      <c r="Y30" s="524">
        <v>13404</v>
      </c>
      <c r="Z30" s="524">
        <v>13436</v>
      </c>
      <c r="AA30" s="524">
        <v>13029</v>
      </c>
      <c r="AB30" s="524">
        <v>12856</v>
      </c>
      <c r="AC30" s="524">
        <v>12884</v>
      </c>
      <c r="AD30" s="524">
        <v>12987</v>
      </c>
      <c r="AE30" s="524">
        <v>13560</v>
      </c>
      <c r="AF30" s="524">
        <v>13960</v>
      </c>
      <c r="AG30" s="524">
        <v>14355</v>
      </c>
      <c r="AH30" s="524">
        <v>14703</v>
      </c>
      <c r="AI30" s="524">
        <v>15185</v>
      </c>
      <c r="AJ30" s="524">
        <v>16303</v>
      </c>
      <c r="AK30" s="524">
        <v>17224</v>
      </c>
      <c r="AL30" s="524">
        <v>17217</v>
      </c>
      <c r="AM30" s="524">
        <v>19896.146267480024</v>
      </c>
      <c r="AN30" s="524">
        <v>24767</v>
      </c>
      <c r="AO30" s="524">
        <v>26209.035413484999</v>
      </c>
      <c r="AP30" s="524">
        <v>25165.654304875003</v>
      </c>
      <c r="AQ30" s="524">
        <v>22374</v>
      </c>
      <c r="AR30" s="524">
        <v>20719.235387579996</v>
      </c>
      <c r="AS30" s="524">
        <v>20510</v>
      </c>
      <c r="AT30" s="524">
        <v>20191</v>
      </c>
      <c r="AU30" s="524">
        <v>18464</v>
      </c>
      <c r="AV30" s="524">
        <v>17927</v>
      </c>
      <c r="AW30" s="524">
        <v>17228</v>
      </c>
      <c r="AX30" s="524">
        <v>16772</v>
      </c>
      <c r="AY30" s="524">
        <v>16772</v>
      </c>
      <c r="AZ30" s="524">
        <v>18257</v>
      </c>
      <c r="BA30" s="524">
        <v>17294</v>
      </c>
      <c r="BB30" s="524">
        <v>20070</v>
      </c>
      <c r="BC30" s="524">
        <v>15541</v>
      </c>
      <c r="BD30" s="524">
        <v>12993</v>
      </c>
      <c r="BE30" s="524">
        <v>14125</v>
      </c>
      <c r="BF30" s="524">
        <v>15857</v>
      </c>
      <c r="BG30" s="524">
        <v>14779</v>
      </c>
      <c r="BH30" s="524">
        <v>17018</v>
      </c>
      <c r="BI30" s="524">
        <v>18663</v>
      </c>
      <c r="BJ30" s="524">
        <v>22521</v>
      </c>
      <c r="BK30" s="524">
        <v>25051</v>
      </c>
      <c r="BL30" s="524">
        <v>27938</v>
      </c>
      <c r="BM30" s="524">
        <v>31554</v>
      </c>
      <c r="BN30" s="524">
        <v>37571</v>
      </c>
      <c r="BO30" s="525">
        <v>41040</v>
      </c>
      <c r="BP30" s="522"/>
    </row>
    <row r="31" spans="1:68" s="356" customFormat="1" ht="15" customHeight="1">
      <c r="A31" s="464" t="s">
        <v>618</v>
      </c>
      <c r="B31" s="529">
        <v>148.30000000000001</v>
      </c>
      <c r="C31" s="529">
        <v>148.4</v>
      </c>
      <c r="D31" s="529">
        <v>147.5</v>
      </c>
      <c r="E31" s="529">
        <v>148.30000000000001</v>
      </c>
      <c r="F31" s="529">
        <v>146.9</v>
      </c>
      <c r="G31" s="529">
        <v>147.19999999999999</v>
      </c>
      <c r="H31" s="529">
        <v>143.9</v>
      </c>
      <c r="I31" s="529">
        <v>144.5</v>
      </c>
      <c r="J31" s="529">
        <v>136.1</v>
      </c>
      <c r="K31" s="529">
        <v>151.1</v>
      </c>
      <c r="L31" s="529">
        <v>149</v>
      </c>
      <c r="M31" s="529">
        <v>155.30000000000001</v>
      </c>
      <c r="N31" s="529">
        <v>162.6</v>
      </c>
      <c r="O31" s="529">
        <v>167.9</v>
      </c>
      <c r="P31" s="529">
        <v>169.7</v>
      </c>
      <c r="Q31" s="529">
        <v>173.2</v>
      </c>
      <c r="R31" s="529">
        <v>169.4</v>
      </c>
      <c r="S31" s="529">
        <v>166.6</v>
      </c>
      <c r="T31" s="529">
        <v>173.2</v>
      </c>
      <c r="U31" s="529">
        <v>163.5</v>
      </c>
      <c r="V31" s="529">
        <v>160</v>
      </c>
      <c r="W31" s="529">
        <v>157.1</v>
      </c>
      <c r="X31" s="529">
        <v>160.69999999999999</v>
      </c>
      <c r="Y31" s="529">
        <v>158.9</v>
      </c>
      <c r="Z31" s="529">
        <v>159</v>
      </c>
      <c r="AA31" s="529">
        <v>164.7</v>
      </c>
      <c r="AB31" s="529">
        <v>167</v>
      </c>
      <c r="AC31" s="529">
        <v>168.3</v>
      </c>
      <c r="AD31" s="529">
        <v>164.8</v>
      </c>
      <c r="AE31" s="529">
        <v>160.69999999999999</v>
      </c>
      <c r="AF31" s="529">
        <v>162.1</v>
      </c>
      <c r="AG31" s="529">
        <v>161.19999999999999</v>
      </c>
      <c r="AH31" s="529">
        <v>160.6</v>
      </c>
      <c r="AI31" s="529">
        <v>156.69999999999999</v>
      </c>
      <c r="AJ31" s="529">
        <v>175.9</v>
      </c>
      <c r="AK31" s="529">
        <v>171.3</v>
      </c>
      <c r="AL31" s="529">
        <v>177.1</v>
      </c>
      <c r="AM31" s="529">
        <v>160.20813431557153</v>
      </c>
      <c r="AN31" s="529">
        <v>163.19999999999999</v>
      </c>
      <c r="AO31" s="529">
        <v>155.33937570566357</v>
      </c>
      <c r="AP31" s="529">
        <v>155.69234078594184</v>
      </c>
      <c r="AQ31" s="529">
        <v>167.8</v>
      </c>
      <c r="AR31" s="529">
        <v>176.43852029194534</v>
      </c>
      <c r="AS31" s="529">
        <v>178.1</v>
      </c>
      <c r="AT31" s="529">
        <v>177.1</v>
      </c>
      <c r="AU31" s="529">
        <v>190.9</v>
      </c>
      <c r="AV31" s="529">
        <v>196.6</v>
      </c>
      <c r="AW31" s="529">
        <v>203.6</v>
      </c>
      <c r="AX31" s="529">
        <v>220.5</v>
      </c>
      <c r="AY31" s="529">
        <v>219.8</v>
      </c>
      <c r="AZ31" s="529">
        <v>198</v>
      </c>
      <c r="BA31" s="529">
        <v>212.8</v>
      </c>
      <c r="BB31" s="529">
        <v>201.6</v>
      </c>
      <c r="BC31" s="529">
        <v>278</v>
      </c>
      <c r="BD31" s="529">
        <v>345.5</v>
      </c>
      <c r="BE31" s="529">
        <v>321</v>
      </c>
      <c r="BF31" s="529">
        <v>290.3</v>
      </c>
      <c r="BG31" s="529">
        <v>300.43304689085863</v>
      </c>
      <c r="BH31" s="529">
        <v>262.2</v>
      </c>
      <c r="BI31" s="529">
        <v>242.38332529604031</v>
      </c>
      <c r="BJ31" s="529">
        <f>47149/BJ30*100</f>
        <v>209.35571244616136</v>
      </c>
      <c r="BK31" s="529">
        <v>194.8</v>
      </c>
      <c r="BL31" s="529">
        <v>180.16321855537259</v>
      </c>
      <c r="BM31" s="529">
        <v>182.99106293972238</v>
      </c>
      <c r="BN31" s="529">
        <v>159.78281121077427</v>
      </c>
      <c r="BO31" s="530">
        <v>146.69999999999999</v>
      </c>
      <c r="BP31" s="522"/>
    </row>
    <row r="32" spans="1:68" s="356" customFormat="1" ht="15" customHeight="1">
      <c r="A32" s="338" t="s">
        <v>619</v>
      </c>
      <c r="B32" s="524">
        <v>0</v>
      </c>
      <c r="C32" s="524">
        <v>0</v>
      </c>
      <c r="D32" s="524">
        <v>3</v>
      </c>
      <c r="E32" s="524">
        <v>0</v>
      </c>
      <c r="F32" s="524">
        <v>0</v>
      </c>
      <c r="G32" s="524">
        <v>0</v>
      </c>
      <c r="H32" s="524">
        <v>0</v>
      </c>
      <c r="I32" s="524">
        <v>0</v>
      </c>
      <c r="J32" s="524">
        <v>9339</v>
      </c>
      <c r="K32" s="524">
        <v>10055</v>
      </c>
      <c r="L32" s="524">
        <v>10727</v>
      </c>
      <c r="M32" s="524">
        <v>10978</v>
      </c>
      <c r="N32" s="524">
        <v>10465</v>
      </c>
      <c r="O32" s="524">
        <v>10132</v>
      </c>
      <c r="P32" s="524">
        <v>9886</v>
      </c>
      <c r="Q32" s="524">
        <v>9973</v>
      </c>
      <c r="R32" s="524">
        <v>10520</v>
      </c>
      <c r="S32" s="524">
        <v>11272</v>
      </c>
      <c r="T32" s="524">
        <v>11963</v>
      </c>
      <c r="U32" s="524">
        <v>12870</v>
      </c>
      <c r="V32" s="524">
        <v>13718</v>
      </c>
      <c r="W32" s="524">
        <v>14365</v>
      </c>
      <c r="X32" s="524">
        <v>14447</v>
      </c>
      <c r="Y32" s="524">
        <v>14455</v>
      </c>
      <c r="Z32" s="524">
        <v>14628</v>
      </c>
      <c r="AA32" s="524">
        <v>13980</v>
      </c>
      <c r="AB32" s="524">
        <v>13693</v>
      </c>
      <c r="AC32" s="524">
        <v>13651</v>
      </c>
      <c r="AD32" s="524">
        <v>13928</v>
      </c>
      <c r="AE32" s="524">
        <v>14538</v>
      </c>
      <c r="AF32" s="524">
        <v>14669</v>
      </c>
      <c r="AG32" s="524">
        <v>14779</v>
      </c>
      <c r="AH32" s="524">
        <v>15770</v>
      </c>
      <c r="AI32" s="524">
        <v>16246</v>
      </c>
      <c r="AJ32" s="524">
        <v>17025</v>
      </c>
      <c r="AK32" s="524">
        <v>18238</v>
      </c>
      <c r="AL32" s="524">
        <v>18727</v>
      </c>
      <c r="AM32" s="524">
        <v>19835.018155384998</v>
      </c>
      <c r="AN32" s="524">
        <v>25540</v>
      </c>
      <c r="AO32" s="524">
        <v>25634.352989205003</v>
      </c>
      <c r="AP32" s="524">
        <v>25436</v>
      </c>
      <c r="AQ32" s="524">
        <v>22483</v>
      </c>
      <c r="AR32" s="524">
        <v>20937</v>
      </c>
      <c r="AS32" s="524">
        <v>20868</v>
      </c>
      <c r="AT32" s="524">
        <v>19900</v>
      </c>
      <c r="AU32" s="524">
        <v>18610</v>
      </c>
      <c r="AV32" s="524">
        <v>17538</v>
      </c>
      <c r="AW32" s="524">
        <v>17403</v>
      </c>
      <c r="AX32" s="524">
        <v>16798</v>
      </c>
      <c r="AY32" s="524">
        <v>17611</v>
      </c>
      <c r="AZ32" s="524">
        <v>19171</v>
      </c>
      <c r="BA32" s="524">
        <v>19008</v>
      </c>
      <c r="BB32" s="524">
        <v>21972</v>
      </c>
      <c r="BC32" s="524">
        <v>17296.297143475898</v>
      </c>
      <c r="BD32" s="524">
        <v>13304</v>
      </c>
      <c r="BE32" s="524">
        <v>14597</v>
      </c>
      <c r="BF32" s="524">
        <v>17260</v>
      </c>
      <c r="BG32" s="524">
        <v>16869</v>
      </c>
      <c r="BH32" s="524">
        <v>18312</v>
      </c>
      <c r="BI32" s="524">
        <v>20996</v>
      </c>
      <c r="BJ32" s="524">
        <v>24904</v>
      </c>
      <c r="BK32" s="524">
        <v>27647.8</v>
      </c>
      <c r="BL32" s="524">
        <v>30108</v>
      </c>
      <c r="BM32" s="524">
        <v>34269</v>
      </c>
      <c r="BN32" s="524">
        <v>40351</v>
      </c>
      <c r="BO32" s="525">
        <v>43511</v>
      </c>
      <c r="BP32" s="522"/>
    </row>
    <row r="33" spans="1:137" s="356" customFormat="1" ht="15" customHeight="1">
      <c r="A33" s="338" t="s">
        <v>620</v>
      </c>
      <c r="B33" s="527">
        <v>4.5999999999999996</v>
      </c>
      <c r="C33" s="527">
        <v>4.5</v>
      </c>
      <c r="D33" s="527">
        <v>4.4000000000000004</v>
      </c>
      <c r="E33" s="527">
        <v>4.2</v>
      </c>
      <c r="F33" s="527">
        <v>4.3</v>
      </c>
      <c r="G33" s="527">
        <v>4.0999999999999996</v>
      </c>
      <c r="H33" s="527">
        <v>4</v>
      </c>
      <c r="I33" s="527">
        <v>4.4000000000000004</v>
      </c>
      <c r="J33" s="527">
        <v>5.2</v>
      </c>
      <c r="K33" s="527">
        <v>5.6</v>
      </c>
      <c r="L33" s="527">
        <v>5.9</v>
      </c>
      <c r="M33" s="527">
        <v>5.7</v>
      </c>
      <c r="N33" s="527">
        <v>5.3</v>
      </c>
      <c r="O33" s="527">
        <v>4.9000000000000004</v>
      </c>
      <c r="P33" s="527">
        <v>4.5999999999999996</v>
      </c>
      <c r="Q33" s="527">
        <v>4.3</v>
      </c>
      <c r="R33" s="527">
        <v>4.4000000000000004</v>
      </c>
      <c r="S33" s="527">
        <v>4.5</v>
      </c>
      <c r="T33" s="527">
        <v>4.5999999999999996</v>
      </c>
      <c r="U33" s="527">
        <v>4.8</v>
      </c>
      <c r="V33" s="527">
        <v>5.0999999999999996</v>
      </c>
      <c r="W33" s="527">
        <v>5.0999999999999996</v>
      </c>
      <c r="X33" s="527">
        <v>5.0999999999999996</v>
      </c>
      <c r="Y33" s="527">
        <v>5</v>
      </c>
      <c r="Z33" s="527">
        <v>4.9000000000000004</v>
      </c>
      <c r="AA33" s="527">
        <v>4.5999999999999996</v>
      </c>
      <c r="AB33" s="527">
        <v>4.4000000000000004</v>
      </c>
      <c r="AC33" s="527">
        <v>4.2</v>
      </c>
      <c r="AD33" s="527">
        <v>4.2</v>
      </c>
      <c r="AE33" s="527">
        <v>4.4000000000000004</v>
      </c>
      <c r="AF33" s="527">
        <v>4.4000000000000004</v>
      </c>
      <c r="AG33" s="527">
        <v>4.3</v>
      </c>
      <c r="AH33" s="527">
        <v>4.5</v>
      </c>
      <c r="AI33" s="527">
        <v>4.5999999999999996</v>
      </c>
      <c r="AJ33" s="527">
        <v>4.7</v>
      </c>
      <c r="AK33" s="527">
        <v>5</v>
      </c>
      <c r="AL33" s="527">
        <v>5.3</v>
      </c>
      <c r="AM33" s="527">
        <v>5.8</v>
      </c>
      <c r="AN33" s="527">
        <v>6.4</v>
      </c>
      <c r="AO33" s="527">
        <v>6.5</v>
      </c>
      <c r="AP33" s="527">
        <v>6.7</v>
      </c>
      <c r="AQ33" s="527">
        <v>6</v>
      </c>
      <c r="AR33" s="527">
        <v>5.7</v>
      </c>
      <c r="AS33" s="527">
        <v>5.6</v>
      </c>
      <c r="AT33" s="527">
        <v>5.4</v>
      </c>
      <c r="AU33" s="527">
        <v>4.8</v>
      </c>
      <c r="AV33" s="527">
        <v>4.4000000000000004</v>
      </c>
      <c r="AW33" s="527">
        <v>4.3</v>
      </c>
      <c r="AX33" s="527">
        <v>4</v>
      </c>
      <c r="AY33" s="527">
        <v>4.12</v>
      </c>
      <c r="AZ33" s="527">
        <v>4.3</v>
      </c>
      <c r="BA33" s="527">
        <v>4.2</v>
      </c>
      <c r="BB33" s="527">
        <v>4.5999999999999996</v>
      </c>
      <c r="BC33" s="527">
        <v>3.6084701184243708</v>
      </c>
      <c r="BD33" s="527">
        <v>2.7</v>
      </c>
      <c r="BE33" s="527">
        <v>2.9</v>
      </c>
      <c r="BF33" s="527">
        <v>3.3</v>
      </c>
      <c r="BG33" s="527">
        <v>3.1</v>
      </c>
      <c r="BH33" s="527">
        <v>3.2</v>
      </c>
      <c r="BI33" s="527">
        <v>3.4</v>
      </c>
      <c r="BJ33" s="527">
        <v>4</v>
      </c>
      <c r="BK33" s="527">
        <v>4.4000000000000004</v>
      </c>
      <c r="BL33" s="527">
        <v>4.7</v>
      </c>
      <c r="BM33" s="527">
        <v>5.2205029926983944</v>
      </c>
      <c r="BN33" s="527">
        <v>6.2825211669785785</v>
      </c>
      <c r="BO33" s="528">
        <v>6.9</v>
      </c>
      <c r="BP33" s="522"/>
    </row>
    <row r="34" spans="1:137" s="356" customFormat="1" ht="15" customHeight="1">
      <c r="A34" s="464" t="s">
        <v>621</v>
      </c>
      <c r="B34" s="529">
        <v>0</v>
      </c>
      <c r="C34" s="529">
        <v>0</v>
      </c>
      <c r="D34" s="529">
        <v>0</v>
      </c>
      <c r="E34" s="529">
        <v>0</v>
      </c>
      <c r="F34" s="529">
        <v>0</v>
      </c>
      <c r="G34" s="529">
        <v>0</v>
      </c>
      <c r="H34" s="529">
        <v>0</v>
      </c>
      <c r="I34" s="529">
        <v>0</v>
      </c>
      <c r="J34" s="529">
        <v>122.3</v>
      </c>
      <c r="K34" s="529">
        <v>137.9</v>
      </c>
      <c r="L34" s="529">
        <v>139.4</v>
      </c>
      <c r="M34" s="529">
        <v>148.6</v>
      </c>
      <c r="N34" s="529">
        <v>151.30000000000001</v>
      </c>
      <c r="O34" s="529">
        <v>155.80000000000001</v>
      </c>
      <c r="P34" s="529">
        <v>162</v>
      </c>
      <c r="Q34" s="529">
        <v>163.30000000000001</v>
      </c>
      <c r="R34" s="529">
        <v>159.1</v>
      </c>
      <c r="S34" s="529">
        <v>154</v>
      </c>
      <c r="T34" s="529">
        <v>159.6</v>
      </c>
      <c r="U34" s="529">
        <v>151.80000000000001</v>
      </c>
      <c r="V34" s="529">
        <v>146.6</v>
      </c>
      <c r="W34" s="529">
        <v>144</v>
      </c>
      <c r="X34" s="529">
        <v>144.80000000000001</v>
      </c>
      <c r="Y34" s="529">
        <v>147.30000000000001</v>
      </c>
      <c r="Z34" s="529">
        <v>146</v>
      </c>
      <c r="AA34" s="529">
        <v>153.5</v>
      </c>
      <c r="AB34" s="529">
        <v>156.80000000000001</v>
      </c>
      <c r="AC34" s="529">
        <v>158.9</v>
      </c>
      <c r="AD34" s="529">
        <v>153.69999999999999</v>
      </c>
      <c r="AE34" s="529">
        <v>149.9</v>
      </c>
      <c r="AF34" s="529">
        <v>154.19999999999999</v>
      </c>
      <c r="AG34" s="529">
        <v>156.6</v>
      </c>
      <c r="AH34" s="529">
        <v>149.80000000000001</v>
      </c>
      <c r="AI34" s="529">
        <v>146.5</v>
      </c>
      <c r="AJ34" s="529">
        <v>168.4</v>
      </c>
      <c r="AK34" s="529">
        <v>161.69999999999999</v>
      </c>
      <c r="AL34" s="529">
        <v>162.9</v>
      </c>
      <c r="AM34" s="529">
        <v>160.69999999999999</v>
      </c>
      <c r="AN34" s="529">
        <v>158.30000000000001</v>
      </c>
      <c r="AO34" s="529">
        <v>158.80000000000001</v>
      </c>
      <c r="AP34" s="529">
        <v>154</v>
      </c>
      <c r="AQ34" s="529">
        <v>167</v>
      </c>
      <c r="AR34" s="529">
        <v>174.6</v>
      </c>
      <c r="AS34" s="529">
        <v>175</v>
      </c>
      <c r="AT34" s="529">
        <v>179.7</v>
      </c>
      <c r="AU34" s="529">
        <v>189.4</v>
      </c>
      <c r="AV34" s="529">
        <v>200.9</v>
      </c>
      <c r="AW34" s="529">
        <v>201.6</v>
      </c>
      <c r="AX34" s="529">
        <v>220.2</v>
      </c>
      <c r="AY34" s="529">
        <v>209.3</v>
      </c>
      <c r="AZ34" s="529">
        <v>188.5</v>
      </c>
      <c r="BA34" s="529">
        <v>193.6</v>
      </c>
      <c r="BB34" s="529">
        <v>184.2</v>
      </c>
      <c r="BC34" s="529">
        <v>249.81519441804147</v>
      </c>
      <c r="BD34" s="529">
        <v>337.4</v>
      </c>
      <c r="BE34" s="529">
        <v>310.60000000000002</v>
      </c>
      <c r="BF34" s="529">
        <v>266.7</v>
      </c>
      <c r="BG34" s="529">
        <v>263.20830976111102</v>
      </c>
      <c r="BH34" s="529">
        <v>243.7</v>
      </c>
      <c r="BI34" s="529">
        <v>215.4</v>
      </c>
      <c r="BJ34" s="529">
        <v>189.3</v>
      </c>
      <c r="BK34" s="529">
        <v>176.5</v>
      </c>
      <c r="BL34" s="529">
        <v>167.2</v>
      </c>
      <c r="BM34" s="529">
        <v>168.49339052788235</v>
      </c>
      <c r="BN34" s="529">
        <v>148.77450372977125</v>
      </c>
      <c r="BO34" s="530">
        <v>138.34662499138147</v>
      </c>
      <c r="BP34" s="522"/>
    </row>
    <row r="35" spans="1:137" s="356" customFormat="1" ht="15" customHeight="1">
      <c r="A35" s="338" t="s">
        <v>622</v>
      </c>
      <c r="B35" s="524">
        <v>0</v>
      </c>
      <c r="C35" s="524">
        <v>0</v>
      </c>
      <c r="D35" s="524">
        <v>0</v>
      </c>
      <c r="E35" s="524">
        <v>0</v>
      </c>
      <c r="F35" s="524">
        <v>0</v>
      </c>
      <c r="G35" s="524">
        <v>0</v>
      </c>
      <c r="H35" s="524">
        <v>0</v>
      </c>
      <c r="I35" s="524">
        <v>0</v>
      </c>
      <c r="J35" s="524">
        <v>7498</v>
      </c>
      <c r="K35" s="524">
        <v>8205</v>
      </c>
      <c r="L35" s="524">
        <v>8979</v>
      </c>
      <c r="M35" s="524">
        <v>9344</v>
      </c>
      <c r="N35" s="524">
        <v>8760</v>
      </c>
      <c r="O35" s="524">
        <v>8371</v>
      </c>
      <c r="P35" s="524">
        <v>8351</v>
      </c>
      <c r="Q35" s="524">
        <v>8243</v>
      </c>
      <c r="R35" s="524">
        <v>8648</v>
      </c>
      <c r="S35" s="524">
        <v>9172</v>
      </c>
      <c r="T35" s="524">
        <v>9839</v>
      </c>
      <c r="U35" s="524">
        <v>10598</v>
      </c>
      <c r="V35" s="524">
        <v>11070</v>
      </c>
      <c r="W35" s="524">
        <v>11662</v>
      </c>
      <c r="X35" s="524">
        <v>11684</v>
      </c>
      <c r="Y35" s="524">
        <v>11955</v>
      </c>
      <c r="Z35" s="524">
        <v>11904</v>
      </c>
      <c r="AA35" s="524">
        <v>11374</v>
      </c>
      <c r="AB35" s="524">
        <v>11283</v>
      </c>
      <c r="AC35" s="524">
        <v>11275</v>
      </c>
      <c r="AD35" s="524">
        <v>11048</v>
      </c>
      <c r="AE35" s="524">
        <v>11658</v>
      </c>
      <c r="AF35" s="524">
        <v>12082</v>
      </c>
      <c r="AG35" s="524">
        <v>12246</v>
      </c>
      <c r="AH35" s="524">
        <v>12631</v>
      </c>
      <c r="AI35" s="524">
        <v>13195</v>
      </c>
      <c r="AJ35" s="524">
        <v>13935</v>
      </c>
      <c r="AK35" s="524">
        <v>14896</v>
      </c>
      <c r="AL35" s="524">
        <v>14934</v>
      </c>
      <c r="AM35" s="524">
        <v>15856.363907110001</v>
      </c>
      <c r="AN35" s="524">
        <v>21375</v>
      </c>
      <c r="AO35" s="524">
        <v>21606.593823840001</v>
      </c>
      <c r="AP35" s="524">
        <v>21521</v>
      </c>
      <c r="AQ35" s="524">
        <v>18540</v>
      </c>
      <c r="AR35" s="524">
        <v>17603</v>
      </c>
      <c r="AS35" s="524">
        <v>17278</v>
      </c>
      <c r="AT35" s="524">
        <v>16311</v>
      </c>
      <c r="AU35" s="524">
        <v>15323</v>
      </c>
      <c r="AV35" s="524">
        <v>14474</v>
      </c>
      <c r="AW35" s="524">
        <v>14302</v>
      </c>
      <c r="AX35" s="524">
        <v>13739</v>
      </c>
      <c r="AY35" s="524">
        <v>13795</v>
      </c>
      <c r="AZ35" s="524">
        <v>16024</v>
      </c>
      <c r="BA35" s="524">
        <v>15026</v>
      </c>
      <c r="BB35" s="524">
        <v>17759</v>
      </c>
      <c r="BC35" s="524">
        <v>14428.3790302616</v>
      </c>
      <c r="BD35" s="524">
        <v>11276</v>
      </c>
      <c r="BE35" s="524">
        <v>11255</v>
      </c>
      <c r="BF35" s="524">
        <v>13160</v>
      </c>
      <c r="BG35" s="524">
        <v>13674</v>
      </c>
      <c r="BH35" s="524">
        <v>15031</v>
      </c>
      <c r="BI35" s="524">
        <v>17339</v>
      </c>
      <c r="BJ35" s="524">
        <v>20031</v>
      </c>
      <c r="BK35" s="524">
        <v>22365.7</v>
      </c>
      <c r="BL35" s="524">
        <v>25076</v>
      </c>
      <c r="BM35" s="524">
        <v>28277</v>
      </c>
      <c r="BN35" s="524">
        <v>32906</v>
      </c>
      <c r="BO35" s="525">
        <v>36773</v>
      </c>
      <c r="BP35" s="522"/>
    </row>
    <row r="36" spans="1:137" s="356" customFormat="1" ht="15" customHeight="1">
      <c r="A36" s="338" t="s">
        <v>623</v>
      </c>
      <c r="B36" s="527">
        <v>0</v>
      </c>
      <c r="C36" s="527">
        <v>0</v>
      </c>
      <c r="D36" s="527">
        <v>0</v>
      </c>
      <c r="E36" s="527">
        <v>0</v>
      </c>
      <c r="F36" s="527">
        <v>0</v>
      </c>
      <c r="G36" s="527">
        <v>0</v>
      </c>
      <c r="H36" s="527">
        <v>0</v>
      </c>
      <c r="I36" s="527">
        <v>0</v>
      </c>
      <c r="J36" s="527">
        <v>4.1644450368790542</v>
      </c>
      <c r="K36" s="527">
        <v>4.5741650267314089</v>
      </c>
      <c r="L36" s="527">
        <v>4.9616232614425675</v>
      </c>
      <c r="M36" s="527">
        <v>4.8924283597484672</v>
      </c>
      <c r="N36" s="527">
        <v>4.4218528371031818</v>
      </c>
      <c r="O36" s="527">
        <v>4.0131742957408862</v>
      </c>
      <c r="P36" s="527">
        <v>3.8435339709307139</v>
      </c>
      <c r="Q36" s="527">
        <v>3.5743710269107685</v>
      </c>
      <c r="R36" s="527">
        <v>3.6046550401813997</v>
      </c>
      <c r="S36" s="527">
        <v>3.6566015771386655</v>
      </c>
      <c r="T36" s="527">
        <v>3.7773878857915082</v>
      </c>
      <c r="U36" s="527">
        <v>3.9446454360027992</v>
      </c>
      <c r="V36" s="527">
        <v>4.1038302415587884</v>
      </c>
      <c r="W36" s="527">
        <v>4.1774278478473459</v>
      </c>
      <c r="X36" s="527">
        <v>4.1087893770703952</v>
      </c>
      <c r="Y36" s="527">
        <v>4.1088122078636244</v>
      </c>
      <c r="Z36" s="527">
        <v>3.9961998502767866</v>
      </c>
      <c r="AA36" s="527">
        <v>3.7221874969319932</v>
      </c>
      <c r="AB36" s="527">
        <v>3.6203494248447798</v>
      </c>
      <c r="AC36" s="527">
        <v>3.4900529621340861</v>
      </c>
      <c r="AD36" s="527">
        <v>3.3656555686550473</v>
      </c>
      <c r="AE36" s="527">
        <v>3.5470444338968199</v>
      </c>
      <c r="AF36" s="527">
        <v>3.5968610079070213</v>
      </c>
      <c r="AG36" s="527">
        <v>3.5327309862567935</v>
      </c>
      <c r="AH36" s="527">
        <v>3.5840351394910672</v>
      </c>
      <c r="AI36" s="527">
        <v>3.7166501419622335</v>
      </c>
      <c r="AJ36" s="527">
        <v>3.806804988321427</v>
      </c>
      <c r="AK36" s="527">
        <v>4.0589108843444732</v>
      </c>
      <c r="AL36" s="527">
        <v>4.2219476822259221</v>
      </c>
      <c r="AM36" s="527">
        <v>4.5999999999999996</v>
      </c>
      <c r="AN36" s="527">
        <v>5.4</v>
      </c>
      <c r="AO36" s="527">
        <v>5.5</v>
      </c>
      <c r="AP36" s="527">
        <v>5.6</v>
      </c>
      <c r="AQ36" s="527">
        <v>4.9000000000000004</v>
      </c>
      <c r="AR36" s="527">
        <v>4.8</v>
      </c>
      <c r="AS36" s="527">
        <v>4.7</v>
      </c>
      <c r="AT36" s="527">
        <v>4.4000000000000004</v>
      </c>
      <c r="AU36" s="527">
        <v>3.9</v>
      </c>
      <c r="AV36" s="527">
        <v>3.6</v>
      </c>
      <c r="AW36" s="527">
        <v>3.5</v>
      </c>
      <c r="AX36" s="527">
        <v>3.3</v>
      </c>
      <c r="AY36" s="527">
        <v>3.2</v>
      </c>
      <c r="AZ36" s="527">
        <v>3.6</v>
      </c>
      <c r="BA36" s="527">
        <v>3.3</v>
      </c>
      <c r="BB36" s="527">
        <v>3.7</v>
      </c>
      <c r="BC36" s="527">
        <v>3.010145706686028</v>
      </c>
      <c r="BD36" s="527">
        <v>2.2999999999999998</v>
      </c>
      <c r="BE36" s="527">
        <v>2.2000000000000002</v>
      </c>
      <c r="BF36" s="527">
        <v>2.5</v>
      </c>
      <c r="BG36" s="527">
        <v>2.5</v>
      </c>
      <c r="BH36" s="527">
        <v>2.6</v>
      </c>
      <c r="BI36" s="527">
        <v>2.8</v>
      </c>
      <c r="BJ36" s="527">
        <v>3.21</v>
      </c>
      <c r="BK36" s="527">
        <v>3.5</v>
      </c>
      <c r="BL36" s="527">
        <v>3.9</v>
      </c>
      <c r="BM36" s="527">
        <v>4.3076880890756222</v>
      </c>
      <c r="BN36" s="527">
        <v>5.1233585665930743</v>
      </c>
      <c r="BO36" s="528">
        <v>5.8999999999999995</v>
      </c>
      <c r="BP36" s="522"/>
    </row>
    <row r="37" spans="1:137" s="356" customFormat="1" ht="15" customHeight="1">
      <c r="A37" s="464" t="s">
        <v>624</v>
      </c>
      <c r="B37" s="529">
        <v>145</v>
      </c>
      <c r="C37" s="529">
        <v>144.1</v>
      </c>
      <c r="D37" s="529">
        <v>144.1</v>
      </c>
      <c r="E37" s="529">
        <v>140.69999999999999</v>
      </c>
      <c r="F37" s="529">
        <v>137</v>
      </c>
      <c r="G37" s="529">
        <v>136.6</v>
      </c>
      <c r="H37" s="529">
        <v>135.69999999999999</v>
      </c>
      <c r="I37" s="529">
        <v>130.69999999999999</v>
      </c>
      <c r="J37" s="529">
        <v>152.4</v>
      </c>
      <c r="K37" s="529">
        <v>169.1</v>
      </c>
      <c r="L37" s="529">
        <v>166.5</v>
      </c>
      <c r="M37" s="529">
        <v>174.6</v>
      </c>
      <c r="N37" s="529">
        <v>180.8</v>
      </c>
      <c r="O37" s="529">
        <v>188.5</v>
      </c>
      <c r="P37" s="529">
        <v>191.8</v>
      </c>
      <c r="Q37" s="529">
        <v>197.6</v>
      </c>
      <c r="R37" s="529">
        <v>193.6</v>
      </c>
      <c r="S37" s="529">
        <v>189.3</v>
      </c>
      <c r="T37" s="529">
        <v>194</v>
      </c>
      <c r="U37" s="529">
        <v>184.4</v>
      </c>
      <c r="V37" s="529">
        <v>181.7</v>
      </c>
      <c r="W37" s="529">
        <v>177.4</v>
      </c>
      <c r="X37" s="529">
        <v>179</v>
      </c>
      <c r="Y37" s="529">
        <v>178.2</v>
      </c>
      <c r="Z37" s="529">
        <v>179.4</v>
      </c>
      <c r="AA37" s="529">
        <v>188.6</v>
      </c>
      <c r="AB37" s="529">
        <v>190.3</v>
      </c>
      <c r="AC37" s="529">
        <v>192.3</v>
      </c>
      <c r="AD37" s="529">
        <v>193.8</v>
      </c>
      <c r="AE37" s="529">
        <v>186.9</v>
      </c>
      <c r="AF37" s="529">
        <v>187.2</v>
      </c>
      <c r="AG37" s="529">
        <v>189</v>
      </c>
      <c r="AH37" s="529">
        <v>187</v>
      </c>
      <c r="AI37" s="529">
        <v>180.4</v>
      </c>
      <c r="AJ37" s="529">
        <v>205.7</v>
      </c>
      <c r="AK37" s="529">
        <v>198</v>
      </c>
      <c r="AL37" s="529">
        <v>204.2</v>
      </c>
      <c r="AM37" s="529">
        <v>201</v>
      </c>
      <c r="AN37" s="529">
        <v>189.1</v>
      </c>
      <c r="AO37" s="529">
        <v>188.4</v>
      </c>
      <c r="AP37" s="529">
        <v>182.1</v>
      </c>
      <c r="AQ37" s="529">
        <v>202.5</v>
      </c>
      <c r="AR37" s="529">
        <v>207.7</v>
      </c>
      <c r="AS37" s="529">
        <v>211.4</v>
      </c>
      <c r="AT37" s="529">
        <v>219.3</v>
      </c>
      <c r="AU37" s="529">
        <v>230</v>
      </c>
      <c r="AV37" s="529">
        <v>243.4</v>
      </c>
      <c r="AW37" s="529">
        <v>245.3</v>
      </c>
      <c r="AX37" s="529">
        <v>269.2</v>
      </c>
      <c r="AY37" s="529">
        <v>267.2</v>
      </c>
      <c r="AZ37" s="529">
        <v>225.5</v>
      </c>
      <c r="BA37" s="529">
        <v>244.9</v>
      </c>
      <c r="BB37" s="529">
        <v>227.87476067124675</v>
      </c>
      <c r="BC37" s="529">
        <v>299.47077385111538</v>
      </c>
      <c r="BD37" s="529">
        <v>398.15</v>
      </c>
      <c r="BE37" s="529">
        <v>402.8</v>
      </c>
      <c r="BF37" s="529">
        <v>349.8</v>
      </c>
      <c r="BG37" s="529">
        <v>324.708276829032</v>
      </c>
      <c r="BH37" s="529">
        <v>296.89999999999998</v>
      </c>
      <c r="BI37" s="529">
        <v>260.89999999999998</v>
      </c>
      <c r="BJ37" s="529">
        <v>235.4</v>
      </c>
      <c r="BK37" s="529">
        <v>218.1</v>
      </c>
      <c r="BL37" s="529">
        <v>200.7</v>
      </c>
      <c r="BM37" s="529">
        <v>204.19775789510908</v>
      </c>
      <c r="BN37" s="529">
        <v>182.43481431957699</v>
      </c>
      <c r="BO37" s="530">
        <v>163.69999999999999</v>
      </c>
      <c r="BP37" s="522"/>
    </row>
    <row r="38" spans="1:137" s="356" customFormat="1" ht="5.0999999999999996" customHeight="1">
      <c r="A38" s="338"/>
      <c r="B38" s="527"/>
      <c r="C38" s="527"/>
      <c r="D38" s="527"/>
      <c r="E38" s="527"/>
      <c r="F38" s="527"/>
      <c r="G38" s="527"/>
      <c r="H38" s="527"/>
      <c r="I38" s="527"/>
      <c r="J38" s="527"/>
      <c r="K38" s="527"/>
      <c r="L38" s="527"/>
      <c r="M38" s="527"/>
      <c r="N38" s="527"/>
      <c r="O38" s="527"/>
      <c r="P38" s="527"/>
      <c r="Q38" s="527"/>
      <c r="R38" s="527"/>
      <c r="S38" s="527"/>
      <c r="T38" s="527"/>
      <c r="U38" s="527"/>
      <c r="V38" s="527"/>
      <c r="W38" s="527"/>
      <c r="X38" s="527"/>
      <c r="Y38" s="527"/>
      <c r="Z38" s="527"/>
      <c r="AA38" s="527"/>
      <c r="AB38" s="527"/>
      <c r="AC38" s="527"/>
      <c r="AD38" s="527"/>
      <c r="AE38" s="527"/>
      <c r="AF38" s="527"/>
      <c r="AG38" s="527"/>
      <c r="AH38" s="527"/>
      <c r="AI38" s="527"/>
      <c r="AJ38" s="527"/>
      <c r="AK38" s="527"/>
      <c r="AL38" s="527"/>
      <c r="AM38" s="527"/>
      <c r="AN38" s="527"/>
      <c r="AO38" s="527"/>
      <c r="AP38" s="527"/>
      <c r="AQ38" s="527"/>
      <c r="AR38" s="527"/>
      <c r="AS38" s="527"/>
      <c r="AT38" s="527"/>
      <c r="AU38" s="527"/>
      <c r="AV38" s="527"/>
      <c r="AW38" s="527"/>
      <c r="AX38" s="527"/>
      <c r="AY38" s="527"/>
      <c r="AZ38" s="527"/>
      <c r="BA38" s="527"/>
      <c r="BB38" s="527"/>
      <c r="BC38" s="527"/>
      <c r="BD38" s="527"/>
      <c r="BE38" s="527"/>
      <c r="BF38" s="527"/>
      <c r="BG38" s="527"/>
      <c r="BH38" s="527"/>
      <c r="BI38" s="527"/>
      <c r="BJ38" s="527"/>
      <c r="BK38" s="527"/>
      <c r="BL38" s="527"/>
      <c r="BM38" s="527"/>
      <c r="BN38" s="527"/>
      <c r="BO38" s="527"/>
    </row>
    <row r="39" spans="1:137" s="486" customFormat="1" ht="10.199999999999999" customHeight="1" thickBot="1">
      <c r="A39" s="533"/>
      <c r="B39" s="534"/>
      <c r="C39" s="534"/>
      <c r="D39" s="534"/>
      <c r="E39" s="534"/>
      <c r="F39" s="534"/>
      <c r="G39" s="534"/>
      <c r="H39" s="534"/>
      <c r="I39" s="534"/>
      <c r="J39" s="534"/>
      <c r="K39" s="534"/>
      <c r="L39" s="534"/>
      <c r="M39" s="534"/>
      <c r="N39" s="534"/>
      <c r="O39" s="534"/>
      <c r="P39" s="534"/>
      <c r="Q39" s="534"/>
      <c r="R39" s="534"/>
      <c r="S39" s="534"/>
      <c r="T39" s="534"/>
      <c r="U39" s="534"/>
      <c r="V39" s="534"/>
      <c r="W39" s="534"/>
      <c r="X39" s="534"/>
      <c r="Y39" s="534"/>
      <c r="Z39" s="534"/>
      <c r="AA39" s="534"/>
      <c r="AB39" s="534"/>
      <c r="AC39" s="534"/>
      <c r="AD39" s="534"/>
      <c r="AE39" s="534"/>
      <c r="AF39" s="534"/>
      <c r="AG39" s="534"/>
      <c r="AH39" s="534"/>
      <c r="AI39" s="534"/>
      <c r="AJ39" s="534"/>
      <c r="AK39" s="534"/>
      <c r="AL39" s="534"/>
      <c r="AM39" s="534"/>
      <c r="AN39" s="534"/>
      <c r="AO39" s="534"/>
      <c r="AP39" s="534"/>
      <c r="AQ39" s="534"/>
      <c r="AR39" s="534"/>
      <c r="AS39" s="534"/>
      <c r="AT39" s="534"/>
      <c r="AU39" s="534"/>
      <c r="AV39" s="534"/>
      <c r="AW39" s="534"/>
      <c r="AX39" s="534"/>
      <c r="AY39" s="534"/>
      <c r="AZ39" s="534"/>
      <c r="BA39" s="534"/>
      <c r="BB39" s="534"/>
      <c r="BC39" s="534"/>
      <c r="BD39" s="534"/>
      <c r="BE39" s="534"/>
      <c r="BF39" s="534"/>
      <c r="BG39" s="534"/>
      <c r="BH39" s="534"/>
      <c r="BI39" s="534"/>
      <c r="BJ39" s="534"/>
      <c r="BK39" s="534"/>
      <c r="BL39" s="534"/>
      <c r="BM39" s="534"/>
      <c r="BN39" s="534"/>
      <c r="BO39" s="534"/>
      <c r="BP39" s="485"/>
      <c r="BQ39" s="485"/>
      <c r="BR39" s="485"/>
      <c r="BS39" s="485"/>
      <c r="BT39" s="485"/>
      <c r="BU39" s="485"/>
      <c r="BV39" s="485"/>
      <c r="BW39" s="485"/>
      <c r="BX39" s="485"/>
      <c r="BY39" s="485"/>
      <c r="BZ39" s="485"/>
      <c r="CA39" s="485"/>
      <c r="CB39" s="485"/>
      <c r="CC39" s="485"/>
      <c r="CD39" s="485"/>
      <c r="CE39" s="485"/>
      <c r="CF39" s="485"/>
      <c r="CG39" s="485"/>
      <c r="CH39" s="485"/>
      <c r="CI39" s="485"/>
      <c r="CJ39" s="485"/>
      <c r="CK39" s="485"/>
      <c r="CL39" s="485"/>
      <c r="CM39" s="485"/>
      <c r="CN39" s="485"/>
      <c r="CO39" s="485"/>
      <c r="CP39" s="485"/>
      <c r="CQ39" s="485"/>
      <c r="CR39" s="485"/>
      <c r="CS39" s="485"/>
      <c r="CT39" s="485"/>
      <c r="CU39" s="485"/>
      <c r="CV39" s="485"/>
      <c r="CW39" s="485"/>
      <c r="CX39" s="485"/>
      <c r="CY39" s="485"/>
      <c r="CZ39" s="485"/>
      <c r="DA39" s="485"/>
      <c r="DB39" s="485"/>
      <c r="DC39" s="485"/>
      <c r="DD39" s="485"/>
      <c r="DE39" s="485"/>
      <c r="DF39" s="485"/>
      <c r="DG39" s="485"/>
      <c r="DH39" s="485"/>
      <c r="DI39" s="485"/>
      <c r="DJ39" s="485"/>
      <c r="DK39" s="485"/>
      <c r="DL39" s="485"/>
      <c r="DM39" s="485"/>
      <c r="DN39" s="485"/>
      <c r="DO39" s="485"/>
      <c r="DP39" s="485"/>
      <c r="DQ39" s="485"/>
      <c r="DR39" s="485"/>
      <c r="DS39" s="485"/>
      <c r="DT39" s="485"/>
      <c r="DU39" s="485"/>
      <c r="DV39" s="485"/>
      <c r="DW39" s="485"/>
      <c r="DX39" s="485"/>
      <c r="DY39" s="485"/>
      <c r="DZ39" s="485"/>
      <c r="EA39" s="485"/>
      <c r="EB39" s="485"/>
      <c r="EC39" s="485"/>
      <c r="ED39" s="485"/>
      <c r="EE39" s="485"/>
      <c r="EF39" s="485"/>
      <c r="EG39" s="485"/>
    </row>
    <row r="40" spans="1:137" s="356" customFormat="1" ht="12.75" customHeight="1" thickTop="1">
      <c r="A40" s="208"/>
    </row>
    <row r="41" spans="1:137" s="356" customFormat="1" ht="15" customHeight="1">
      <c r="A41" s="208" t="s">
        <v>625</v>
      </c>
    </row>
    <row r="42" spans="1:137" s="356" customFormat="1" ht="75" customHeight="1">
      <c r="A42" s="208" t="s">
        <v>626</v>
      </c>
      <c r="B42" s="535"/>
      <c r="C42" s="535"/>
      <c r="D42" s="535"/>
    </row>
    <row r="43" spans="1:137" s="356" customFormat="1" ht="13.2">
      <c r="A43" s="208"/>
      <c r="B43" s="535"/>
      <c r="C43" s="535"/>
      <c r="D43" s="535"/>
    </row>
    <row r="44" spans="1:137" s="356" customFormat="1" ht="13.2">
      <c r="A44" s="208"/>
    </row>
    <row r="45" spans="1:137" s="356" customFormat="1" ht="13.2">
      <c r="A45" s="208"/>
    </row>
    <row r="46" spans="1:137" s="356" customFormat="1" ht="13.2">
      <c r="A46" s="440"/>
    </row>
    <row r="47" spans="1:137" s="356" customFormat="1" ht="13.2">
      <c r="A47" s="440"/>
    </row>
    <row r="48" spans="1:137" s="356" customFormat="1" ht="13.2">
      <c r="A48" s="440"/>
    </row>
    <row r="49" spans="1:1" s="356" customFormat="1" ht="13.2">
      <c r="A49" s="440"/>
    </row>
    <row r="50" spans="1:1" s="356" customFormat="1" ht="13.2">
      <c r="A50" s="440"/>
    </row>
    <row r="51" spans="1:1" s="356" customFormat="1" ht="13.2"/>
    <row r="52" spans="1:1" s="356" customFormat="1" ht="13.2"/>
    <row r="53" spans="1:1" s="356" customFormat="1" ht="13.2"/>
    <row r="54" spans="1:1" s="356" customFormat="1" ht="13.2"/>
    <row r="55" spans="1:1" s="356" customFormat="1" ht="13.2"/>
    <row r="56" spans="1:1" s="356" customFormat="1" ht="13.2"/>
    <row r="57" spans="1:1" s="356" customFormat="1" ht="13.2"/>
    <row r="58" spans="1:1" s="356" customFormat="1" ht="13.2"/>
    <row r="59" spans="1:1" s="356" customFormat="1" ht="13.2"/>
    <row r="60" spans="1:1" s="356" customFormat="1" ht="13.2"/>
    <row r="61" spans="1:1" s="356" customFormat="1" ht="13.2"/>
    <row r="62" spans="1:1" s="356" customFormat="1" ht="13.2"/>
    <row r="63" spans="1:1" s="356" customFormat="1" ht="13.2"/>
    <row r="64" spans="1:1" s="356" customFormat="1" ht="13.2"/>
    <row r="65" s="356" customFormat="1" ht="13.2"/>
    <row r="66" s="356" customFormat="1" ht="13.2"/>
    <row r="67" s="356" customFormat="1" ht="13.2"/>
    <row r="68" s="356" customFormat="1" ht="13.2"/>
    <row r="69" s="356" customFormat="1" ht="13.2"/>
    <row r="70" s="356" customFormat="1" ht="13.2"/>
    <row r="71" s="356" customFormat="1" ht="13.2"/>
    <row r="72" s="356" customFormat="1" ht="13.2"/>
    <row r="73" s="356" customFormat="1" ht="13.2"/>
    <row r="74" s="356" customFormat="1" ht="13.2"/>
    <row r="75" s="356" customFormat="1" ht="13.2"/>
    <row r="76" s="356" customFormat="1" ht="13.2"/>
    <row r="77" s="356" customFormat="1" ht="13.2"/>
    <row r="78" s="356" customFormat="1" ht="13.2"/>
    <row r="79" s="356" customFormat="1" ht="13.2"/>
    <row r="80" s="356" customFormat="1" ht="13.2"/>
    <row r="81" s="356" customFormat="1" ht="13.2"/>
    <row r="82" s="356" customFormat="1" ht="13.2"/>
    <row r="83" s="356" customFormat="1" ht="13.2"/>
    <row r="84" s="356" customFormat="1" ht="13.2"/>
    <row r="85" s="356" customFormat="1" ht="13.2"/>
    <row r="86" s="356" customFormat="1" ht="13.2"/>
    <row r="87" s="356" customFormat="1" ht="13.2"/>
    <row r="88" s="356" customFormat="1" ht="13.2"/>
    <row r="89" s="356" customFormat="1" ht="13.2"/>
    <row r="90" s="356" customFormat="1" ht="13.2"/>
    <row r="91" s="356" customFormat="1" ht="13.2"/>
    <row r="92" s="356" customFormat="1" ht="13.2"/>
    <row r="93" s="356" customFormat="1" ht="13.2"/>
    <row r="94" s="356" customFormat="1" ht="13.2"/>
    <row r="95" s="356" customFormat="1" ht="13.2"/>
    <row r="96" s="356" customFormat="1" ht="13.2"/>
    <row r="97" s="356" customFormat="1" ht="13.2"/>
    <row r="98" s="356" customFormat="1" ht="13.2"/>
    <row r="99" s="356" customFormat="1" ht="13.2"/>
    <row r="100" s="356" customFormat="1" ht="13.2"/>
    <row r="101" s="356" customFormat="1" ht="13.2"/>
    <row r="102" s="356" customFormat="1" ht="13.2"/>
    <row r="103" s="356" customFormat="1" ht="13.2"/>
    <row r="104" s="356" customFormat="1" ht="13.2"/>
    <row r="105" s="356" customFormat="1" ht="13.2"/>
    <row r="106" s="356" customFormat="1" ht="13.2"/>
    <row r="107" s="356" customFormat="1" ht="13.2"/>
    <row r="108" s="356" customFormat="1" ht="13.2"/>
    <row r="109" s="356" customFormat="1" ht="13.2"/>
    <row r="110" s="356" customFormat="1" ht="13.2"/>
    <row r="111" s="356" customFormat="1" ht="13.2"/>
    <row r="112" s="356" customFormat="1" ht="13.2"/>
    <row r="113" spans="14:17" s="356" customFormat="1" ht="13.2"/>
    <row r="114" spans="14:17" s="356" customFormat="1" ht="13.2"/>
    <row r="115" spans="14:17" s="356" customFormat="1" ht="13.2"/>
    <row r="116" spans="14:17" s="356" customFormat="1" ht="13.2"/>
    <row r="117" spans="14:17" s="356" customFormat="1" ht="13.2"/>
    <row r="118" spans="14:17" ht="13.2">
      <c r="N118" s="356"/>
      <c r="O118" s="356"/>
      <c r="P118" s="356"/>
      <c r="Q118" s="356"/>
    </row>
    <row r="119" spans="14:17" ht="13.2">
      <c r="N119" s="356"/>
      <c r="O119" s="356"/>
      <c r="P119" s="356"/>
      <c r="Q119" s="356"/>
    </row>
    <row r="120" spans="14:17" ht="13.2">
      <c r="N120" s="356"/>
      <c r="O120" s="356"/>
      <c r="P120" s="356"/>
      <c r="Q120" s="356"/>
    </row>
    <row r="121" spans="14:17" ht="13.2">
      <c r="N121" s="356"/>
      <c r="O121" s="356"/>
      <c r="P121" s="356"/>
      <c r="Q121" s="356"/>
    </row>
    <row r="122" spans="14:17" ht="13.2">
      <c r="N122" s="356"/>
      <c r="O122" s="356"/>
      <c r="P122" s="356"/>
      <c r="Q122" s="356"/>
    </row>
    <row r="123" spans="14:17" ht="13.2">
      <c r="N123" s="356"/>
      <c r="O123" s="356"/>
      <c r="P123" s="356"/>
      <c r="Q123" s="356"/>
    </row>
    <row r="124" spans="14:17" ht="13.2">
      <c r="N124" s="356"/>
      <c r="O124" s="356"/>
      <c r="P124" s="356"/>
      <c r="Q124" s="356"/>
    </row>
    <row r="125" spans="14:17" ht="13.2">
      <c r="N125" s="356"/>
      <c r="O125" s="356"/>
      <c r="P125" s="356"/>
      <c r="Q125" s="356"/>
    </row>
    <row r="126" spans="14:17" ht="13.2">
      <c r="N126" s="356"/>
      <c r="O126" s="356"/>
      <c r="P126" s="356"/>
      <c r="Q126" s="356"/>
    </row>
    <row r="127" spans="14:17" ht="13.2">
      <c r="N127" s="356"/>
      <c r="O127" s="356"/>
      <c r="P127" s="356"/>
      <c r="Q127" s="356"/>
    </row>
    <row r="128" spans="14:17" ht="13.2">
      <c r="N128" s="356"/>
      <c r="O128" s="356"/>
      <c r="P128" s="356"/>
      <c r="Q128" s="356"/>
    </row>
    <row r="129" spans="14:17" ht="13.2">
      <c r="N129" s="356"/>
      <c r="O129" s="356"/>
      <c r="P129" s="356"/>
      <c r="Q129" s="356"/>
    </row>
    <row r="130" spans="14:17" ht="13.2">
      <c r="N130" s="356"/>
      <c r="O130" s="356"/>
      <c r="P130" s="356"/>
      <c r="Q130" s="356"/>
    </row>
    <row r="131" spans="14:17" ht="13.2">
      <c r="N131" s="356"/>
      <c r="O131" s="356"/>
      <c r="P131" s="356"/>
      <c r="Q131" s="356"/>
    </row>
    <row r="132" spans="14:17" ht="13.2">
      <c r="N132" s="356"/>
      <c r="O132" s="356"/>
      <c r="P132" s="356"/>
      <c r="Q132" s="356"/>
    </row>
    <row r="133" spans="14:17" ht="13.2">
      <c r="N133" s="356"/>
      <c r="O133" s="356"/>
      <c r="P133" s="356"/>
      <c r="Q133" s="356"/>
    </row>
    <row r="134" spans="14:17" ht="13.2">
      <c r="N134" s="356"/>
      <c r="O134" s="356"/>
      <c r="P134" s="356"/>
      <c r="Q134" s="356"/>
    </row>
    <row r="135" spans="14:17" ht="13.2">
      <c r="N135" s="356"/>
      <c r="O135" s="356"/>
      <c r="P135" s="356"/>
      <c r="Q135" s="356"/>
    </row>
    <row r="136" spans="14:17" ht="13.2">
      <c r="N136" s="356"/>
      <c r="O136" s="356"/>
      <c r="P136" s="356"/>
      <c r="Q136" s="356"/>
    </row>
    <row r="137" spans="14:17" ht="13.2">
      <c r="N137" s="356"/>
      <c r="O137" s="356"/>
      <c r="P137" s="356"/>
      <c r="Q137" s="356"/>
    </row>
    <row r="138" spans="14:17" ht="13.2">
      <c r="N138" s="356"/>
      <c r="O138" s="356"/>
      <c r="P138" s="356"/>
      <c r="Q138" s="356"/>
    </row>
    <row r="139" spans="14:17" ht="13.2">
      <c r="N139" s="356"/>
      <c r="O139" s="356"/>
      <c r="P139" s="356"/>
      <c r="Q139" s="356"/>
    </row>
    <row r="140" spans="14:17" ht="13.2">
      <c r="N140" s="356"/>
      <c r="O140" s="356"/>
      <c r="P140" s="356"/>
      <c r="Q140" s="356"/>
    </row>
    <row r="141" spans="14:17" ht="13.2">
      <c r="N141" s="356"/>
      <c r="O141" s="356"/>
      <c r="P141" s="356"/>
      <c r="Q141" s="356"/>
    </row>
    <row r="142" spans="14:17" ht="13.2">
      <c r="N142" s="356"/>
      <c r="O142" s="356"/>
      <c r="P142" s="356"/>
      <c r="Q142" s="356"/>
    </row>
    <row r="143" spans="14:17" ht="13.2">
      <c r="N143" s="356"/>
      <c r="O143" s="356"/>
      <c r="P143" s="356"/>
      <c r="Q143" s="356"/>
    </row>
    <row r="144" spans="14:17" ht="13.2">
      <c r="N144" s="356"/>
      <c r="O144" s="356"/>
      <c r="P144" s="356"/>
      <c r="Q144" s="356"/>
    </row>
    <row r="145" spans="14:17" ht="13.2">
      <c r="N145" s="356"/>
      <c r="O145" s="356"/>
      <c r="P145" s="356"/>
      <c r="Q145" s="356"/>
    </row>
    <row r="146" spans="14:17" ht="13.2">
      <c r="N146" s="356"/>
      <c r="O146" s="356"/>
      <c r="P146" s="356"/>
      <c r="Q146" s="356"/>
    </row>
    <row r="147" spans="14:17" ht="13.2">
      <c r="N147" s="356"/>
      <c r="O147" s="356"/>
      <c r="P147" s="356"/>
      <c r="Q147" s="356"/>
    </row>
    <row r="148" spans="14:17" ht="13.2">
      <c r="N148" s="356"/>
      <c r="O148" s="356"/>
      <c r="P148" s="356"/>
      <c r="Q148" s="356"/>
    </row>
    <row r="149" spans="14:17" ht="13.2">
      <c r="N149" s="356"/>
      <c r="O149" s="356"/>
      <c r="P149" s="356"/>
      <c r="Q149" s="356"/>
    </row>
    <row r="150" spans="14:17" ht="13.2">
      <c r="N150" s="356"/>
      <c r="O150" s="356"/>
      <c r="P150" s="356"/>
      <c r="Q150" s="356"/>
    </row>
    <row r="151" spans="14:17" ht="13.2">
      <c r="N151" s="356"/>
      <c r="O151" s="356"/>
      <c r="P151" s="356"/>
      <c r="Q151" s="356"/>
    </row>
    <row r="152" spans="14:17" ht="13.2">
      <c r="N152" s="356"/>
      <c r="O152" s="356"/>
      <c r="P152" s="356"/>
      <c r="Q152" s="356"/>
    </row>
    <row r="153" spans="14:17" ht="13.2">
      <c r="N153" s="356"/>
      <c r="O153" s="356"/>
      <c r="P153" s="356"/>
      <c r="Q153" s="356"/>
    </row>
  </sheetData>
  <hyperlinks>
    <hyperlink ref="BO6" location="Índex!D9" display="Index" xr:uid="{115AD787-0F3F-4549-99A8-A828C953BD08}"/>
  </hyperlinks>
  <printOptions horizontalCentered="1"/>
  <pageMargins left="0" right="0" top="0.39370078740157483" bottom="0" header="0" footer="0"/>
  <pageSetup paperSize="9" scale="21" orientation="landscape" horizontalDpi="1200" verticalDpi="1200" r:id="rId1"/>
  <headerFooter alignWithMargins="0">
    <oddHeader>&amp;R&amp;P/&amp;N</oddHeader>
  </headerFooter>
  <colBreaks count="9" manualBreakCount="9">
    <brk id="9" max="41" man="1"/>
    <brk id="17" max="41" man="1"/>
    <brk id="25" max="41" man="1"/>
    <brk id="33" max="41" man="1"/>
    <brk id="41" max="41" man="1"/>
    <brk id="56" max="32" man="1"/>
    <brk id="81" max="33" man="1"/>
    <brk id="98" max="35" man="1"/>
    <brk id="114" max="3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4705F-BAF4-41B9-8E79-90BABB38E80B}">
  <sheetPr>
    <tabColor rgb="FFFF0000"/>
    <pageSetUpPr fitToPage="1"/>
  </sheetPr>
  <dimension ref="A1:GG43"/>
  <sheetViews>
    <sheetView showGridLines="0" zoomScaleNormal="100" workbookViewId="0">
      <pane xSplit="1" ySplit="8" topLeftCell="AA9" activePane="bottomRight" state="frozen"/>
      <selection activeCell="AG10" sqref="AG10"/>
      <selection pane="topRight" activeCell="AG10" sqref="AG10"/>
      <selection pane="bottomLeft" activeCell="AG10" sqref="AG10"/>
      <selection pane="bottomRight" activeCell="AG10" sqref="AG10"/>
    </sheetView>
  </sheetViews>
  <sheetFormatPr defaultColWidth="9.36328125" defaultRowHeight="15" customHeight="1"/>
  <cols>
    <col min="1" max="1" width="67.1796875" style="350" bestFit="1" customWidth="1"/>
    <col min="2" max="5" width="9.36328125" style="350"/>
    <col min="6" max="6" width="9.36328125" style="350" customWidth="1"/>
    <col min="7" max="10" width="9.36328125" style="350"/>
    <col min="11" max="12" width="9.36328125" style="350" customWidth="1"/>
    <col min="13" max="15" width="9.36328125" style="350"/>
    <col min="16" max="16" width="9.36328125" style="350" customWidth="1"/>
    <col min="17" max="19" width="9.36328125" style="350"/>
    <col min="20" max="32" width="9.36328125" style="350" customWidth="1"/>
    <col min="33" max="33" width="9.36328125" style="341" customWidth="1"/>
    <col min="34" max="16384" width="9.36328125" style="350"/>
  </cols>
  <sheetData>
    <row r="1" spans="1:189" s="49" customFormat="1" ht="15" customHeight="1">
      <c r="A1" s="37"/>
      <c r="B1" s="38"/>
      <c r="C1" s="145"/>
      <c r="D1" s="38"/>
      <c r="E1" s="38"/>
      <c r="F1" s="145"/>
      <c r="G1" s="38"/>
      <c r="H1" s="38"/>
      <c r="I1" s="38"/>
      <c r="J1" s="38"/>
      <c r="K1" s="145"/>
      <c r="L1" s="145"/>
      <c r="M1" s="38"/>
      <c r="N1" s="38"/>
      <c r="O1" s="38"/>
      <c r="P1" s="145"/>
      <c r="Q1" s="38"/>
      <c r="R1" s="38"/>
      <c r="S1" s="38"/>
      <c r="T1" s="145"/>
      <c r="U1" s="145"/>
      <c r="V1" s="145"/>
      <c r="W1" s="145"/>
      <c r="X1" s="145"/>
      <c r="Y1" s="145"/>
      <c r="Z1" s="145"/>
      <c r="AA1" s="145"/>
      <c r="AB1" s="145"/>
      <c r="AC1" s="145"/>
      <c r="AD1" s="145"/>
      <c r="AE1" s="145"/>
      <c r="AF1" s="145"/>
      <c r="AG1" s="40"/>
      <c r="AH1" s="145"/>
      <c r="AI1" s="38"/>
      <c r="AJ1" s="145"/>
      <c r="AK1" s="38"/>
      <c r="AL1" s="145"/>
      <c r="AM1" s="38"/>
      <c r="AN1" s="145"/>
      <c r="AO1" s="38"/>
      <c r="AP1" s="145"/>
      <c r="AQ1" s="38"/>
      <c r="AR1" s="145"/>
      <c r="AS1" s="38"/>
      <c r="AT1" s="145"/>
      <c r="AU1" s="38"/>
      <c r="AV1" s="145"/>
      <c r="AW1" s="88"/>
      <c r="AX1" s="88"/>
      <c r="AY1" s="38"/>
      <c r="AZ1" s="145"/>
      <c r="BA1" s="87"/>
      <c r="BB1" s="87"/>
      <c r="BC1" s="87"/>
      <c r="BD1" s="87"/>
      <c r="BE1" s="87"/>
      <c r="BF1" s="145"/>
      <c r="BG1" s="87"/>
      <c r="BH1" s="145"/>
      <c r="BI1" s="87"/>
      <c r="BJ1" s="87"/>
      <c r="BK1" s="87"/>
      <c r="BL1" s="37"/>
      <c r="BM1" s="37"/>
      <c r="BN1" s="38"/>
      <c r="BO1" s="145"/>
      <c r="BP1" s="38"/>
      <c r="BQ1" s="145"/>
      <c r="BR1" s="38"/>
      <c r="BS1" s="145"/>
      <c r="BT1" s="38"/>
      <c r="BU1" s="145"/>
      <c r="BV1" s="38"/>
      <c r="BW1" s="145"/>
      <c r="BX1" s="38"/>
      <c r="BY1" s="145"/>
      <c r="BZ1" s="38"/>
      <c r="CA1" s="145"/>
      <c r="CB1" s="38"/>
      <c r="CC1" s="145"/>
      <c r="CD1" s="38"/>
      <c r="CE1" s="145"/>
      <c r="CF1" s="38"/>
      <c r="CG1" s="145"/>
      <c r="CH1" s="38"/>
      <c r="CI1" s="145"/>
      <c r="CJ1" s="38"/>
      <c r="CK1" s="145"/>
      <c r="CL1" s="38"/>
      <c r="CM1" s="145"/>
      <c r="CN1" s="38"/>
      <c r="CO1" s="145"/>
      <c r="CP1" s="38"/>
      <c r="CQ1" s="145"/>
      <c r="CR1" s="38"/>
      <c r="CS1" s="145"/>
      <c r="CT1" s="38"/>
      <c r="CU1" s="145"/>
      <c r="CV1" s="38"/>
      <c r="CW1" s="145"/>
      <c r="CX1" s="38"/>
      <c r="CY1" s="145"/>
      <c r="CZ1" s="38"/>
      <c r="DA1" s="145"/>
      <c r="DB1" s="88"/>
      <c r="DC1" s="88"/>
      <c r="DD1" s="38"/>
      <c r="DE1" s="145"/>
      <c r="DF1" s="87"/>
      <c r="DG1" s="87"/>
      <c r="DH1" s="87"/>
      <c r="DI1" s="87"/>
      <c r="DJ1" s="87"/>
      <c r="DK1" s="145"/>
      <c r="DL1" s="87"/>
      <c r="DM1" s="145"/>
      <c r="DN1" s="87"/>
      <c r="DO1" s="87"/>
      <c r="DP1" s="87"/>
      <c r="DQ1" s="37"/>
      <c r="DR1" s="37"/>
      <c r="DS1" s="38"/>
      <c r="DT1" s="145"/>
      <c r="DU1" s="38"/>
      <c r="DV1" s="145"/>
      <c r="DW1" s="38"/>
      <c r="DX1" s="145"/>
      <c r="DY1" s="38"/>
      <c r="DZ1" s="145"/>
      <c r="EA1" s="38"/>
      <c r="EB1" s="145"/>
      <c r="EC1" s="38"/>
      <c r="ED1" s="145"/>
      <c r="EE1" s="38"/>
      <c r="EF1" s="145"/>
      <c r="EG1" s="38"/>
      <c r="EH1" s="145"/>
      <c r="EI1" s="38"/>
      <c r="EJ1" s="145"/>
      <c r="EK1" s="38"/>
      <c r="EL1" s="145"/>
      <c r="EM1" s="38"/>
      <c r="EN1" s="145"/>
      <c r="EO1" s="38"/>
      <c r="EP1" s="145"/>
      <c r="EQ1" s="38"/>
      <c r="ER1" s="145"/>
      <c r="ES1" s="38"/>
      <c r="ET1" s="145"/>
      <c r="EU1" s="38"/>
      <c r="EV1" s="145"/>
      <c r="EW1" s="38"/>
      <c r="EX1" s="145"/>
      <c r="EY1" s="38"/>
      <c r="EZ1" s="145"/>
      <c r="FA1" s="38"/>
      <c r="FB1" s="145"/>
      <c r="FC1" s="38"/>
      <c r="FD1" s="145"/>
      <c r="FE1" s="38"/>
      <c r="FF1" s="145"/>
      <c r="FG1" s="88"/>
      <c r="FH1" s="88"/>
      <c r="FI1" s="38"/>
      <c r="FJ1" s="145"/>
      <c r="FK1" s="87"/>
      <c r="FL1" s="87"/>
      <c r="FM1" s="87"/>
      <c r="FN1" s="87"/>
      <c r="FO1" s="87"/>
      <c r="FP1" s="145"/>
      <c r="FQ1" s="87"/>
      <c r="FR1" s="145"/>
      <c r="FS1" s="87"/>
      <c r="FT1" s="87"/>
      <c r="FU1" s="87"/>
      <c r="FV1" s="37"/>
      <c r="FW1" s="37"/>
      <c r="FX1" s="38"/>
      <c r="FY1" s="145"/>
      <c r="FZ1" s="38"/>
      <c r="GA1" s="145"/>
      <c r="GB1" s="38"/>
      <c r="GC1" s="145"/>
      <c r="GD1" s="38"/>
      <c r="GE1" s="145"/>
      <c r="GF1" s="38"/>
      <c r="GG1" s="145"/>
    </row>
    <row r="2" spans="1:189" s="49" customFormat="1" ht="15" customHeight="1">
      <c r="A2" s="37"/>
      <c r="B2" s="38"/>
      <c r="C2" s="145"/>
      <c r="D2" s="38"/>
      <c r="E2" s="38"/>
      <c r="F2" s="145"/>
      <c r="G2" s="38"/>
      <c r="H2" s="38"/>
      <c r="I2" s="38"/>
      <c r="J2" s="38"/>
      <c r="K2" s="145"/>
      <c r="L2" s="145"/>
      <c r="M2" s="38"/>
      <c r="N2" s="38"/>
      <c r="O2" s="38"/>
      <c r="P2" s="145"/>
      <c r="Q2" s="38"/>
      <c r="R2" s="38"/>
      <c r="S2" s="38"/>
      <c r="T2" s="145"/>
      <c r="U2" s="145"/>
      <c r="V2" s="145"/>
      <c r="W2" s="145"/>
      <c r="X2" s="145"/>
      <c r="Y2" s="145"/>
      <c r="Z2" s="145"/>
      <c r="AA2" s="145"/>
      <c r="AB2" s="145"/>
      <c r="AC2" s="145"/>
      <c r="AD2" s="145"/>
      <c r="AE2" s="145"/>
      <c r="AF2" s="145"/>
      <c r="AG2" s="40"/>
      <c r="AH2" s="145"/>
      <c r="AI2" s="38"/>
      <c r="AJ2" s="145"/>
      <c r="AK2" s="38"/>
      <c r="AL2" s="145"/>
      <c r="AM2" s="38"/>
      <c r="AN2" s="145"/>
      <c r="AO2" s="38"/>
      <c r="AP2" s="145"/>
      <c r="AQ2" s="38"/>
      <c r="AR2" s="145"/>
      <c r="AS2" s="38"/>
      <c r="AT2" s="145"/>
      <c r="AU2" s="38"/>
      <c r="AV2" s="145"/>
      <c r="AW2" s="88"/>
      <c r="AX2" s="88"/>
      <c r="AY2" s="38"/>
      <c r="AZ2" s="145"/>
      <c r="BA2" s="87"/>
      <c r="BB2" s="87"/>
      <c r="BC2" s="87"/>
      <c r="BD2" s="87"/>
      <c r="BE2" s="87"/>
      <c r="BF2" s="145"/>
      <c r="BG2" s="87"/>
      <c r="BH2" s="145"/>
      <c r="BI2" s="87"/>
      <c r="BJ2" s="87"/>
      <c r="BK2" s="87"/>
      <c r="BL2" s="37"/>
      <c r="BM2" s="37"/>
      <c r="BN2" s="38"/>
      <c r="BO2" s="145"/>
      <c r="BP2" s="38"/>
      <c r="BQ2" s="145"/>
      <c r="BR2" s="38"/>
      <c r="BS2" s="145"/>
      <c r="BT2" s="38"/>
      <c r="BU2" s="145"/>
      <c r="BV2" s="38"/>
      <c r="BW2" s="145"/>
      <c r="BX2" s="38"/>
      <c r="BY2" s="145"/>
      <c r="BZ2" s="38"/>
      <c r="CA2" s="145"/>
      <c r="CB2" s="38"/>
      <c r="CC2" s="145"/>
      <c r="CD2" s="38"/>
      <c r="CE2" s="145"/>
      <c r="CF2" s="38"/>
      <c r="CG2" s="145"/>
      <c r="CH2" s="38"/>
      <c r="CI2" s="145"/>
      <c r="CJ2" s="38"/>
      <c r="CK2" s="145"/>
      <c r="CL2" s="38"/>
      <c r="CM2" s="145"/>
      <c r="CN2" s="38"/>
      <c r="CO2" s="145"/>
      <c r="CP2" s="38"/>
      <c r="CQ2" s="145"/>
      <c r="CR2" s="38"/>
      <c r="CS2" s="145"/>
      <c r="CT2" s="38"/>
      <c r="CU2" s="145"/>
      <c r="CV2" s="38"/>
      <c r="CW2" s="145"/>
      <c r="CX2" s="38"/>
      <c r="CY2" s="145"/>
      <c r="CZ2" s="38"/>
      <c r="DA2" s="145"/>
      <c r="DB2" s="88"/>
      <c r="DC2" s="88"/>
      <c r="DD2" s="38"/>
      <c r="DE2" s="145"/>
      <c r="DF2" s="87"/>
      <c r="DG2" s="87"/>
      <c r="DH2" s="87"/>
      <c r="DI2" s="87"/>
      <c r="DJ2" s="87"/>
      <c r="DK2" s="145"/>
      <c r="DL2" s="87"/>
      <c r="DM2" s="145"/>
      <c r="DN2" s="87"/>
      <c r="DO2" s="87"/>
      <c r="DP2" s="87"/>
      <c r="DQ2" s="37"/>
      <c r="DR2" s="37"/>
      <c r="DS2" s="38"/>
      <c r="DT2" s="145"/>
      <c r="DU2" s="38"/>
      <c r="DV2" s="145"/>
      <c r="DW2" s="38"/>
      <c r="DX2" s="145"/>
      <c r="DY2" s="38"/>
      <c r="DZ2" s="145"/>
      <c r="EA2" s="38"/>
      <c r="EB2" s="145"/>
      <c r="EC2" s="38"/>
      <c r="ED2" s="145"/>
      <c r="EE2" s="38"/>
      <c r="EF2" s="145"/>
      <c r="EG2" s="38"/>
      <c r="EH2" s="145"/>
      <c r="EI2" s="38"/>
      <c r="EJ2" s="145"/>
      <c r="EK2" s="38"/>
      <c r="EL2" s="145"/>
      <c r="EM2" s="38"/>
      <c r="EN2" s="145"/>
      <c r="EO2" s="38"/>
      <c r="EP2" s="145"/>
      <c r="EQ2" s="38"/>
      <c r="ER2" s="145"/>
      <c r="ES2" s="38"/>
      <c r="ET2" s="145"/>
      <c r="EU2" s="38"/>
      <c r="EV2" s="145"/>
      <c r="EW2" s="38"/>
      <c r="EX2" s="145"/>
      <c r="EY2" s="38"/>
      <c r="EZ2" s="145"/>
      <c r="FA2" s="38"/>
      <c r="FB2" s="145"/>
      <c r="FC2" s="38"/>
      <c r="FD2" s="145"/>
      <c r="FE2" s="38"/>
      <c r="FF2" s="145"/>
      <c r="FG2" s="88"/>
      <c r="FH2" s="88"/>
      <c r="FI2" s="38"/>
      <c r="FJ2" s="145"/>
      <c r="FK2" s="87"/>
      <c r="FL2" s="87"/>
      <c r="FM2" s="87"/>
      <c r="FN2" s="87"/>
      <c r="FO2" s="87"/>
      <c r="FP2" s="145"/>
      <c r="FQ2" s="87"/>
      <c r="FR2" s="145"/>
      <c r="FS2" s="87"/>
      <c r="FT2" s="87"/>
      <c r="FU2" s="87"/>
      <c r="FV2" s="37"/>
      <c r="FW2" s="37"/>
      <c r="FX2" s="38"/>
      <c r="FY2" s="145"/>
      <c r="FZ2" s="38"/>
      <c r="GA2" s="145"/>
      <c r="GB2" s="38"/>
      <c r="GC2" s="145"/>
      <c r="GD2" s="38"/>
      <c r="GE2" s="145"/>
      <c r="GF2" s="38"/>
      <c r="GG2" s="145"/>
    </row>
    <row r="3" spans="1:189" s="49" customFormat="1" ht="15" customHeight="1">
      <c r="A3" s="37"/>
      <c r="B3" s="38"/>
      <c r="C3" s="145"/>
      <c r="D3" s="38"/>
      <c r="E3" s="38"/>
      <c r="F3" s="145"/>
      <c r="G3" s="38"/>
      <c r="H3" s="38"/>
      <c r="I3" s="38"/>
      <c r="J3" s="38"/>
      <c r="K3" s="145"/>
      <c r="L3" s="145"/>
      <c r="M3" s="38"/>
      <c r="N3" s="38"/>
      <c r="O3" s="38"/>
      <c r="P3" s="145"/>
      <c r="Q3" s="38"/>
      <c r="R3" s="38"/>
      <c r="S3" s="38"/>
      <c r="T3" s="145"/>
      <c r="U3" s="145"/>
      <c r="V3" s="145"/>
      <c r="W3" s="145"/>
      <c r="X3" s="145"/>
      <c r="Y3" s="145"/>
      <c r="Z3" s="145"/>
      <c r="AA3" s="145"/>
      <c r="AB3" s="145"/>
      <c r="AC3" s="145"/>
      <c r="AD3" s="145"/>
      <c r="AE3" s="145"/>
      <c r="AF3" s="145"/>
      <c r="AG3" s="40"/>
      <c r="AH3" s="145"/>
      <c r="AI3" s="38"/>
      <c r="AJ3" s="145"/>
      <c r="AK3" s="38"/>
      <c r="AL3" s="145"/>
      <c r="AM3" s="38"/>
      <c r="AN3" s="145"/>
      <c r="AO3" s="38"/>
      <c r="AP3" s="145"/>
      <c r="AQ3" s="38"/>
      <c r="AR3" s="145"/>
      <c r="AS3" s="38"/>
      <c r="AT3" s="145"/>
      <c r="AU3" s="38"/>
      <c r="AV3" s="145"/>
      <c r="AW3" s="88"/>
      <c r="AX3" s="88"/>
      <c r="AY3" s="38"/>
      <c r="AZ3" s="145"/>
      <c r="BA3" s="87"/>
      <c r="BB3" s="87"/>
      <c r="BC3" s="87"/>
      <c r="BD3" s="87"/>
      <c r="BE3" s="87"/>
      <c r="BF3" s="145"/>
      <c r="BG3" s="87"/>
      <c r="BH3" s="145"/>
      <c r="BI3" s="87"/>
      <c r="BJ3" s="87"/>
      <c r="BK3" s="87"/>
      <c r="BL3" s="37"/>
      <c r="BM3" s="37"/>
      <c r="BN3" s="38"/>
      <c r="BO3" s="145"/>
      <c r="BP3" s="38"/>
      <c r="BQ3" s="145"/>
      <c r="BR3" s="38"/>
      <c r="BS3" s="145"/>
      <c r="BT3" s="38"/>
      <c r="BU3" s="145"/>
      <c r="BV3" s="38"/>
      <c r="BW3" s="145"/>
      <c r="BX3" s="38"/>
      <c r="BY3" s="145"/>
      <c r="BZ3" s="38"/>
      <c r="CA3" s="145"/>
      <c r="CB3" s="38"/>
      <c r="CC3" s="145"/>
      <c r="CD3" s="38"/>
      <c r="CE3" s="145"/>
      <c r="CF3" s="38"/>
      <c r="CG3" s="145"/>
      <c r="CH3" s="38"/>
      <c r="CI3" s="145"/>
      <c r="CJ3" s="38"/>
      <c r="CK3" s="145"/>
      <c r="CL3" s="38"/>
      <c r="CM3" s="145"/>
      <c r="CN3" s="38"/>
      <c r="CO3" s="145"/>
      <c r="CP3" s="38"/>
      <c r="CQ3" s="145"/>
      <c r="CR3" s="38"/>
      <c r="CS3" s="145"/>
      <c r="CT3" s="38"/>
      <c r="CU3" s="145"/>
      <c r="CV3" s="38"/>
      <c r="CW3" s="145"/>
      <c r="CX3" s="38"/>
      <c r="CY3" s="145"/>
      <c r="CZ3" s="38"/>
      <c r="DA3" s="145"/>
      <c r="DB3" s="88"/>
      <c r="DC3" s="88"/>
      <c r="DD3" s="38"/>
      <c r="DE3" s="145"/>
      <c r="DF3" s="87"/>
      <c r="DG3" s="87"/>
      <c r="DH3" s="87"/>
      <c r="DI3" s="87"/>
      <c r="DJ3" s="87"/>
      <c r="DK3" s="145"/>
      <c r="DL3" s="87"/>
      <c r="DM3" s="145"/>
      <c r="DN3" s="87"/>
      <c r="DO3" s="87"/>
      <c r="DP3" s="87"/>
      <c r="DQ3" s="37"/>
      <c r="DR3" s="37"/>
      <c r="DS3" s="38"/>
      <c r="DT3" s="145"/>
      <c r="DU3" s="38"/>
      <c r="DV3" s="145"/>
      <c r="DW3" s="38"/>
      <c r="DX3" s="145"/>
      <c r="DY3" s="38"/>
      <c r="DZ3" s="145"/>
      <c r="EA3" s="38"/>
      <c r="EB3" s="145"/>
      <c r="EC3" s="38"/>
      <c r="ED3" s="145"/>
      <c r="EE3" s="38"/>
      <c r="EF3" s="145"/>
      <c r="EG3" s="38"/>
      <c r="EH3" s="145"/>
      <c r="EI3" s="38"/>
      <c r="EJ3" s="145"/>
      <c r="EK3" s="38"/>
      <c r="EL3" s="145"/>
      <c r="EM3" s="38"/>
      <c r="EN3" s="145"/>
      <c r="EO3" s="38"/>
      <c r="EP3" s="145"/>
      <c r="EQ3" s="38"/>
      <c r="ER3" s="145"/>
      <c r="ES3" s="38"/>
      <c r="ET3" s="145"/>
      <c r="EU3" s="38"/>
      <c r="EV3" s="145"/>
      <c r="EW3" s="38"/>
      <c r="EX3" s="145"/>
      <c r="EY3" s="38"/>
      <c r="EZ3" s="145"/>
      <c r="FA3" s="38"/>
      <c r="FB3" s="145"/>
      <c r="FC3" s="38"/>
      <c r="FD3" s="145"/>
      <c r="FE3" s="38"/>
      <c r="FF3" s="145"/>
      <c r="FG3" s="88"/>
      <c r="FH3" s="88"/>
      <c r="FI3" s="38"/>
      <c r="FJ3" s="145"/>
      <c r="FK3" s="87"/>
      <c r="FL3" s="87"/>
      <c r="FM3" s="87"/>
      <c r="FN3" s="87"/>
      <c r="FO3" s="87"/>
      <c r="FP3" s="145"/>
      <c r="FQ3" s="87"/>
      <c r="FR3" s="145"/>
      <c r="FS3" s="87"/>
      <c r="FT3" s="87"/>
      <c r="FU3" s="87"/>
      <c r="FV3" s="37"/>
      <c r="FW3" s="37"/>
      <c r="FX3" s="38"/>
      <c r="FY3" s="145"/>
      <c r="FZ3" s="38"/>
      <c r="GA3" s="145"/>
      <c r="GB3" s="38"/>
      <c r="GC3" s="145"/>
      <c r="GD3" s="38"/>
      <c r="GE3" s="145"/>
      <c r="GF3" s="38"/>
      <c r="GG3" s="145"/>
    </row>
    <row r="4" spans="1:189" s="49" customFormat="1" ht="15" customHeight="1">
      <c r="A4" s="45"/>
      <c r="AG4" s="44"/>
    </row>
    <row r="5" spans="1:189" s="49" customFormat="1" ht="15" customHeight="1" thickBot="1">
      <c r="A5" s="47" t="s">
        <v>578</v>
      </c>
      <c r="B5" s="47"/>
      <c r="C5" s="47"/>
      <c r="D5" s="48"/>
      <c r="E5" s="48"/>
      <c r="F5" s="90"/>
      <c r="G5" s="48"/>
      <c r="H5" s="48"/>
      <c r="I5" s="48"/>
      <c r="J5" s="48"/>
      <c r="K5" s="90"/>
      <c r="L5" s="90"/>
      <c r="M5" s="48"/>
      <c r="N5" s="48"/>
      <c r="O5" s="48"/>
      <c r="P5" s="90"/>
      <c r="Q5" s="48"/>
      <c r="R5" s="48"/>
      <c r="S5" s="48"/>
      <c r="AG5" s="44"/>
    </row>
    <row r="6" spans="1:189" s="49" customFormat="1" ht="15" customHeight="1" thickTop="1">
      <c r="A6" s="400"/>
      <c r="B6" s="400"/>
      <c r="C6" s="400"/>
      <c r="D6" s="400"/>
      <c r="E6" s="400"/>
      <c r="F6" s="51"/>
      <c r="G6" s="400"/>
      <c r="H6" s="400"/>
      <c r="I6" s="400"/>
      <c r="J6" s="400"/>
      <c r="K6" s="51"/>
      <c r="L6" s="51"/>
      <c r="M6" s="400"/>
      <c r="N6" s="400"/>
      <c r="O6" s="400"/>
      <c r="P6" s="51"/>
      <c r="Q6" s="400"/>
      <c r="R6" s="400"/>
      <c r="S6" s="400"/>
      <c r="AG6" s="51" t="s">
        <v>61</v>
      </c>
    </row>
    <row r="7" spans="1:189" s="93" customFormat="1" ht="15" customHeight="1">
      <c r="A7" s="54"/>
      <c r="B7" s="55" t="s">
        <v>279</v>
      </c>
      <c r="C7" s="55" t="s">
        <v>280</v>
      </c>
      <c r="D7" s="55" t="s">
        <v>281</v>
      </c>
      <c r="E7" s="55" t="s">
        <v>282</v>
      </c>
      <c r="F7" s="55" t="s">
        <v>283</v>
      </c>
      <c r="G7" s="55" t="s">
        <v>284</v>
      </c>
      <c r="H7" s="55" t="s">
        <v>285</v>
      </c>
      <c r="I7" s="55" t="s">
        <v>286</v>
      </c>
      <c r="J7" s="55" t="s">
        <v>287</v>
      </c>
      <c r="K7" s="55" t="s">
        <v>288</v>
      </c>
      <c r="L7" s="55" t="s">
        <v>289</v>
      </c>
      <c r="M7" s="55" t="s">
        <v>290</v>
      </c>
      <c r="N7" s="55" t="s">
        <v>291</v>
      </c>
      <c r="O7" s="55" t="s">
        <v>292</v>
      </c>
      <c r="P7" s="55" t="s">
        <v>293</v>
      </c>
      <c r="Q7" s="55" t="s">
        <v>294</v>
      </c>
      <c r="R7" s="55" t="s">
        <v>295</v>
      </c>
      <c r="S7" s="55" t="s">
        <v>296</v>
      </c>
      <c r="T7" s="55" t="s">
        <v>297</v>
      </c>
      <c r="U7" s="55" t="s">
        <v>298</v>
      </c>
      <c r="V7" s="55" t="s">
        <v>299</v>
      </c>
      <c r="W7" s="55" t="s">
        <v>300</v>
      </c>
      <c r="X7" s="55" t="s">
        <v>301</v>
      </c>
      <c r="Y7" s="55" t="s">
        <v>302</v>
      </c>
      <c r="Z7" s="55" t="s">
        <v>303</v>
      </c>
      <c r="AA7" s="55" t="s">
        <v>304</v>
      </c>
      <c r="AB7" s="55" t="s">
        <v>305</v>
      </c>
      <c r="AC7" s="55" t="s">
        <v>306</v>
      </c>
      <c r="AD7" s="55" t="s">
        <v>307</v>
      </c>
      <c r="AE7" s="55" t="s">
        <v>308</v>
      </c>
      <c r="AF7" s="55" t="s">
        <v>309</v>
      </c>
      <c r="AG7" s="55" t="s">
        <v>310</v>
      </c>
    </row>
    <row r="8" spans="1:189" s="49"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row>
    <row r="9" spans="1:189" s="198"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60"/>
    </row>
    <row r="10" spans="1:189" s="49" customFormat="1" ht="12.75" customHeight="1">
      <c r="A10" s="45" t="s">
        <v>579</v>
      </c>
      <c r="B10" s="508">
        <v>14035</v>
      </c>
      <c r="C10" s="508">
        <v>14377</v>
      </c>
      <c r="D10" s="508">
        <v>13358</v>
      </c>
      <c r="E10" s="508">
        <v>13809</v>
      </c>
      <c r="F10" s="508">
        <v>55579</v>
      </c>
      <c r="G10" s="508">
        <v>13522</v>
      </c>
      <c r="H10" s="508">
        <v>13507</v>
      </c>
      <c r="I10" s="508">
        <v>13953</v>
      </c>
      <c r="J10" s="508">
        <v>14774</v>
      </c>
      <c r="K10" s="508">
        <v>55756</v>
      </c>
      <c r="L10" s="508">
        <v>14087</v>
      </c>
      <c r="M10" s="508">
        <v>14468</v>
      </c>
      <c r="N10" s="508">
        <v>14773</v>
      </c>
      <c r="O10" s="508">
        <v>15428</v>
      </c>
      <c r="P10" s="508">
        <v>58756</v>
      </c>
      <c r="Q10" s="508">
        <v>14499</v>
      </c>
      <c r="R10" s="508">
        <v>16684</v>
      </c>
      <c r="S10" s="508">
        <v>15288</v>
      </c>
      <c r="T10" s="508">
        <v>16657</v>
      </c>
      <c r="U10" s="508">
        <v>63128</v>
      </c>
      <c r="V10" s="508">
        <v>15578</v>
      </c>
      <c r="W10" s="508">
        <v>15738</v>
      </c>
      <c r="X10" s="508">
        <v>15702</v>
      </c>
      <c r="Y10" s="508">
        <v>16962</v>
      </c>
      <c r="Z10" s="508">
        <v>63980</v>
      </c>
      <c r="AA10" s="508">
        <f t="shared" ref="AA10:AB10" si="0">SUM(AA11:AA12)</f>
        <v>17061</v>
      </c>
      <c r="AB10" s="508">
        <f t="shared" si="0"/>
        <v>16360.900000000001</v>
      </c>
      <c r="AC10" s="508">
        <f>SUM(AC11:AC12)-1</f>
        <v>16283</v>
      </c>
      <c r="AD10" s="508">
        <v>16677</v>
      </c>
      <c r="AE10" s="508">
        <v>66381.899999999994</v>
      </c>
      <c r="AF10" s="508">
        <f t="shared" ref="AF10:AG10" si="1">SUM(AF11:AF12)</f>
        <v>16653</v>
      </c>
      <c r="AG10" s="509">
        <f t="shared" si="1"/>
        <v>16556</v>
      </c>
    </row>
    <row r="11" spans="1:189" s="198" customFormat="1" ht="12.75" customHeight="1">
      <c r="A11" s="65" t="s">
        <v>477</v>
      </c>
      <c r="B11" s="510">
        <v>12395</v>
      </c>
      <c r="C11" s="510">
        <v>12139</v>
      </c>
      <c r="D11" s="510">
        <v>11734</v>
      </c>
      <c r="E11" s="510">
        <v>11725</v>
      </c>
      <c r="F11" s="510">
        <v>47993</v>
      </c>
      <c r="G11" s="510">
        <v>11264</v>
      </c>
      <c r="H11" s="510">
        <v>11694</v>
      </c>
      <c r="I11" s="510">
        <v>11887</v>
      </c>
      <c r="J11" s="510">
        <v>11884</v>
      </c>
      <c r="K11" s="510">
        <v>46729</v>
      </c>
      <c r="L11" s="510">
        <v>11960</v>
      </c>
      <c r="M11" s="510">
        <v>12185</v>
      </c>
      <c r="N11" s="510">
        <v>12503</v>
      </c>
      <c r="O11" s="510">
        <v>12983</v>
      </c>
      <c r="P11" s="510">
        <v>49631</v>
      </c>
      <c r="Q11" s="510">
        <v>12964</v>
      </c>
      <c r="R11" s="510">
        <v>13163</v>
      </c>
      <c r="S11" s="510">
        <v>12794</v>
      </c>
      <c r="T11" s="510">
        <v>13219</v>
      </c>
      <c r="U11" s="510">
        <v>52140</v>
      </c>
      <c r="V11" s="510">
        <v>13225</v>
      </c>
      <c r="W11" s="510">
        <v>13471</v>
      </c>
      <c r="X11" s="510">
        <v>14054</v>
      </c>
      <c r="Y11" s="510">
        <v>14779</v>
      </c>
      <c r="Z11" s="510">
        <v>55529</v>
      </c>
      <c r="AA11" s="510">
        <v>15818</v>
      </c>
      <c r="AB11" s="510">
        <v>16947.400000000001</v>
      </c>
      <c r="AC11" s="510">
        <v>17527</v>
      </c>
      <c r="AD11" s="510">
        <v>17480</v>
      </c>
      <c r="AE11" s="510">
        <v>67773.399999999994</v>
      </c>
      <c r="AF11" s="510">
        <v>16965</v>
      </c>
      <c r="AG11" s="511">
        <v>16652</v>
      </c>
      <c r="AH11" s="49"/>
    </row>
    <row r="12" spans="1:189" s="198" customFormat="1" ht="12.75" customHeight="1">
      <c r="A12" s="65" t="s">
        <v>478</v>
      </c>
      <c r="B12" s="510">
        <v>1640</v>
      </c>
      <c r="C12" s="510">
        <v>2238</v>
      </c>
      <c r="D12" s="510">
        <v>1624</v>
      </c>
      <c r="E12" s="510">
        <v>2084</v>
      </c>
      <c r="F12" s="510">
        <v>7586</v>
      </c>
      <c r="G12" s="510">
        <v>2258</v>
      </c>
      <c r="H12" s="510">
        <v>1813</v>
      </c>
      <c r="I12" s="510">
        <v>2066</v>
      </c>
      <c r="J12" s="510">
        <v>2890</v>
      </c>
      <c r="K12" s="510">
        <v>9027</v>
      </c>
      <c r="L12" s="510">
        <v>2127</v>
      </c>
      <c r="M12" s="510">
        <v>2283</v>
      </c>
      <c r="N12" s="510">
        <v>2270</v>
      </c>
      <c r="O12" s="510">
        <v>2445</v>
      </c>
      <c r="P12" s="510">
        <v>9125</v>
      </c>
      <c r="Q12" s="510">
        <v>1535</v>
      </c>
      <c r="R12" s="510">
        <v>3521</v>
      </c>
      <c r="S12" s="510">
        <v>2494</v>
      </c>
      <c r="T12" s="510">
        <v>3438</v>
      </c>
      <c r="U12" s="510">
        <v>10988</v>
      </c>
      <c r="V12" s="510">
        <v>2353</v>
      </c>
      <c r="W12" s="510">
        <v>2267</v>
      </c>
      <c r="X12" s="510">
        <v>1648</v>
      </c>
      <c r="Y12" s="510">
        <v>2183</v>
      </c>
      <c r="Z12" s="510">
        <v>8451</v>
      </c>
      <c r="AA12" s="510">
        <v>1243</v>
      </c>
      <c r="AB12" s="510">
        <v>-586.5</v>
      </c>
      <c r="AC12" s="510">
        <v>-1243</v>
      </c>
      <c r="AD12" s="510">
        <v>-803</v>
      </c>
      <c r="AE12" s="510">
        <v>-1391</v>
      </c>
      <c r="AF12" s="510">
        <v>-312</v>
      </c>
      <c r="AG12" s="511">
        <v>-96</v>
      </c>
      <c r="AH12" s="49"/>
    </row>
    <row r="13" spans="1:189" s="198" customFormat="1" ht="6.75" customHeight="1">
      <c r="A13" s="512"/>
      <c r="B13" s="513"/>
      <c r="C13" s="513"/>
      <c r="D13" s="513"/>
      <c r="E13" s="513"/>
      <c r="F13" s="513"/>
      <c r="G13" s="513"/>
      <c r="H13" s="513"/>
      <c r="I13" s="513"/>
      <c r="J13" s="513"/>
      <c r="K13" s="513"/>
      <c r="L13" s="513"/>
      <c r="M13" s="513"/>
      <c r="N13" s="513"/>
      <c r="O13" s="513"/>
      <c r="P13" s="513"/>
      <c r="Q13" s="513"/>
      <c r="R13" s="513"/>
      <c r="S13" s="513"/>
      <c r="T13" s="513"/>
      <c r="U13" s="513"/>
      <c r="V13" s="513"/>
      <c r="W13" s="513"/>
      <c r="X13" s="513"/>
      <c r="Y13" s="513"/>
      <c r="Z13" s="513"/>
      <c r="AA13" s="513"/>
      <c r="AB13" s="513"/>
      <c r="AC13" s="513"/>
      <c r="AD13" s="513"/>
      <c r="AE13" s="513"/>
      <c r="AF13" s="513"/>
      <c r="AG13" s="514"/>
      <c r="AH13" s="49"/>
    </row>
    <row r="14" spans="1:189" s="49" customFormat="1" ht="12.75" customHeight="1">
      <c r="A14" s="45" t="s">
        <v>316</v>
      </c>
      <c r="B14" s="508">
        <v>-5345</v>
      </c>
      <c r="C14" s="508">
        <v>-5438.4231443500003</v>
      </c>
      <c r="D14" s="508">
        <v>-4663</v>
      </c>
      <c r="E14" s="508">
        <v>-5456</v>
      </c>
      <c r="F14" s="508">
        <v>-20902.423144349999</v>
      </c>
      <c r="G14" s="508">
        <v>-3934.8038163000001</v>
      </c>
      <c r="H14" s="508">
        <v>-3491</v>
      </c>
      <c r="I14" s="508">
        <v>-3543</v>
      </c>
      <c r="J14" s="508">
        <v>-3786</v>
      </c>
      <c r="K14" s="508">
        <v>-14754.8038163</v>
      </c>
      <c r="L14" s="508">
        <v>-3604</v>
      </c>
      <c r="M14" s="508">
        <v>-3487</v>
      </c>
      <c r="N14" s="508">
        <v>-3336</v>
      </c>
      <c r="O14" s="508">
        <v>-3981</v>
      </c>
      <c r="P14" s="508">
        <v>-14408</v>
      </c>
      <c r="Q14" s="508">
        <v>-6708</v>
      </c>
      <c r="R14" s="508">
        <v>-8890</v>
      </c>
      <c r="S14" s="508">
        <v>-5588</v>
      </c>
      <c r="T14" s="508">
        <v>-4568</v>
      </c>
      <c r="U14" s="508">
        <v>-25754</v>
      </c>
      <c r="V14" s="508">
        <v>-3907.3721204615395</v>
      </c>
      <c r="W14" s="508">
        <v>-3487</v>
      </c>
      <c r="X14" s="508">
        <v>-3358</v>
      </c>
      <c r="Y14" s="508">
        <v>-4283</v>
      </c>
      <c r="Z14" s="508">
        <v>-15035.372120461538</v>
      </c>
      <c r="AA14" s="508">
        <f t="shared" ref="AA14:AC14" si="2">SUM(AA15:AA18)</f>
        <v>-4836</v>
      </c>
      <c r="AB14" s="508">
        <f t="shared" si="2"/>
        <v>-5313</v>
      </c>
      <c r="AC14" s="508">
        <f t="shared" si="2"/>
        <v>-7267</v>
      </c>
      <c r="AD14" s="508">
        <v>-14881</v>
      </c>
      <c r="AE14" s="508">
        <v>-32297</v>
      </c>
      <c r="AF14" s="508">
        <f t="shared" ref="AF14:AG14" si="3">SUM(AF15:AF18)</f>
        <v>-9517</v>
      </c>
      <c r="AG14" s="509">
        <f t="shared" si="3"/>
        <v>-10316</v>
      </c>
    </row>
    <row r="15" spans="1:189" s="198" customFormat="1" ht="12.75" customHeight="1">
      <c r="A15" s="65" t="s">
        <v>311</v>
      </c>
      <c r="B15" s="510">
        <v>-5896</v>
      </c>
      <c r="C15" s="510">
        <v>-6534</v>
      </c>
      <c r="D15" s="510">
        <v>-4955</v>
      </c>
      <c r="E15" s="510">
        <v>-5414</v>
      </c>
      <c r="F15" s="510">
        <v>-22799</v>
      </c>
      <c r="G15" s="510">
        <v>-4599</v>
      </c>
      <c r="H15" s="510">
        <v>-4369</v>
      </c>
      <c r="I15" s="510">
        <v>-4857</v>
      </c>
      <c r="J15" s="510">
        <v>-4495</v>
      </c>
      <c r="K15" s="510">
        <v>-18320</v>
      </c>
      <c r="L15" s="510">
        <v>-6292</v>
      </c>
      <c r="M15" s="510">
        <v>-4349</v>
      </c>
      <c r="N15" s="510">
        <v>-4522</v>
      </c>
      <c r="O15" s="510">
        <v>-4622</v>
      </c>
      <c r="P15" s="510">
        <v>-19785</v>
      </c>
      <c r="Q15" s="510">
        <v>-7359</v>
      </c>
      <c r="R15" s="510">
        <v>-8745</v>
      </c>
      <c r="S15" s="510">
        <v>-5626</v>
      </c>
      <c r="T15" s="510">
        <v>-4066</v>
      </c>
      <c r="U15" s="510">
        <v>-25796</v>
      </c>
      <c r="V15" s="510">
        <v>-4934.7421866015393</v>
      </c>
      <c r="W15" s="510">
        <v>-4299</v>
      </c>
      <c r="X15" s="510">
        <v>-4392</v>
      </c>
      <c r="Y15" s="510">
        <v>-5059</v>
      </c>
      <c r="Z15" s="510">
        <v>-18684.742186601539</v>
      </c>
      <c r="AA15" s="510">
        <v>-7051</v>
      </c>
      <c r="AB15" s="510">
        <v>-8148</v>
      </c>
      <c r="AC15" s="510">
        <v>-8587</v>
      </c>
      <c r="AD15" s="510">
        <v>-10562</v>
      </c>
      <c r="AE15" s="510">
        <v>-34348</v>
      </c>
      <c r="AF15" s="510">
        <v>-9726</v>
      </c>
      <c r="AG15" s="511">
        <v>-10362</v>
      </c>
      <c r="AH15" s="49"/>
    </row>
    <row r="16" spans="1:189" s="198" customFormat="1" ht="12.75" customHeight="1">
      <c r="A16" s="65" t="s">
        <v>580</v>
      </c>
      <c r="B16" s="510">
        <v>1541</v>
      </c>
      <c r="C16" s="510">
        <v>2081</v>
      </c>
      <c r="D16" s="510">
        <v>1838</v>
      </c>
      <c r="E16" s="510">
        <v>1593</v>
      </c>
      <c r="F16" s="510">
        <v>7053</v>
      </c>
      <c r="G16" s="510">
        <v>1447</v>
      </c>
      <c r="H16" s="510">
        <v>1652</v>
      </c>
      <c r="I16" s="510">
        <v>2529</v>
      </c>
      <c r="J16" s="510">
        <v>1546</v>
      </c>
      <c r="K16" s="510">
        <v>7174</v>
      </c>
      <c r="L16" s="510">
        <v>3008</v>
      </c>
      <c r="M16" s="510">
        <v>1609</v>
      </c>
      <c r="N16" s="510">
        <v>1816</v>
      </c>
      <c r="O16" s="510">
        <v>1542</v>
      </c>
      <c r="P16" s="510">
        <v>7975</v>
      </c>
      <c r="Q16" s="510">
        <v>1420</v>
      </c>
      <c r="R16" s="510">
        <v>1104</v>
      </c>
      <c r="S16" s="510">
        <v>1828</v>
      </c>
      <c r="T16" s="510">
        <v>1588</v>
      </c>
      <c r="U16" s="510">
        <v>5940</v>
      </c>
      <c r="V16" s="510">
        <v>1729.7821918899999</v>
      </c>
      <c r="W16" s="510">
        <v>1356</v>
      </c>
      <c r="X16" s="510">
        <v>1472</v>
      </c>
      <c r="Y16" s="510">
        <v>1062</v>
      </c>
      <c r="Z16" s="510">
        <v>5619.7821918899999</v>
      </c>
      <c r="AA16" s="510">
        <v>1769</v>
      </c>
      <c r="AB16" s="510">
        <v>1473</v>
      </c>
      <c r="AC16" s="510">
        <v>1498</v>
      </c>
      <c r="AD16" s="510">
        <v>1131</v>
      </c>
      <c r="AE16" s="510">
        <v>5871</v>
      </c>
      <c r="AF16" s="510">
        <v>930</v>
      </c>
      <c r="AG16" s="511">
        <v>1168</v>
      </c>
      <c r="AH16" s="49"/>
    </row>
    <row r="17" spans="1:34" s="198" customFormat="1" ht="12.75" customHeight="1">
      <c r="A17" s="65" t="s">
        <v>581</v>
      </c>
      <c r="B17" s="510">
        <v>-570</v>
      </c>
      <c r="C17" s="510">
        <v>-577.42314435000003</v>
      </c>
      <c r="D17" s="510">
        <v>-789</v>
      </c>
      <c r="E17" s="510">
        <v>-852</v>
      </c>
      <c r="F17" s="510">
        <v>-2788.4231443500003</v>
      </c>
      <c r="G17" s="510">
        <v>-527.80381629999999</v>
      </c>
      <c r="H17" s="510">
        <v>-561</v>
      </c>
      <c r="I17" s="510">
        <v>-885</v>
      </c>
      <c r="J17" s="510">
        <v>-593</v>
      </c>
      <c r="K17" s="510">
        <v>-2566.8038163000001</v>
      </c>
      <c r="L17" s="510">
        <v>-364</v>
      </c>
      <c r="M17" s="510">
        <v>-612</v>
      </c>
      <c r="N17" s="510">
        <v>-535</v>
      </c>
      <c r="O17" s="510">
        <v>-771</v>
      </c>
      <c r="P17" s="510">
        <v>-2282</v>
      </c>
      <c r="Q17" s="510">
        <v>-595</v>
      </c>
      <c r="R17" s="510">
        <v>-777</v>
      </c>
      <c r="S17" s="510">
        <v>-1219</v>
      </c>
      <c r="T17" s="510">
        <v>-648</v>
      </c>
      <c r="U17" s="510">
        <v>-3239</v>
      </c>
      <c r="V17" s="510">
        <v>-659</v>
      </c>
      <c r="W17" s="510">
        <v>-324</v>
      </c>
      <c r="X17" s="510">
        <v>-380</v>
      </c>
      <c r="Y17" s="510">
        <v>-314</v>
      </c>
      <c r="Z17" s="510">
        <v>-1677</v>
      </c>
      <c r="AA17" s="510">
        <v>-207</v>
      </c>
      <c r="AB17" s="510">
        <v>-443</v>
      </c>
      <c r="AC17" s="510">
        <v>-411</v>
      </c>
      <c r="AD17" s="510">
        <v>-534</v>
      </c>
      <c r="AE17" s="510">
        <v>-1595</v>
      </c>
      <c r="AF17" s="510">
        <v>-440</v>
      </c>
      <c r="AG17" s="511">
        <v>-690</v>
      </c>
      <c r="AH17" s="49"/>
    </row>
    <row r="18" spans="1:34" s="198" customFormat="1" ht="12.75" customHeight="1">
      <c r="A18" s="65" t="s">
        <v>314</v>
      </c>
      <c r="B18" s="510">
        <v>-420</v>
      </c>
      <c r="C18" s="510">
        <v>-408</v>
      </c>
      <c r="D18" s="510">
        <v>-757</v>
      </c>
      <c r="E18" s="510">
        <v>-783</v>
      </c>
      <c r="F18" s="510">
        <v>-2368</v>
      </c>
      <c r="G18" s="510">
        <v>-255</v>
      </c>
      <c r="H18" s="510">
        <v>-213</v>
      </c>
      <c r="I18" s="510">
        <v>-330</v>
      </c>
      <c r="J18" s="510">
        <v>-244</v>
      </c>
      <c r="K18" s="510">
        <v>-1042</v>
      </c>
      <c r="L18" s="510">
        <v>44</v>
      </c>
      <c r="M18" s="510">
        <v>-135</v>
      </c>
      <c r="N18" s="510">
        <v>-95</v>
      </c>
      <c r="O18" s="510">
        <v>-130</v>
      </c>
      <c r="P18" s="510">
        <v>-316</v>
      </c>
      <c r="Q18" s="510">
        <v>-174</v>
      </c>
      <c r="R18" s="510">
        <v>-472</v>
      </c>
      <c r="S18" s="510">
        <v>-571</v>
      </c>
      <c r="T18" s="510">
        <v>-1442</v>
      </c>
      <c r="U18" s="510">
        <v>-2659</v>
      </c>
      <c r="V18" s="510">
        <v>-43.412125750000001</v>
      </c>
      <c r="W18" s="510">
        <v>-220</v>
      </c>
      <c r="X18" s="510">
        <v>-58</v>
      </c>
      <c r="Y18" s="510">
        <v>28</v>
      </c>
      <c r="Z18" s="510">
        <v>-293.41212574999997</v>
      </c>
      <c r="AA18" s="510">
        <v>653</v>
      </c>
      <c r="AB18" s="510">
        <v>1805</v>
      </c>
      <c r="AC18" s="510">
        <v>233</v>
      </c>
      <c r="AD18" s="510">
        <v>-65</v>
      </c>
      <c r="AE18" s="510">
        <v>2626</v>
      </c>
      <c r="AF18" s="510">
        <v>-281</v>
      </c>
      <c r="AG18" s="511">
        <v>-432</v>
      </c>
      <c r="AH18" s="49"/>
    </row>
    <row r="19" spans="1:34" s="198" customFormat="1" ht="12.75" customHeight="1">
      <c r="A19" s="65" t="s">
        <v>315</v>
      </c>
      <c r="B19" s="510">
        <v>0</v>
      </c>
      <c r="C19" s="510">
        <v>0</v>
      </c>
      <c r="D19" s="510">
        <v>0</v>
      </c>
      <c r="E19" s="510">
        <v>0</v>
      </c>
      <c r="F19" s="510">
        <v>0</v>
      </c>
      <c r="G19" s="510">
        <v>0</v>
      </c>
      <c r="H19" s="510">
        <v>0</v>
      </c>
      <c r="I19" s="510">
        <v>0</v>
      </c>
      <c r="J19" s="510">
        <v>0</v>
      </c>
      <c r="K19" s="510">
        <v>0</v>
      </c>
      <c r="L19" s="510">
        <v>0</v>
      </c>
      <c r="M19" s="510">
        <v>0</v>
      </c>
      <c r="N19" s="510">
        <v>0</v>
      </c>
      <c r="O19" s="510">
        <v>0</v>
      </c>
      <c r="P19" s="510">
        <v>0</v>
      </c>
      <c r="Q19" s="510">
        <v>0</v>
      </c>
      <c r="R19" s="510">
        <v>0</v>
      </c>
      <c r="S19" s="510">
        <v>0</v>
      </c>
      <c r="T19" s="510">
        <v>0</v>
      </c>
      <c r="U19" s="510">
        <v>0</v>
      </c>
      <c r="V19" s="510">
        <v>0</v>
      </c>
      <c r="W19" s="510">
        <v>0</v>
      </c>
      <c r="X19" s="510">
        <v>0</v>
      </c>
      <c r="Y19" s="510">
        <v>0</v>
      </c>
      <c r="Z19" s="510">
        <v>0</v>
      </c>
      <c r="AA19" s="510">
        <v>0</v>
      </c>
      <c r="AB19" s="510">
        <v>0</v>
      </c>
      <c r="AC19" s="510">
        <v>0</v>
      </c>
      <c r="AD19" s="510">
        <v>-4851</v>
      </c>
      <c r="AE19" s="510">
        <v>-4851</v>
      </c>
      <c r="AF19" s="510">
        <v>0</v>
      </c>
      <c r="AG19" s="511">
        <v>0</v>
      </c>
      <c r="AH19" s="49"/>
    </row>
    <row r="20" spans="1:34" s="198" customFormat="1" ht="6.75" customHeight="1">
      <c r="A20" s="512"/>
      <c r="B20" s="513"/>
      <c r="C20" s="513"/>
      <c r="D20" s="513"/>
      <c r="E20" s="513"/>
      <c r="F20" s="513"/>
      <c r="G20" s="513"/>
      <c r="H20" s="513"/>
      <c r="I20" s="513"/>
      <c r="J20" s="513"/>
      <c r="K20" s="513"/>
      <c r="L20" s="513"/>
      <c r="M20" s="513"/>
      <c r="N20" s="513"/>
      <c r="O20" s="513"/>
      <c r="P20" s="513"/>
      <c r="Q20" s="513"/>
      <c r="R20" s="513"/>
      <c r="S20" s="513"/>
      <c r="T20" s="513"/>
      <c r="U20" s="513"/>
      <c r="V20" s="513"/>
      <c r="W20" s="513"/>
      <c r="X20" s="513"/>
      <c r="Y20" s="513"/>
      <c r="Z20" s="513"/>
      <c r="AA20" s="513"/>
      <c r="AB20" s="513"/>
      <c r="AC20" s="513"/>
      <c r="AD20" s="513"/>
      <c r="AE20" s="513"/>
      <c r="AF20" s="513"/>
      <c r="AG20" s="514"/>
      <c r="AH20" s="49"/>
    </row>
    <row r="21" spans="1:34" s="49" customFormat="1" ht="12.75" customHeight="1">
      <c r="A21" s="45" t="s">
        <v>582</v>
      </c>
      <c r="B21" s="508">
        <v>8690</v>
      </c>
      <c r="C21" s="508">
        <v>8938.5768556500007</v>
      </c>
      <c r="D21" s="508">
        <v>8695</v>
      </c>
      <c r="E21" s="508">
        <v>8353</v>
      </c>
      <c r="F21" s="508">
        <v>34676.576855649997</v>
      </c>
      <c r="G21" s="508">
        <v>9587.1961836999999</v>
      </c>
      <c r="H21" s="508">
        <v>10016</v>
      </c>
      <c r="I21" s="508">
        <v>10410</v>
      </c>
      <c r="J21" s="508">
        <v>10988</v>
      </c>
      <c r="K21" s="508">
        <v>41001.196183699998</v>
      </c>
      <c r="L21" s="508">
        <v>10483</v>
      </c>
      <c r="M21" s="508">
        <v>10981</v>
      </c>
      <c r="N21" s="508">
        <v>11437</v>
      </c>
      <c r="O21" s="508">
        <v>11447</v>
      </c>
      <c r="P21" s="508">
        <v>44348</v>
      </c>
      <c r="Q21" s="508">
        <v>7791</v>
      </c>
      <c r="R21" s="508">
        <v>7794</v>
      </c>
      <c r="S21" s="508">
        <v>9700</v>
      </c>
      <c r="T21" s="508">
        <v>12089</v>
      </c>
      <c r="U21" s="508">
        <v>37374</v>
      </c>
      <c r="V21" s="508">
        <v>11670.627879538461</v>
      </c>
      <c r="W21" s="508">
        <v>12251</v>
      </c>
      <c r="X21" s="508">
        <v>12344</v>
      </c>
      <c r="Y21" s="508">
        <v>12679</v>
      </c>
      <c r="Z21" s="508">
        <v>48944.627879538464</v>
      </c>
      <c r="AA21" s="508">
        <f>AA10+AA14</f>
        <v>12225</v>
      </c>
      <c r="AB21" s="508">
        <f>AB10+AB14</f>
        <v>11047.900000000001</v>
      </c>
      <c r="AC21" s="508">
        <f>AC10+AC14</f>
        <v>9016</v>
      </c>
      <c r="AD21" s="508">
        <v>1796</v>
      </c>
      <c r="AE21" s="508">
        <v>34084.899999999994</v>
      </c>
      <c r="AF21" s="508">
        <f t="shared" ref="AF21:AG21" si="4">AF10+AF14</f>
        <v>7136</v>
      </c>
      <c r="AG21" s="509">
        <f t="shared" si="4"/>
        <v>6240</v>
      </c>
    </row>
    <row r="22" spans="1:34" s="198" customFormat="1" ht="12.75" customHeight="1">
      <c r="A22" s="65" t="s">
        <v>583</v>
      </c>
      <c r="B22" s="510">
        <v>3126</v>
      </c>
      <c r="C22" s="510">
        <v>2792</v>
      </c>
      <c r="D22" s="510">
        <v>3012</v>
      </c>
      <c r="E22" s="510">
        <v>3347</v>
      </c>
      <c r="F22" s="510">
        <v>12277</v>
      </c>
      <c r="G22" s="510">
        <v>3127</v>
      </c>
      <c r="H22" s="510">
        <v>3221</v>
      </c>
      <c r="I22" s="510">
        <v>3231</v>
      </c>
      <c r="J22" s="510">
        <v>3542</v>
      </c>
      <c r="K22" s="510">
        <v>13121</v>
      </c>
      <c r="L22" s="510">
        <v>3826</v>
      </c>
      <c r="M22" s="510">
        <v>3594</v>
      </c>
      <c r="N22" s="510">
        <v>3473</v>
      </c>
      <c r="O22" s="510">
        <v>3900</v>
      </c>
      <c r="P22" s="510">
        <v>14793</v>
      </c>
      <c r="Q22" s="510">
        <v>2931</v>
      </c>
      <c r="R22" s="510">
        <v>3778</v>
      </c>
      <c r="S22" s="510">
        <v>3131</v>
      </c>
      <c r="T22" s="510">
        <v>2281</v>
      </c>
      <c r="U22" s="510">
        <v>12121</v>
      </c>
      <c r="V22" s="510">
        <v>3137</v>
      </c>
      <c r="W22" s="510">
        <v>1574</v>
      </c>
      <c r="X22" s="510">
        <v>3213</v>
      </c>
      <c r="Y22" s="510">
        <v>3527</v>
      </c>
      <c r="Z22" s="510">
        <v>11451</v>
      </c>
      <c r="AA22" s="510">
        <v>3286</v>
      </c>
      <c r="AB22" s="510">
        <v>3707</v>
      </c>
      <c r="AC22" s="510">
        <v>3469</v>
      </c>
      <c r="AD22" s="510">
        <v>4300</v>
      </c>
      <c r="AE22" s="510">
        <v>14761</v>
      </c>
      <c r="AF22" s="510">
        <v>3669</v>
      </c>
      <c r="AG22" s="511">
        <v>4841</v>
      </c>
      <c r="AH22" s="49"/>
    </row>
    <row r="23" spans="1:34" s="198" customFormat="1" ht="12.75" customHeight="1">
      <c r="A23" s="65" t="s">
        <v>40</v>
      </c>
      <c r="B23" s="510">
        <v>7480</v>
      </c>
      <c r="C23" s="510">
        <v>7546.2094724400004</v>
      </c>
      <c r="D23" s="510">
        <v>7874</v>
      </c>
      <c r="E23" s="510">
        <v>8120</v>
      </c>
      <c r="F23" s="510">
        <v>31020.209472440001</v>
      </c>
      <c r="G23" s="510">
        <v>7886.2492842000001</v>
      </c>
      <c r="H23" s="510">
        <v>8171</v>
      </c>
      <c r="I23" s="510">
        <v>8123</v>
      </c>
      <c r="J23" s="510">
        <v>8434</v>
      </c>
      <c r="K23" s="510">
        <v>32614.249284199999</v>
      </c>
      <c r="L23" s="510">
        <v>8074</v>
      </c>
      <c r="M23" s="510">
        <v>8280</v>
      </c>
      <c r="N23" s="510">
        <v>8423</v>
      </c>
      <c r="O23" s="510">
        <v>8829</v>
      </c>
      <c r="P23" s="510">
        <v>33606</v>
      </c>
      <c r="Q23" s="510">
        <v>8283</v>
      </c>
      <c r="R23" s="510">
        <v>7626</v>
      </c>
      <c r="S23" s="510">
        <v>8121</v>
      </c>
      <c r="T23" s="510">
        <v>8717</v>
      </c>
      <c r="U23" s="510">
        <v>32747</v>
      </c>
      <c r="V23" s="510">
        <v>8067</v>
      </c>
      <c r="W23" s="510">
        <v>8412</v>
      </c>
      <c r="X23" s="510">
        <v>8756</v>
      </c>
      <c r="Y23" s="510">
        <v>8864</v>
      </c>
      <c r="Z23" s="510">
        <v>34099</v>
      </c>
      <c r="AA23" s="510">
        <v>8611</v>
      </c>
      <c r="AB23" s="510">
        <v>8976</v>
      </c>
      <c r="AC23" s="510">
        <v>8856</v>
      </c>
      <c r="AD23" s="510">
        <v>9251</v>
      </c>
      <c r="AE23" s="510">
        <v>35694</v>
      </c>
      <c r="AF23" s="510">
        <v>8746</v>
      </c>
      <c r="AG23" s="511">
        <v>8756</v>
      </c>
      <c r="AH23" s="49"/>
    </row>
    <row r="24" spans="1:34" s="198" customFormat="1" ht="12.75" customHeight="1">
      <c r="A24" s="65"/>
      <c r="B24" s="510"/>
      <c r="C24" s="510"/>
      <c r="D24" s="510"/>
      <c r="E24" s="510"/>
      <c r="F24" s="510"/>
      <c r="G24" s="510"/>
      <c r="H24" s="510"/>
      <c r="I24" s="510"/>
      <c r="J24" s="510"/>
      <c r="K24" s="510"/>
      <c r="L24" s="510"/>
      <c r="M24" s="510"/>
      <c r="N24" s="510"/>
      <c r="O24" s="510"/>
      <c r="P24" s="510"/>
      <c r="Q24" s="510"/>
      <c r="R24" s="510"/>
      <c r="S24" s="510"/>
      <c r="T24" s="510"/>
      <c r="U24" s="510"/>
      <c r="V24" s="510"/>
      <c r="W24" s="510"/>
      <c r="X24" s="510"/>
      <c r="Y24" s="510"/>
      <c r="Z24" s="510"/>
      <c r="AA24" s="510"/>
      <c r="AB24" s="510"/>
      <c r="AC24" s="510"/>
      <c r="AD24" s="510"/>
      <c r="AE24" s="510"/>
      <c r="AF24" s="510"/>
      <c r="AG24" s="511"/>
      <c r="AH24" s="49"/>
    </row>
    <row r="25" spans="1:34" s="49" customFormat="1" ht="12.75" customHeight="1">
      <c r="A25" s="45" t="s">
        <v>584</v>
      </c>
      <c r="B25" s="508">
        <v>-10994</v>
      </c>
      <c r="C25" s="508">
        <v>-11142.78632809</v>
      </c>
      <c r="D25" s="508">
        <v>-11175</v>
      </c>
      <c r="E25" s="508">
        <v>-11618</v>
      </c>
      <c r="F25" s="508">
        <v>-44929.786328089998</v>
      </c>
      <c r="G25" s="508">
        <v>-11136.445467900001</v>
      </c>
      <c r="H25" s="508">
        <v>-11481</v>
      </c>
      <c r="I25" s="508">
        <v>-11674</v>
      </c>
      <c r="J25" s="508">
        <v>-12595</v>
      </c>
      <c r="K25" s="508">
        <v>-46886.445467899997</v>
      </c>
      <c r="L25" s="508">
        <v>-11809</v>
      </c>
      <c r="M25" s="508">
        <v>-12123</v>
      </c>
      <c r="N25" s="508">
        <v>-12434</v>
      </c>
      <c r="O25" s="508">
        <v>-12660</v>
      </c>
      <c r="P25" s="508">
        <v>-49026</v>
      </c>
      <c r="Q25" s="508">
        <v>-11757</v>
      </c>
      <c r="R25" s="508">
        <v>-11459</v>
      </c>
      <c r="S25" s="508">
        <v>-11724</v>
      </c>
      <c r="T25" s="508">
        <v>-11483</v>
      </c>
      <c r="U25" s="508">
        <v>-46423</v>
      </c>
      <c r="V25" s="508">
        <v>-11204</v>
      </c>
      <c r="W25" s="508">
        <v>-10990</v>
      </c>
      <c r="X25" s="508">
        <v>-11882</v>
      </c>
      <c r="Y25" s="508">
        <v>-12867</v>
      </c>
      <c r="Z25" s="508">
        <v>-46942</v>
      </c>
      <c r="AA25" s="508">
        <f t="shared" ref="AA25:AC25" si="5">SUM(AA26:AA28)</f>
        <v>-11702</v>
      </c>
      <c r="AB25" s="508">
        <f t="shared" si="5"/>
        <v>-11530</v>
      </c>
      <c r="AC25" s="508">
        <f t="shared" si="5"/>
        <v>-12418</v>
      </c>
      <c r="AD25" s="508">
        <v>-13491</v>
      </c>
      <c r="AE25" s="508">
        <v>-49140</v>
      </c>
      <c r="AF25" s="508">
        <f t="shared" ref="AF25:AG25" si="6">SUM(AF26:AF28)</f>
        <v>-12793</v>
      </c>
      <c r="AG25" s="509">
        <f t="shared" si="6"/>
        <v>-13074</v>
      </c>
    </row>
    <row r="26" spans="1:34" s="198" customFormat="1" ht="12.75" customHeight="1">
      <c r="A26" s="65" t="s">
        <v>43</v>
      </c>
      <c r="B26" s="510">
        <v>-4822</v>
      </c>
      <c r="C26" s="510">
        <v>-4967</v>
      </c>
      <c r="D26" s="510">
        <v>-4833</v>
      </c>
      <c r="E26" s="510">
        <v>-4878</v>
      </c>
      <c r="F26" s="510">
        <v>-19500</v>
      </c>
      <c r="G26" s="510">
        <v>-4829</v>
      </c>
      <c r="H26" s="510">
        <v>-4927</v>
      </c>
      <c r="I26" s="510">
        <v>-5006</v>
      </c>
      <c r="J26" s="510">
        <v>-5224</v>
      </c>
      <c r="K26" s="510">
        <v>-19986</v>
      </c>
      <c r="L26" s="510">
        <v>-5158</v>
      </c>
      <c r="M26" s="510">
        <v>-5488</v>
      </c>
      <c r="N26" s="510">
        <v>-5653</v>
      </c>
      <c r="O26" s="510">
        <v>-5468</v>
      </c>
      <c r="P26" s="510">
        <v>-21767</v>
      </c>
      <c r="Q26" s="510">
        <v>-5321</v>
      </c>
      <c r="R26" s="510">
        <v>-4833</v>
      </c>
      <c r="S26" s="510">
        <v>-4900</v>
      </c>
      <c r="T26" s="510">
        <v>-5134</v>
      </c>
      <c r="U26" s="510">
        <v>-20188</v>
      </c>
      <c r="V26" s="510">
        <v>-5069</v>
      </c>
      <c r="W26" s="510">
        <v>-5120</v>
      </c>
      <c r="X26" s="510">
        <v>-5434</v>
      </c>
      <c r="Y26" s="510">
        <v>-5774</v>
      </c>
      <c r="Z26" s="510">
        <v>-21397</v>
      </c>
      <c r="AA26" s="510">
        <v>-5501</v>
      </c>
      <c r="AB26" s="510">
        <v>-5718</v>
      </c>
      <c r="AC26" s="510">
        <v>-6219</v>
      </c>
      <c r="AD26" s="510">
        <v>-5967</v>
      </c>
      <c r="AE26" s="510">
        <v>-23405</v>
      </c>
      <c r="AF26" s="510">
        <v>-6031</v>
      </c>
      <c r="AG26" s="511">
        <v>-6155</v>
      </c>
      <c r="AH26" s="49"/>
    </row>
    <row r="27" spans="1:34" s="198" customFormat="1" ht="12.75" customHeight="1">
      <c r="A27" s="65" t="s">
        <v>46</v>
      </c>
      <c r="B27" s="510">
        <v>-4854</v>
      </c>
      <c r="C27" s="510">
        <v>-4898</v>
      </c>
      <c r="D27" s="510">
        <v>-5030</v>
      </c>
      <c r="E27" s="510">
        <v>-5340</v>
      </c>
      <c r="F27" s="510">
        <v>-20122</v>
      </c>
      <c r="G27" s="510">
        <v>-4810</v>
      </c>
      <c r="H27" s="510">
        <v>-4993</v>
      </c>
      <c r="I27" s="510">
        <v>-5093</v>
      </c>
      <c r="J27" s="510">
        <v>-5395</v>
      </c>
      <c r="K27" s="510">
        <v>-20291</v>
      </c>
      <c r="L27" s="510">
        <v>-5026</v>
      </c>
      <c r="M27" s="510">
        <v>-5103</v>
      </c>
      <c r="N27" s="510">
        <v>-5467</v>
      </c>
      <c r="O27" s="510">
        <v>-5811</v>
      </c>
      <c r="P27" s="510">
        <v>-21407</v>
      </c>
      <c r="Q27" s="510">
        <v>-5078</v>
      </c>
      <c r="R27" s="510">
        <v>-4970</v>
      </c>
      <c r="S27" s="510">
        <v>-5035</v>
      </c>
      <c r="T27" s="510">
        <v>-5364</v>
      </c>
      <c r="U27" s="510">
        <v>-20447</v>
      </c>
      <c r="V27" s="510">
        <v>-4812</v>
      </c>
      <c r="W27" s="510">
        <v>-5012</v>
      </c>
      <c r="X27" s="510">
        <v>-5235</v>
      </c>
      <c r="Y27" s="510">
        <v>-5663</v>
      </c>
      <c r="Z27" s="510">
        <v>-20722</v>
      </c>
      <c r="AA27" s="510">
        <v>-5083</v>
      </c>
      <c r="AB27" s="510">
        <v>-5344</v>
      </c>
      <c r="AC27" s="510">
        <v>-5573</v>
      </c>
      <c r="AD27" s="510">
        <v>-6055</v>
      </c>
      <c r="AE27" s="510">
        <v>-22055</v>
      </c>
      <c r="AF27" s="510">
        <v>-5418</v>
      </c>
      <c r="AG27" s="511">
        <v>-5559</v>
      </c>
      <c r="AH27" s="49"/>
    </row>
    <row r="28" spans="1:34" s="198" customFormat="1" ht="12.75" customHeight="1">
      <c r="A28" s="65" t="s">
        <v>585</v>
      </c>
      <c r="B28" s="510">
        <v>-1318</v>
      </c>
      <c r="C28" s="510">
        <v>-1277.7863280900001</v>
      </c>
      <c r="D28" s="510">
        <v>-1312</v>
      </c>
      <c r="E28" s="510">
        <v>-1400</v>
      </c>
      <c r="F28" s="510">
        <v>-5307.7863280900001</v>
      </c>
      <c r="G28" s="510">
        <v>-1497.4454679</v>
      </c>
      <c r="H28" s="510">
        <v>-1561</v>
      </c>
      <c r="I28" s="510">
        <v>-1575</v>
      </c>
      <c r="J28" s="510">
        <v>-1976</v>
      </c>
      <c r="K28" s="510">
        <v>-6609.4454679</v>
      </c>
      <c r="L28" s="510">
        <v>-1625</v>
      </c>
      <c r="M28" s="510">
        <v>-1532</v>
      </c>
      <c r="N28" s="510">
        <v>-1314</v>
      </c>
      <c r="O28" s="510">
        <v>-1381</v>
      </c>
      <c r="P28" s="510">
        <v>-5852</v>
      </c>
      <c r="Q28" s="510">
        <v>-1358</v>
      </c>
      <c r="R28" s="510">
        <v>-1656</v>
      </c>
      <c r="S28" s="510">
        <v>-1789</v>
      </c>
      <c r="T28" s="510">
        <v>-985</v>
      </c>
      <c r="U28" s="510">
        <v>-5788</v>
      </c>
      <c r="V28" s="510">
        <v>-1323</v>
      </c>
      <c r="W28" s="510">
        <v>-858</v>
      </c>
      <c r="X28" s="510">
        <v>-1213</v>
      </c>
      <c r="Y28" s="510">
        <v>-1430</v>
      </c>
      <c r="Z28" s="510">
        <v>-4823</v>
      </c>
      <c r="AA28" s="510">
        <v>-1118</v>
      </c>
      <c r="AB28" s="510">
        <v>-468</v>
      </c>
      <c r="AC28" s="510">
        <v>-626</v>
      </c>
      <c r="AD28" s="510">
        <v>-1469</v>
      </c>
      <c r="AE28" s="510">
        <v>-3680</v>
      </c>
      <c r="AF28" s="510">
        <v>-1344</v>
      </c>
      <c r="AG28" s="511">
        <v>-1360</v>
      </c>
      <c r="AH28" s="49"/>
    </row>
    <row r="29" spans="1:34" s="198" customFormat="1" ht="12.75" customHeight="1">
      <c r="A29" s="65"/>
      <c r="B29" s="510"/>
      <c r="C29" s="510"/>
      <c r="D29" s="510"/>
      <c r="E29" s="510"/>
      <c r="F29" s="510"/>
      <c r="G29" s="510"/>
      <c r="H29" s="510"/>
      <c r="I29" s="510"/>
      <c r="J29" s="510"/>
      <c r="K29" s="510"/>
      <c r="L29" s="510"/>
      <c r="M29" s="510"/>
      <c r="N29" s="510"/>
      <c r="O29" s="510"/>
      <c r="P29" s="510"/>
      <c r="Q29" s="510"/>
      <c r="R29" s="510"/>
      <c r="S29" s="510"/>
      <c r="T29" s="510"/>
      <c r="U29" s="510"/>
      <c r="V29" s="510"/>
      <c r="W29" s="510"/>
      <c r="X29" s="510"/>
      <c r="Y29" s="510"/>
      <c r="Z29" s="510"/>
      <c r="AA29" s="510"/>
      <c r="AB29" s="510"/>
      <c r="AC29" s="510"/>
      <c r="AD29" s="510"/>
      <c r="AE29" s="510"/>
      <c r="AF29" s="510"/>
      <c r="AG29" s="511"/>
      <c r="AH29" s="49"/>
    </row>
    <row r="30" spans="1:34" s="198" customFormat="1" ht="12.75" customHeight="1">
      <c r="A30" s="65" t="s">
        <v>586</v>
      </c>
      <c r="B30" s="510">
        <v>-1772</v>
      </c>
      <c r="C30" s="510">
        <v>-1718</v>
      </c>
      <c r="D30" s="510">
        <v>-1696</v>
      </c>
      <c r="E30" s="510">
        <v>-1758</v>
      </c>
      <c r="F30" s="510">
        <v>-6944</v>
      </c>
      <c r="G30" s="510">
        <v>-1821</v>
      </c>
      <c r="H30" s="510">
        <v>-1831</v>
      </c>
      <c r="I30" s="510">
        <v>-1704</v>
      </c>
      <c r="J30" s="510">
        <v>-1844</v>
      </c>
      <c r="K30" s="510">
        <v>-7200</v>
      </c>
      <c r="L30" s="510">
        <v>-1752</v>
      </c>
      <c r="M30" s="510">
        <v>-1767</v>
      </c>
      <c r="N30" s="510">
        <v>-1835</v>
      </c>
      <c r="O30" s="510">
        <v>-2029</v>
      </c>
      <c r="P30" s="510">
        <v>-7383</v>
      </c>
      <c r="Q30" s="510">
        <v>-1913</v>
      </c>
      <c r="R30" s="510">
        <v>-2010</v>
      </c>
      <c r="S30" s="510">
        <v>-1917</v>
      </c>
      <c r="T30" s="510">
        <v>-1979</v>
      </c>
      <c r="U30" s="510">
        <v>-7819</v>
      </c>
      <c r="V30" s="510">
        <v>-1933</v>
      </c>
      <c r="W30" s="510">
        <v>-1763</v>
      </c>
      <c r="X30" s="510">
        <v>-1877</v>
      </c>
      <c r="Y30" s="510">
        <v>-1962</v>
      </c>
      <c r="Z30" s="510">
        <v>-7535</v>
      </c>
      <c r="AA30" s="510">
        <v>-2100</v>
      </c>
      <c r="AB30" s="510">
        <v>-1930</v>
      </c>
      <c r="AC30" s="510">
        <v>-1932</v>
      </c>
      <c r="AD30" s="510">
        <v>-2031</v>
      </c>
      <c r="AE30" s="510">
        <v>-7993</v>
      </c>
      <c r="AF30" s="510">
        <v>-1955</v>
      </c>
      <c r="AG30" s="511">
        <v>-2002</v>
      </c>
      <c r="AH30" s="49"/>
    </row>
    <row r="31" spans="1:34" s="198" customFormat="1" ht="12.75" customHeight="1">
      <c r="A31" s="65" t="s">
        <v>587</v>
      </c>
      <c r="B31" s="510">
        <v>58</v>
      </c>
      <c r="C31" s="510">
        <v>62</v>
      </c>
      <c r="D31" s="510">
        <v>42</v>
      </c>
      <c r="E31" s="510">
        <v>30</v>
      </c>
      <c r="F31" s="510">
        <v>192</v>
      </c>
      <c r="G31" s="510">
        <v>27</v>
      </c>
      <c r="H31" s="510">
        <v>48</v>
      </c>
      <c r="I31" s="510">
        <v>41</v>
      </c>
      <c r="J31" s="510">
        <v>79</v>
      </c>
      <c r="K31" s="510">
        <v>195</v>
      </c>
      <c r="L31" s="510">
        <v>48</v>
      </c>
      <c r="M31" s="510">
        <v>81</v>
      </c>
      <c r="N31" s="510">
        <v>75</v>
      </c>
      <c r="O31" s="510">
        <v>93</v>
      </c>
      <c r="P31" s="510">
        <v>297</v>
      </c>
      <c r="Q31" s="510">
        <v>62</v>
      </c>
      <c r="R31" s="510">
        <v>-25</v>
      </c>
      <c r="S31" s="510">
        <v>31</v>
      </c>
      <c r="T31" s="510">
        <v>47</v>
      </c>
      <c r="U31" s="510">
        <v>115</v>
      </c>
      <c r="V31" s="510">
        <v>30</v>
      </c>
      <c r="W31" s="510">
        <v>35</v>
      </c>
      <c r="X31" s="510">
        <v>37</v>
      </c>
      <c r="Y31" s="510">
        <v>42</v>
      </c>
      <c r="Z31" s="510">
        <v>144</v>
      </c>
      <c r="AA31" s="510">
        <v>22</v>
      </c>
      <c r="AB31" s="510">
        <v>79</v>
      </c>
      <c r="AC31" s="510">
        <v>56</v>
      </c>
      <c r="AD31" s="510">
        <v>76</v>
      </c>
      <c r="AE31" s="510">
        <v>233</v>
      </c>
      <c r="AF31" s="510">
        <v>41</v>
      </c>
      <c r="AG31" s="511">
        <v>229</v>
      </c>
      <c r="AH31" s="49"/>
    </row>
    <row r="32" spans="1:34" s="198" customFormat="1" ht="6.75" customHeight="1">
      <c r="A32" s="512"/>
      <c r="B32" s="513"/>
      <c r="C32" s="513"/>
      <c r="D32" s="513"/>
      <c r="E32" s="513"/>
      <c r="F32" s="513"/>
      <c r="G32" s="513"/>
      <c r="H32" s="513"/>
      <c r="I32" s="513"/>
      <c r="J32" s="513"/>
      <c r="K32" s="513"/>
      <c r="L32" s="513"/>
      <c r="M32" s="513"/>
      <c r="N32" s="513"/>
      <c r="O32" s="513"/>
      <c r="P32" s="513"/>
      <c r="Q32" s="513"/>
      <c r="R32" s="513"/>
      <c r="S32" s="513"/>
      <c r="T32" s="513"/>
      <c r="U32" s="513"/>
      <c r="V32" s="513"/>
      <c r="W32" s="513"/>
      <c r="X32" s="513"/>
      <c r="Y32" s="513"/>
      <c r="Z32" s="513"/>
      <c r="AA32" s="513"/>
      <c r="AB32" s="513"/>
      <c r="AC32" s="513"/>
      <c r="AD32" s="513"/>
      <c r="AE32" s="513"/>
      <c r="AF32" s="513"/>
      <c r="AG32" s="514"/>
      <c r="AH32" s="49"/>
    </row>
    <row r="33" spans="1:34" s="49" customFormat="1" ht="12.75" customHeight="1">
      <c r="A33" s="45" t="s">
        <v>426</v>
      </c>
      <c r="B33" s="508">
        <v>6588</v>
      </c>
      <c r="C33" s="508">
        <v>6478.0000000000018</v>
      </c>
      <c r="D33" s="508">
        <v>6752</v>
      </c>
      <c r="E33" s="508">
        <v>6474</v>
      </c>
      <c r="F33" s="508">
        <v>26292.000000000007</v>
      </c>
      <c r="G33" s="508">
        <v>7670</v>
      </c>
      <c r="H33" s="508">
        <v>8144</v>
      </c>
      <c r="I33" s="508">
        <v>8427</v>
      </c>
      <c r="J33" s="508">
        <v>8604</v>
      </c>
      <c r="K33" s="508">
        <v>32844.999999999993</v>
      </c>
      <c r="L33" s="508">
        <v>8870</v>
      </c>
      <c r="M33" s="508">
        <v>9046</v>
      </c>
      <c r="N33" s="508">
        <v>9139</v>
      </c>
      <c r="O33" s="508">
        <v>9580</v>
      </c>
      <c r="P33" s="508">
        <v>36635</v>
      </c>
      <c r="Q33" s="508">
        <v>5397</v>
      </c>
      <c r="R33" s="508">
        <v>5704</v>
      </c>
      <c r="S33" s="508">
        <v>7342</v>
      </c>
      <c r="T33" s="508">
        <v>9672</v>
      </c>
      <c r="U33" s="508">
        <v>28115</v>
      </c>
      <c r="V33" s="508">
        <v>9767.6278795384605</v>
      </c>
      <c r="W33" s="508">
        <v>9519</v>
      </c>
      <c r="X33" s="508">
        <v>10591</v>
      </c>
      <c r="Y33" s="508">
        <v>10283</v>
      </c>
      <c r="Z33" s="508">
        <v>40161.627879538457</v>
      </c>
      <c r="AA33" s="508">
        <f t="shared" ref="AA33:AC33" si="7">SUM(AA21:AA25,AA30:AA31)</f>
        <v>10342</v>
      </c>
      <c r="AB33" s="508">
        <f t="shared" si="7"/>
        <v>10349.900000000001</v>
      </c>
      <c r="AC33" s="508">
        <f t="shared" si="7"/>
        <v>7047</v>
      </c>
      <c r="AD33" s="508">
        <v>-99</v>
      </c>
      <c r="AE33" s="508">
        <v>27639.899999999994</v>
      </c>
      <c r="AF33" s="508">
        <f t="shared" ref="AF33:AG33" si="8">SUM(AF21:AF25,AF30:AF31)</f>
        <v>4844</v>
      </c>
      <c r="AG33" s="509">
        <f t="shared" si="8"/>
        <v>4990</v>
      </c>
    </row>
    <row r="34" spans="1:34" s="198" customFormat="1" ht="12.75" customHeight="1">
      <c r="A34" s="65" t="s">
        <v>588</v>
      </c>
      <c r="B34" s="510">
        <v>-52</v>
      </c>
      <c r="C34" s="510">
        <v>-34</v>
      </c>
      <c r="D34" s="510">
        <v>-25</v>
      </c>
      <c r="E34" s="510">
        <v>-16</v>
      </c>
      <c r="F34" s="510">
        <v>-127</v>
      </c>
      <c r="G34" s="510">
        <v>-9</v>
      </c>
      <c r="H34" s="510">
        <v>-17</v>
      </c>
      <c r="I34" s="510">
        <v>-17</v>
      </c>
      <c r="J34" s="510">
        <v>22</v>
      </c>
      <c r="K34" s="510">
        <v>-21</v>
      </c>
      <c r="L34" s="510">
        <v>24</v>
      </c>
      <c r="M34" s="510">
        <v>11</v>
      </c>
      <c r="N34" s="510">
        <v>19</v>
      </c>
      <c r="O34" s="510">
        <v>-22</v>
      </c>
      <c r="P34" s="510">
        <v>32</v>
      </c>
      <c r="Q34" s="510">
        <v>12</v>
      </c>
      <c r="R34" s="510">
        <v>-26</v>
      </c>
      <c r="S34" s="510">
        <v>16</v>
      </c>
      <c r="T34" s="510">
        <v>-79</v>
      </c>
      <c r="U34" s="510">
        <v>-77</v>
      </c>
      <c r="V34" s="510">
        <v>-89</v>
      </c>
      <c r="W34" s="510">
        <v>-81</v>
      </c>
      <c r="X34" s="510">
        <v>-26</v>
      </c>
      <c r="Y34" s="510">
        <v>-8</v>
      </c>
      <c r="Z34" s="510">
        <v>-204</v>
      </c>
      <c r="AA34" s="510">
        <v>1</v>
      </c>
      <c r="AB34" s="510">
        <v>13</v>
      </c>
      <c r="AC34" s="510">
        <v>89</v>
      </c>
      <c r="AD34" s="510">
        <v>28</v>
      </c>
      <c r="AE34" s="510">
        <v>131</v>
      </c>
      <c r="AF34" s="510">
        <v>39</v>
      </c>
      <c r="AG34" s="511">
        <v>17</v>
      </c>
      <c r="AH34" s="49"/>
    </row>
    <row r="35" spans="1:34" s="198" customFormat="1" ht="12.75" customHeight="1">
      <c r="A35" s="65" t="s">
        <v>589</v>
      </c>
      <c r="B35" s="510">
        <v>0</v>
      </c>
      <c r="C35" s="510">
        <v>0</v>
      </c>
      <c r="D35" s="510">
        <v>0</v>
      </c>
      <c r="E35" s="510">
        <v>0</v>
      </c>
      <c r="F35" s="510">
        <v>0</v>
      </c>
      <c r="G35" s="510">
        <v>0</v>
      </c>
      <c r="H35" s="510">
        <v>0</v>
      </c>
      <c r="I35" s="510">
        <v>0</v>
      </c>
      <c r="J35" s="510">
        <v>0</v>
      </c>
      <c r="K35" s="510">
        <v>0</v>
      </c>
      <c r="L35" s="510">
        <v>0</v>
      </c>
      <c r="M35" s="510">
        <v>0</v>
      </c>
      <c r="N35" s="510">
        <v>0</v>
      </c>
      <c r="O35" s="510">
        <v>0</v>
      </c>
      <c r="P35" s="510">
        <v>0</v>
      </c>
      <c r="Q35" s="510">
        <v>0</v>
      </c>
      <c r="R35" s="510">
        <v>0</v>
      </c>
      <c r="S35" s="510">
        <v>-170</v>
      </c>
      <c r="T35" s="510">
        <v>0</v>
      </c>
      <c r="U35" s="510">
        <v>-170</v>
      </c>
      <c r="V35" s="510">
        <v>0</v>
      </c>
      <c r="W35" s="510">
        <v>0</v>
      </c>
      <c r="X35" s="510">
        <v>0</v>
      </c>
      <c r="Y35" s="510">
        <v>0</v>
      </c>
      <c r="Z35" s="510">
        <v>0</v>
      </c>
      <c r="AA35" s="510">
        <v>0</v>
      </c>
      <c r="AB35" s="510">
        <v>0</v>
      </c>
      <c r="AC35" s="510">
        <v>0</v>
      </c>
      <c r="AD35" s="510">
        <v>0</v>
      </c>
      <c r="AE35" s="510">
        <v>0</v>
      </c>
      <c r="AF35" s="510">
        <v>0</v>
      </c>
      <c r="AG35" s="511">
        <v>0</v>
      </c>
      <c r="AH35" s="49"/>
    </row>
    <row r="36" spans="1:34" s="198" customFormat="1" ht="12.75" customHeight="1">
      <c r="A36" s="65" t="s">
        <v>590</v>
      </c>
      <c r="B36" s="510">
        <v>-1839</v>
      </c>
      <c r="C36" s="510">
        <v>-1699</v>
      </c>
      <c r="D36" s="510">
        <v>-1771</v>
      </c>
      <c r="E36" s="510">
        <v>-1543</v>
      </c>
      <c r="F36" s="510">
        <v>-6852</v>
      </c>
      <c r="G36" s="510">
        <v>-2483</v>
      </c>
      <c r="H36" s="510">
        <v>-2909</v>
      </c>
      <c r="I36" s="510">
        <v>-2897</v>
      </c>
      <c r="J36" s="510">
        <v>-2742</v>
      </c>
      <c r="K36" s="510">
        <v>-11031</v>
      </c>
      <c r="L36" s="510">
        <v>-2602</v>
      </c>
      <c r="M36" s="510">
        <v>-2535</v>
      </c>
      <c r="N36" s="510">
        <v>-2570</v>
      </c>
      <c r="O36" s="510">
        <v>-2861</v>
      </c>
      <c r="P36" s="510">
        <v>-10568</v>
      </c>
      <c r="Q36" s="510">
        <v>-1599</v>
      </c>
      <c r="R36" s="510">
        <v>-1747</v>
      </c>
      <c r="S36" s="510">
        <v>-2108</v>
      </c>
      <c r="T36" s="510">
        <v>-2717</v>
      </c>
      <c r="U36" s="510">
        <v>-8171</v>
      </c>
      <c r="V36" s="510">
        <v>-3096</v>
      </c>
      <c r="W36" s="510">
        <v>-3058</v>
      </c>
      <c r="X36" s="510">
        <v>-3731</v>
      </c>
      <c r="Y36" s="510">
        <v>-3593</v>
      </c>
      <c r="Z36" s="510">
        <v>-13478</v>
      </c>
      <c r="AA36" s="510">
        <v>-3456</v>
      </c>
      <c r="AB36" s="510">
        <v>-3229</v>
      </c>
      <c r="AC36" s="510">
        <v>-1818</v>
      </c>
      <c r="AD36" s="510">
        <v>1745</v>
      </c>
      <c r="AE36" s="510">
        <v>-6758</v>
      </c>
      <c r="AF36" s="510">
        <v>-499</v>
      </c>
      <c r="AG36" s="511">
        <v>-393</v>
      </c>
      <c r="AH36" s="49"/>
    </row>
    <row r="37" spans="1:34" s="198" customFormat="1" ht="12.75" customHeight="1">
      <c r="A37" s="65" t="s">
        <v>591</v>
      </c>
      <c r="B37" s="510">
        <v>-49</v>
      </c>
      <c r="C37" s="510">
        <v>-41</v>
      </c>
      <c r="D37" s="510">
        <v>-146</v>
      </c>
      <c r="E37" s="510">
        <v>-53</v>
      </c>
      <c r="F37" s="510">
        <v>-289</v>
      </c>
      <c r="G37" s="510">
        <v>-76</v>
      </c>
      <c r="H37" s="510">
        <v>-57</v>
      </c>
      <c r="I37" s="510">
        <v>-42</v>
      </c>
      <c r="J37" s="510">
        <v>-54</v>
      </c>
      <c r="K37" s="510">
        <v>-229</v>
      </c>
      <c r="L37" s="510">
        <v>-54</v>
      </c>
      <c r="M37" s="510">
        <v>-60</v>
      </c>
      <c r="N37" s="510">
        <v>-46</v>
      </c>
      <c r="O37" s="510">
        <v>-52</v>
      </c>
      <c r="P37" s="510">
        <v>-212</v>
      </c>
      <c r="Q37" s="510">
        <v>-57</v>
      </c>
      <c r="R37" s="510">
        <v>-58</v>
      </c>
      <c r="S37" s="510">
        <v>-49</v>
      </c>
      <c r="T37" s="510">
        <v>-75</v>
      </c>
      <c r="U37" s="510">
        <v>-239</v>
      </c>
      <c r="V37" s="510">
        <v>-68</v>
      </c>
      <c r="W37" s="510">
        <v>-61</v>
      </c>
      <c r="X37" s="510">
        <v>-67</v>
      </c>
      <c r="Y37" s="510">
        <v>-69</v>
      </c>
      <c r="Z37" s="510">
        <v>-265</v>
      </c>
      <c r="AA37" s="510">
        <v>-66</v>
      </c>
      <c r="AB37" s="510">
        <v>-93</v>
      </c>
      <c r="AC37" s="510">
        <v>-95</v>
      </c>
      <c r="AD37" s="510">
        <v>-79</v>
      </c>
      <c r="AE37" s="510">
        <v>-333</v>
      </c>
      <c r="AF37" s="510">
        <v>-104</v>
      </c>
      <c r="AG37" s="511">
        <v>-96</v>
      </c>
      <c r="AH37" s="49"/>
    </row>
    <row r="38" spans="1:34" s="198" customFormat="1" ht="5.0999999999999996" customHeight="1">
      <c r="A38" s="512"/>
      <c r="B38" s="104"/>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515"/>
      <c r="AH38" s="49"/>
    </row>
    <row r="39" spans="1:34" s="49" customFormat="1" ht="15" customHeight="1" thickBot="1">
      <c r="A39" s="106" t="s">
        <v>592</v>
      </c>
      <c r="B39" s="175">
        <v>4648</v>
      </c>
      <c r="C39" s="175">
        <v>4704.0000000000018</v>
      </c>
      <c r="D39" s="175">
        <v>4810</v>
      </c>
      <c r="E39" s="175">
        <v>4862</v>
      </c>
      <c r="F39" s="175">
        <v>19024.000000000007</v>
      </c>
      <c r="G39" s="175">
        <v>5102</v>
      </c>
      <c r="H39" s="175">
        <v>5161</v>
      </c>
      <c r="I39" s="175">
        <v>5471</v>
      </c>
      <c r="J39" s="175">
        <v>5830</v>
      </c>
      <c r="K39" s="175">
        <v>21563.999999999993</v>
      </c>
      <c r="L39" s="175">
        <v>6238</v>
      </c>
      <c r="M39" s="175">
        <v>6462</v>
      </c>
      <c r="N39" s="175">
        <v>6542</v>
      </c>
      <c r="O39" s="175">
        <v>6645</v>
      </c>
      <c r="P39" s="175">
        <v>25887</v>
      </c>
      <c r="Q39" s="175">
        <v>3753</v>
      </c>
      <c r="R39" s="175">
        <v>3873</v>
      </c>
      <c r="S39" s="175">
        <v>5031</v>
      </c>
      <c r="T39" s="175">
        <v>6801</v>
      </c>
      <c r="U39" s="175">
        <v>19458</v>
      </c>
      <c r="V39" s="175">
        <v>6514.6278795384605</v>
      </c>
      <c r="W39" s="175">
        <v>6319</v>
      </c>
      <c r="X39" s="175">
        <v>6767</v>
      </c>
      <c r="Y39" s="175">
        <v>6613</v>
      </c>
      <c r="Z39" s="175">
        <v>26214.627879538457</v>
      </c>
      <c r="AA39" s="175">
        <f t="shared" ref="AA39:AC39" si="9">SUM(AA33:AA37)</f>
        <v>6821</v>
      </c>
      <c r="AB39" s="175">
        <f t="shared" si="9"/>
        <v>7040.9000000000015</v>
      </c>
      <c r="AC39" s="175">
        <f t="shared" si="9"/>
        <v>5223</v>
      </c>
      <c r="AD39" s="175">
        <v>1595</v>
      </c>
      <c r="AE39" s="175">
        <v>20679.899999999994</v>
      </c>
      <c r="AF39" s="175">
        <f t="shared" ref="AF39:AG39" si="10">SUM(AF33:AF37)</f>
        <v>4280</v>
      </c>
      <c r="AG39" s="175">
        <f t="shared" si="10"/>
        <v>4518</v>
      </c>
    </row>
    <row r="40" spans="1:34" ht="12.75" customHeight="1" thickTop="1">
      <c r="B40" s="438"/>
      <c r="C40" s="438"/>
      <c r="D40" s="438"/>
      <c r="E40" s="438"/>
      <c r="F40" s="438"/>
      <c r="G40" s="438"/>
      <c r="H40" s="438"/>
      <c r="I40" s="438"/>
      <c r="J40" s="438"/>
      <c r="K40" s="438"/>
      <c r="L40" s="438"/>
      <c r="M40" s="438"/>
      <c r="N40" s="438"/>
      <c r="O40" s="438"/>
      <c r="P40" s="438"/>
      <c r="Q40" s="438"/>
      <c r="R40" s="438"/>
      <c r="S40" s="438"/>
      <c r="T40" s="438"/>
      <c r="U40" s="438"/>
      <c r="V40" s="438"/>
      <c r="W40" s="438"/>
      <c r="X40" s="438"/>
      <c r="Y40" s="438"/>
      <c r="Z40" s="438"/>
      <c r="AA40" s="438"/>
      <c r="AB40" s="438"/>
      <c r="AC40" s="438"/>
      <c r="AD40" s="438"/>
      <c r="AE40" s="438"/>
      <c r="AF40" s="438"/>
      <c r="AG40" s="516"/>
    </row>
    <row r="41" spans="1:34" ht="48">
      <c r="A41" s="517" t="s">
        <v>593</v>
      </c>
      <c r="B41" s="518"/>
      <c r="C41" s="518"/>
      <c r="D41" s="518"/>
      <c r="E41" s="518"/>
      <c r="F41" s="518"/>
      <c r="G41" s="518"/>
      <c r="H41" s="518"/>
      <c r="I41" s="518"/>
      <c r="J41" s="518"/>
      <c r="K41" s="518"/>
      <c r="L41" s="518"/>
      <c r="M41" s="518"/>
      <c r="N41" s="518"/>
      <c r="O41" s="518"/>
      <c r="P41" s="518"/>
      <c r="Q41" s="518"/>
      <c r="R41" s="518"/>
      <c r="S41" s="518"/>
      <c r="T41" s="518"/>
      <c r="U41" s="518"/>
      <c r="V41" s="518"/>
      <c r="W41" s="518"/>
      <c r="X41" s="518"/>
      <c r="Y41" s="518"/>
      <c r="Z41" s="518"/>
      <c r="AA41" s="518"/>
      <c r="AB41" s="518"/>
      <c r="AC41" s="518"/>
      <c r="AD41" s="518"/>
      <c r="AE41" s="518"/>
      <c r="AF41" s="518"/>
      <c r="AG41" s="340"/>
    </row>
    <row r="42" spans="1:34" ht="15" customHeight="1">
      <c r="A42" s="517" t="s">
        <v>594</v>
      </c>
      <c r="B42" s="518"/>
      <c r="C42" s="518"/>
      <c r="D42" s="518"/>
      <c r="E42" s="518"/>
      <c r="F42" s="518"/>
      <c r="G42" s="518"/>
      <c r="H42" s="518"/>
      <c r="I42" s="518"/>
      <c r="J42" s="518"/>
      <c r="K42" s="518"/>
      <c r="L42" s="518"/>
      <c r="M42" s="518"/>
      <c r="N42" s="518"/>
      <c r="O42" s="518"/>
      <c r="P42" s="518"/>
      <c r="Q42" s="518"/>
      <c r="R42" s="518"/>
      <c r="S42" s="518"/>
      <c r="T42" s="518"/>
      <c r="U42" s="518"/>
      <c r="V42" s="518"/>
      <c r="W42" s="518"/>
      <c r="X42" s="518"/>
      <c r="Y42" s="518"/>
      <c r="Z42" s="518"/>
      <c r="AA42" s="518"/>
      <c r="AB42" s="518"/>
      <c r="AC42" s="518"/>
      <c r="AD42" s="518"/>
      <c r="AE42" s="518"/>
      <c r="AF42" s="518"/>
      <c r="AG42" s="340"/>
    </row>
    <row r="43" spans="1:34" ht="15" customHeight="1">
      <c r="A43" s="517" t="s">
        <v>595</v>
      </c>
    </row>
  </sheetData>
  <hyperlinks>
    <hyperlink ref="AG6" location="Índex!D9" display="Index" xr:uid="{9F8521B5-B7FB-4520-AEC6-C91D8F6CB6C6}"/>
  </hyperlinks>
  <printOptions horizontalCentered="1"/>
  <pageMargins left="0.23622047244094491" right="0.23622047244094491" top="0.74803149606299213" bottom="0.74803149606299213" header="0.31496062992125984" footer="0.31496062992125984"/>
  <pageSetup paperSize="9" scale="74" orientation="landscape" horizontalDpi="1200" verticalDpi="1200" r:id="rId1"/>
  <headerFooter alignWithMargins="0">
    <oddHeader>&amp;R&amp;P/&amp;N</oddHeader>
  </headerFooter>
  <colBreaks count="1" manualBreakCount="1">
    <brk id="1" max="3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EECC4-6A25-4559-85A7-0191F55AA454}">
  <sheetPr>
    <tabColor rgb="FFFF0000"/>
  </sheetPr>
  <dimension ref="A1:HM37"/>
  <sheetViews>
    <sheetView showGridLines="0" zoomScaleNormal="100" workbookViewId="0">
      <pane xSplit="1" ySplit="8" topLeftCell="L9" activePane="bottomRight" state="frozen"/>
      <selection activeCell="S10" sqref="S10:S33"/>
      <selection pane="topRight" activeCell="S10" sqref="S10:S33"/>
      <selection pane="bottomLeft" activeCell="S10" sqref="S10:S33"/>
      <selection pane="bottomRight" activeCell="S10" sqref="S10:S33"/>
    </sheetView>
  </sheetViews>
  <sheetFormatPr defaultColWidth="11" defaultRowHeight="12"/>
  <cols>
    <col min="1" max="1" width="58.453125" style="234" bestFit="1" customWidth="1"/>
    <col min="2" max="18" width="8.7265625" style="234" bestFit="1" customWidth="1"/>
    <col min="19" max="19" width="9.36328125" style="198" customWidth="1"/>
    <col min="20" max="16384" width="11" style="61"/>
  </cols>
  <sheetData>
    <row r="1" spans="1:221" s="44" customFormat="1" ht="15" customHeight="1">
      <c r="A1" s="37"/>
      <c r="B1" s="87"/>
      <c r="C1" s="87"/>
      <c r="D1" s="87"/>
      <c r="E1" s="88"/>
      <c r="F1" s="88"/>
      <c r="G1" s="88"/>
      <c r="H1" s="88"/>
      <c r="I1" s="88"/>
      <c r="J1" s="88"/>
      <c r="K1" s="88"/>
      <c r="L1" s="88"/>
      <c r="M1" s="88"/>
      <c r="N1" s="88"/>
      <c r="O1" s="88"/>
      <c r="P1" s="88"/>
      <c r="Q1" s="88"/>
      <c r="R1" s="88"/>
      <c r="S1" s="38"/>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40"/>
      <c r="AW1" s="39"/>
      <c r="AX1" s="40"/>
      <c r="AY1" s="39"/>
      <c r="AZ1" s="40"/>
      <c r="BA1" s="39"/>
      <c r="BB1" s="40"/>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41"/>
      <c r="CD1" s="41"/>
      <c r="CE1" s="39"/>
      <c r="CF1" s="40"/>
      <c r="CG1" s="42"/>
      <c r="CH1" s="42"/>
      <c r="CI1" s="42"/>
      <c r="CJ1" s="42"/>
      <c r="CK1" s="42"/>
      <c r="CL1" s="40"/>
      <c r="CM1" s="42"/>
      <c r="CN1" s="40"/>
      <c r="CO1" s="42"/>
      <c r="CP1" s="42"/>
      <c r="CQ1" s="42"/>
      <c r="CR1" s="43"/>
      <c r="CS1" s="43"/>
      <c r="CT1" s="39"/>
      <c r="CU1" s="40"/>
      <c r="CV1" s="39"/>
      <c r="CW1" s="40"/>
      <c r="CX1" s="39"/>
      <c r="CY1" s="40"/>
      <c r="CZ1" s="39"/>
      <c r="DA1" s="40"/>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41"/>
      <c r="EI1" s="41"/>
      <c r="EJ1" s="39"/>
      <c r="EK1" s="40"/>
      <c r="EL1" s="42"/>
      <c r="EM1" s="42"/>
      <c r="EN1" s="42"/>
      <c r="EO1" s="42"/>
      <c r="EP1" s="42"/>
      <c r="EQ1" s="40"/>
      <c r="ER1" s="42"/>
      <c r="ES1" s="40"/>
      <c r="ET1" s="42"/>
      <c r="EU1" s="42"/>
      <c r="EV1" s="42"/>
      <c r="EW1" s="43"/>
      <c r="EX1" s="43"/>
      <c r="EY1" s="39"/>
      <c r="EZ1" s="40"/>
      <c r="FA1" s="39"/>
      <c r="FB1" s="40"/>
      <c r="FC1" s="39"/>
      <c r="FD1" s="40"/>
      <c r="FE1" s="39"/>
      <c r="FF1" s="40"/>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41"/>
      <c r="GN1" s="41"/>
      <c r="GO1" s="39"/>
      <c r="GP1" s="40"/>
      <c r="GQ1" s="42"/>
      <c r="GR1" s="42"/>
      <c r="GS1" s="42"/>
      <c r="GT1" s="42"/>
      <c r="GU1" s="42"/>
      <c r="GV1" s="40"/>
      <c r="GW1" s="42"/>
      <c r="GX1" s="40"/>
      <c r="GY1" s="42"/>
      <c r="GZ1" s="42"/>
      <c r="HA1" s="42"/>
      <c r="HB1" s="43"/>
      <c r="HC1" s="43"/>
      <c r="HD1" s="39"/>
      <c r="HE1" s="40"/>
      <c r="HF1" s="39"/>
      <c r="HG1" s="40"/>
      <c r="HH1" s="39"/>
      <c r="HI1" s="40"/>
      <c r="HJ1" s="39"/>
      <c r="HK1" s="40"/>
      <c r="HL1" s="39"/>
      <c r="HM1" s="40"/>
    </row>
    <row r="2" spans="1:221" s="44" customFormat="1" ht="15" customHeight="1">
      <c r="A2" s="37"/>
      <c r="B2" s="87"/>
      <c r="C2" s="87"/>
      <c r="D2" s="87"/>
      <c r="E2" s="88"/>
      <c r="F2" s="88"/>
      <c r="G2" s="88"/>
      <c r="H2" s="88"/>
      <c r="I2" s="88"/>
      <c r="J2" s="88"/>
      <c r="K2" s="88"/>
      <c r="L2" s="88"/>
      <c r="M2" s="88"/>
      <c r="N2" s="88"/>
      <c r="O2" s="88"/>
      <c r="P2" s="88"/>
      <c r="Q2" s="88"/>
      <c r="R2" s="88"/>
      <c r="S2" s="38"/>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40"/>
      <c r="AW2" s="39"/>
      <c r="AX2" s="40"/>
      <c r="AY2" s="39"/>
      <c r="AZ2" s="40"/>
      <c r="BA2" s="39"/>
      <c r="BB2" s="40"/>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41"/>
      <c r="CD2" s="41"/>
      <c r="CE2" s="39"/>
      <c r="CF2" s="40"/>
      <c r="CG2" s="42"/>
      <c r="CH2" s="42"/>
      <c r="CI2" s="42"/>
      <c r="CJ2" s="42"/>
      <c r="CK2" s="42"/>
      <c r="CL2" s="40"/>
      <c r="CM2" s="42"/>
      <c r="CN2" s="40"/>
      <c r="CO2" s="42"/>
      <c r="CP2" s="42"/>
      <c r="CQ2" s="42"/>
      <c r="CR2" s="43"/>
      <c r="CS2" s="43"/>
      <c r="CT2" s="39"/>
      <c r="CU2" s="40"/>
      <c r="CV2" s="39"/>
      <c r="CW2" s="40"/>
      <c r="CX2" s="39"/>
      <c r="CY2" s="40"/>
      <c r="CZ2" s="39"/>
      <c r="DA2" s="40"/>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41"/>
      <c r="EI2" s="41"/>
      <c r="EJ2" s="39"/>
      <c r="EK2" s="40"/>
      <c r="EL2" s="42"/>
      <c r="EM2" s="42"/>
      <c r="EN2" s="42"/>
      <c r="EO2" s="42"/>
      <c r="EP2" s="42"/>
      <c r="EQ2" s="40"/>
      <c r="ER2" s="42"/>
      <c r="ES2" s="40"/>
      <c r="ET2" s="42"/>
      <c r="EU2" s="42"/>
      <c r="EV2" s="42"/>
      <c r="EW2" s="43"/>
      <c r="EX2" s="43"/>
      <c r="EY2" s="39"/>
      <c r="EZ2" s="40"/>
      <c r="FA2" s="39"/>
      <c r="FB2" s="40"/>
      <c r="FC2" s="39"/>
      <c r="FD2" s="40"/>
      <c r="FE2" s="39"/>
      <c r="FF2" s="40"/>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41"/>
      <c r="GN2" s="41"/>
      <c r="GO2" s="39"/>
      <c r="GP2" s="40"/>
      <c r="GQ2" s="42"/>
      <c r="GR2" s="42"/>
      <c r="GS2" s="42"/>
      <c r="GT2" s="42"/>
      <c r="GU2" s="42"/>
      <c r="GV2" s="40"/>
      <c r="GW2" s="42"/>
      <c r="GX2" s="40"/>
      <c r="GY2" s="42"/>
      <c r="GZ2" s="42"/>
      <c r="HA2" s="42"/>
      <c r="HB2" s="43"/>
      <c r="HC2" s="43"/>
      <c r="HD2" s="39"/>
      <c r="HE2" s="40"/>
      <c r="HF2" s="39"/>
      <c r="HG2" s="40"/>
      <c r="HH2" s="39"/>
      <c r="HI2" s="40"/>
      <c r="HJ2" s="39"/>
      <c r="HK2" s="40"/>
      <c r="HL2" s="39"/>
      <c r="HM2" s="40"/>
    </row>
    <row r="3" spans="1:221" s="44" customFormat="1" ht="15" customHeight="1">
      <c r="A3" s="37"/>
      <c r="B3" s="87"/>
      <c r="C3" s="87"/>
      <c r="D3" s="87"/>
      <c r="E3" s="88"/>
      <c r="F3" s="88"/>
      <c r="G3" s="88"/>
      <c r="H3" s="88"/>
      <c r="I3" s="88"/>
      <c r="J3" s="88"/>
      <c r="K3" s="88"/>
      <c r="L3" s="88"/>
      <c r="M3" s="88"/>
      <c r="N3" s="88"/>
      <c r="O3" s="88"/>
      <c r="P3" s="88"/>
      <c r="Q3" s="88"/>
      <c r="R3" s="88"/>
      <c r="S3" s="38"/>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40"/>
      <c r="AW3" s="39"/>
      <c r="AX3" s="40"/>
      <c r="AY3" s="39"/>
      <c r="AZ3" s="40"/>
      <c r="BA3" s="39"/>
      <c r="BB3" s="40"/>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41"/>
      <c r="CD3" s="41"/>
      <c r="CE3" s="39"/>
      <c r="CF3" s="40"/>
      <c r="CG3" s="42"/>
      <c r="CH3" s="42"/>
      <c r="CI3" s="42"/>
      <c r="CJ3" s="42"/>
      <c r="CK3" s="42"/>
      <c r="CL3" s="40"/>
      <c r="CM3" s="42"/>
      <c r="CN3" s="40"/>
      <c r="CO3" s="42"/>
      <c r="CP3" s="42"/>
      <c r="CQ3" s="42"/>
      <c r="CR3" s="43"/>
      <c r="CS3" s="43"/>
      <c r="CT3" s="39"/>
      <c r="CU3" s="40"/>
      <c r="CV3" s="39"/>
      <c r="CW3" s="40"/>
      <c r="CX3" s="39"/>
      <c r="CY3" s="40"/>
      <c r="CZ3" s="39"/>
      <c r="DA3" s="40"/>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41"/>
      <c r="EI3" s="41"/>
      <c r="EJ3" s="39"/>
      <c r="EK3" s="40"/>
      <c r="EL3" s="42"/>
      <c r="EM3" s="42"/>
      <c r="EN3" s="42"/>
      <c r="EO3" s="42"/>
      <c r="EP3" s="42"/>
      <c r="EQ3" s="40"/>
      <c r="ER3" s="42"/>
      <c r="ES3" s="40"/>
      <c r="ET3" s="42"/>
      <c r="EU3" s="42"/>
      <c r="EV3" s="42"/>
      <c r="EW3" s="43"/>
      <c r="EX3" s="43"/>
      <c r="EY3" s="39"/>
      <c r="EZ3" s="40"/>
      <c r="FA3" s="39"/>
      <c r="FB3" s="40"/>
      <c r="FC3" s="39"/>
      <c r="FD3" s="40"/>
      <c r="FE3" s="39"/>
      <c r="FF3" s="40"/>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41"/>
      <c r="GN3" s="41"/>
      <c r="GO3" s="39"/>
      <c r="GP3" s="40"/>
      <c r="GQ3" s="42"/>
      <c r="GR3" s="42"/>
      <c r="GS3" s="42"/>
      <c r="GT3" s="42"/>
      <c r="GU3" s="42"/>
      <c r="GV3" s="40"/>
      <c r="GW3" s="42"/>
      <c r="GX3" s="40"/>
      <c r="GY3" s="42"/>
      <c r="GZ3" s="42"/>
      <c r="HA3" s="42"/>
      <c r="HB3" s="43"/>
      <c r="HC3" s="43"/>
      <c r="HD3" s="39"/>
      <c r="HE3" s="40"/>
      <c r="HF3" s="39"/>
      <c r="HG3" s="40"/>
      <c r="HH3" s="39"/>
      <c r="HI3" s="40"/>
      <c r="HJ3" s="39"/>
      <c r="HK3" s="40"/>
      <c r="HL3" s="39"/>
      <c r="HM3" s="40"/>
    </row>
    <row r="4" spans="1:221" s="44" customFormat="1" ht="15" customHeight="1">
      <c r="A4" s="45"/>
      <c r="B4" s="87"/>
      <c r="C4" s="87"/>
      <c r="D4" s="87"/>
      <c r="E4" s="88"/>
      <c r="F4" s="88"/>
      <c r="G4" s="88"/>
      <c r="H4" s="88"/>
      <c r="I4" s="88"/>
      <c r="J4" s="88"/>
      <c r="K4" s="88"/>
      <c r="L4" s="88"/>
      <c r="M4" s="88"/>
      <c r="N4" s="88"/>
      <c r="O4" s="88"/>
      <c r="P4" s="88"/>
      <c r="Q4" s="88"/>
      <c r="R4" s="88"/>
      <c r="S4" s="89"/>
      <c r="T4" s="156"/>
      <c r="U4" s="156"/>
      <c r="V4" s="156"/>
      <c r="W4" s="156"/>
      <c r="X4" s="156"/>
      <c r="Y4" s="156"/>
      <c r="Z4" s="156"/>
      <c r="AA4" s="156"/>
      <c r="AB4" s="156"/>
      <c r="AC4" s="156"/>
      <c r="AD4" s="156"/>
      <c r="AE4" s="156"/>
      <c r="AF4" s="156"/>
      <c r="AG4" s="156"/>
      <c r="AH4" s="156"/>
      <c r="AI4" s="156"/>
      <c r="AJ4" s="156"/>
      <c r="AN4" s="157"/>
      <c r="AO4" s="157"/>
      <c r="AP4" s="157"/>
      <c r="AQ4" s="157"/>
      <c r="AR4" s="157"/>
      <c r="AS4" s="157"/>
      <c r="AT4" s="157"/>
      <c r="AU4" s="157"/>
    </row>
    <row r="5" spans="1:221" s="44" customFormat="1" ht="15" customHeight="1" thickBot="1">
      <c r="A5" s="47" t="s">
        <v>627</v>
      </c>
      <c r="B5" s="400"/>
      <c r="C5" s="400"/>
      <c r="D5" s="400"/>
      <c r="E5" s="400"/>
      <c r="F5" s="400"/>
      <c r="G5" s="400"/>
      <c r="H5" s="400"/>
      <c r="I5" s="400"/>
      <c r="J5" s="400"/>
      <c r="K5" s="400"/>
      <c r="L5" s="400"/>
      <c r="M5" s="400"/>
      <c r="N5" s="400"/>
      <c r="O5" s="400"/>
      <c r="P5" s="400"/>
      <c r="Q5" s="400"/>
      <c r="R5" s="400"/>
      <c r="S5" s="49"/>
    </row>
    <row r="6" spans="1:221" s="56" customFormat="1" ht="15" customHeight="1" thickTop="1">
      <c r="A6" s="93"/>
      <c r="B6" s="536"/>
      <c r="C6" s="536"/>
      <c r="D6" s="536"/>
      <c r="E6" s="231"/>
      <c r="F6" s="231"/>
      <c r="G6" s="231"/>
      <c r="H6" s="231"/>
      <c r="I6" s="231"/>
      <c r="J6" s="231"/>
      <c r="K6" s="231"/>
      <c r="L6" s="231"/>
      <c r="M6" s="231"/>
      <c r="N6" s="231"/>
      <c r="O6" s="231"/>
      <c r="P6" s="231"/>
      <c r="Q6" s="231"/>
      <c r="R6" s="231"/>
      <c r="S6" s="51" t="s">
        <v>61</v>
      </c>
    </row>
    <row r="7" spans="1:221" s="538" customFormat="1" ht="15" customHeight="1">
      <c r="A7" s="537"/>
      <c r="B7" s="55" t="s">
        <v>62</v>
      </c>
      <c r="C7" s="55" t="s">
        <v>628</v>
      </c>
      <c r="D7" s="55" t="s">
        <v>148</v>
      </c>
      <c r="E7" s="55" t="s">
        <v>65</v>
      </c>
      <c r="F7" s="55" t="s">
        <v>66</v>
      </c>
      <c r="G7" s="55" t="s">
        <v>67</v>
      </c>
      <c r="H7" s="55" t="s">
        <v>149</v>
      </c>
      <c r="I7" s="55" t="s">
        <v>69</v>
      </c>
      <c r="J7" s="55" t="s">
        <v>70</v>
      </c>
      <c r="K7" s="55" t="s">
        <v>71</v>
      </c>
      <c r="L7" s="55" t="s">
        <v>72</v>
      </c>
      <c r="M7" s="55" t="s">
        <v>73</v>
      </c>
      <c r="N7" s="55" t="s">
        <v>74</v>
      </c>
      <c r="O7" s="55" t="s">
        <v>75</v>
      </c>
      <c r="P7" s="55" t="s">
        <v>76</v>
      </c>
      <c r="Q7" s="55" t="s">
        <v>77</v>
      </c>
      <c r="R7" s="55" t="s">
        <v>78</v>
      </c>
      <c r="S7" s="239" t="s">
        <v>79</v>
      </c>
    </row>
    <row r="8" spans="1:221" s="44" customFormat="1" ht="15" customHeight="1">
      <c r="A8" s="57" t="s">
        <v>629</v>
      </c>
      <c r="B8" s="58"/>
      <c r="C8" s="58"/>
      <c r="D8" s="58"/>
      <c r="E8" s="58"/>
      <c r="F8" s="58"/>
      <c r="G8" s="58"/>
      <c r="H8" s="58"/>
      <c r="I8" s="58"/>
      <c r="J8" s="58"/>
      <c r="K8" s="58"/>
      <c r="L8" s="58"/>
      <c r="M8" s="58"/>
      <c r="N8" s="58"/>
      <c r="O8" s="58"/>
      <c r="P8" s="58"/>
      <c r="Q8" s="58"/>
      <c r="R8" s="58"/>
      <c r="S8" s="58"/>
    </row>
    <row r="9" spans="1:221" ht="5.0999999999999996" customHeight="1">
      <c r="A9" s="59"/>
      <c r="B9" s="59"/>
      <c r="C9" s="59"/>
      <c r="D9" s="59"/>
      <c r="E9" s="59"/>
      <c r="F9" s="59"/>
      <c r="G9" s="59"/>
      <c r="H9" s="59"/>
      <c r="I9" s="59"/>
      <c r="J9" s="59"/>
      <c r="K9" s="59"/>
      <c r="L9" s="59"/>
      <c r="M9" s="59"/>
      <c r="N9" s="59"/>
      <c r="O9" s="59"/>
      <c r="P9" s="59"/>
      <c r="Q9" s="59"/>
      <c r="R9" s="59"/>
      <c r="S9" s="60"/>
    </row>
    <row r="10" spans="1:221" s="118" customFormat="1">
      <c r="A10" s="119" t="s">
        <v>241</v>
      </c>
      <c r="B10" s="62">
        <v>17832</v>
      </c>
      <c r="C10" s="62">
        <v>15162</v>
      </c>
      <c r="D10" s="62">
        <v>16228</v>
      </c>
      <c r="E10" s="62">
        <v>18988</v>
      </c>
      <c r="F10" s="62">
        <v>23629</v>
      </c>
      <c r="G10" s="62">
        <v>22305</v>
      </c>
      <c r="H10" s="62">
        <v>25972</v>
      </c>
      <c r="I10" s="62">
        <v>23845</v>
      </c>
      <c r="J10" s="62">
        <v>25895</v>
      </c>
      <c r="K10" s="62">
        <v>25339</v>
      </c>
      <c r="L10" s="62">
        <v>28312</v>
      </c>
      <c r="M10" s="62">
        <v>21284</v>
      </c>
      <c r="N10" s="62">
        <v>18653</v>
      </c>
      <c r="O10" s="62">
        <v>24430</v>
      </c>
      <c r="P10" s="62">
        <v>18195</v>
      </c>
      <c r="Q10" s="62">
        <v>20548</v>
      </c>
      <c r="R10" s="62">
        <v>20749</v>
      </c>
      <c r="S10" s="63">
        <v>20342</v>
      </c>
      <c r="T10" s="401"/>
      <c r="U10" s="401"/>
    </row>
    <row r="11" spans="1:221" s="118" customFormat="1" ht="15" customHeight="1">
      <c r="A11" s="119" t="s">
        <v>242</v>
      </c>
      <c r="B11" s="62">
        <v>1225737</v>
      </c>
      <c r="C11" s="62">
        <v>1258240</v>
      </c>
      <c r="D11" s="62">
        <v>1259869</v>
      </c>
      <c r="E11" s="62">
        <v>1253843</v>
      </c>
      <c r="F11" s="62">
        <v>1311478</v>
      </c>
      <c r="G11" s="62">
        <v>1391970</v>
      </c>
      <c r="H11" s="62">
        <v>1473292</v>
      </c>
      <c r="I11" s="62">
        <v>1472838</v>
      </c>
      <c r="J11" s="62">
        <v>1493421</v>
      </c>
      <c r="K11" s="62">
        <v>1510099</v>
      </c>
      <c r="L11" s="62">
        <v>1546994</v>
      </c>
      <c r="M11" s="62">
        <v>1540106</v>
      </c>
      <c r="N11" s="62">
        <v>1563040</v>
      </c>
      <c r="O11" s="62">
        <v>1592971</v>
      </c>
      <c r="P11" s="62">
        <v>1728213</v>
      </c>
      <c r="Q11" s="62">
        <v>1665001.7999999998</v>
      </c>
      <c r="R11" s="62">
        <v>1697996</v>
      </c>
      <c r="S11" s="63">
        <v>1727475</v>
      </c>
      <c r="T11" s="401"/>
    </row>
    <row r="12" spans="1:221" s="539" customFormat="1" ht="15" customHeight="1">
      <c r="A12" s="245" t="s">
        <v>243</v>
      </c>
      <c r="B12" s="66">
        <v>110877</v>
      </c>
      <c r="C12" s="66">
        <v>106707</v>
      </c>
      <c r="D12" s="66">
        <v>71351</v>
      </c>
      <c r="E12" s="66">
        <v>58612</v>
      </c>
      <c r="F12" s="66">
        <v>89434</v>
      </c>
      <c r="G12" s="66">
        <v>155492</v>
      </c>
      <c r="H12" s="66">
        <v>220236</v>
      </c>
      <c r="I12" s="66">
        <v>191147</v>
      </c>
      <c r="J12" s="66">
        <v>134253</v>
      </c>
      <c r="K12" s="66">
        <v>116888</v>
      </c>
      <c r="L12" s="66">
        <v>106838</v>
      </c>
      <c r="M12" s="66">
        <v>83361</v>
      </c>
      <c r="N12" s="66">
        <v>124417</v>
      </c>
      <c r="O12" s="66">
        <v>103397</v>
      </c>
      <c r="P12" s="66">
        <v>154255</v>
      </c>
      <c r="Q12" s="66">
        <v>122480</v>
      </c>
      <c r="R12" s="66">
        <v>188689</v>
      </c>
      <c r="S12" s="67">
        <v>177107</v>
      </c>
      <c r="T12" s="401"/>
    </row>
    <row r="13" spans="1:221" s="539" customFormat="1" ht="15" customHeight="1">
      <c r="A13" s="245" t="s">
        <v>244</v>
      </c>
      <c r="B13" s="66">
        <v>86647</v>
      </c>
      <c r="C13" s="66">
        <v>86862</v>
      </c>
      <c r="D13" s="66">
        <v>86347</v>
      </c>
      <c r="E13" s="66">
        <v>90622</v>
      </c>
      <c r="F13" s="66">
        <v>65895</v>
      </c>
      <c r="G13" s="66">
        <v>80949</v>
      </c>
      <c r="H13" s="66">
        <v>81310</v>
      </c>
      <c r="I13" s="66">
        <v>83758</v>
      </c>
      <c r="J13" s="66">
        <v>83854</v>
      </c>
      <c r="K13" s="66">
        <v>85377</v>
      </c>
      <c r="L13" s="66">
        <v>88005</v>
      </c>
      <c r="M13" s="66">
        <v>87317</v>
      </c>
      <c r="N13" s="66">
        <v>84569</v>
      </c>
      <c r="O13" s="66">
        <v>85451</v>
      </c>
      <c r="P13" s="66">
        <v>114280</v>
      </c>
      <c r="Q13" s="66">
        <v>101973</v>
      </c>
      <c r="R13" s="66">
        <v>103691</v>
      </c>
      <c r="S13" s="67">
        <v>117876</v>
      </c>
      <c r="T13" s="401"/>
    </row>
    <row r="14" spans="1:221" s="539" customFormat="1" ht="15" customHeight="1">
      <c r="A14" s="245" t="s">
        <v>245</v>
      </c>
      <c r="B14" s="66">
        <v>543740</v>
      </c>
      <c r="C14" s="66">
        <v>562693</v>
      </c>
      <c r="D14" s="66">
        <v>585162</v>
      </c>
      <c r="E14" s="66">
        <v>595028</v>
      </c>
      <c r="F14" s="66">
        <v>582461</v>
      </c>
      <c r="G14" s="66">
        <v>588037</v>
      </c>
      <c r="H14" s="66">
        <v>591295</v>
      </c>
      <c r="I14" s="66">
        <v>616498</v>
      </c>
      <c r="J14" s="66">
        <v>657739</v>
      </c>
      <c r="K14" s="66">
        <v>674448</v>
      </c>
      <c r="L14" s="66">
        <v>683481</v>
      </c>
      <c r="M14" s="66">
        <v>688023</v>
      </c>
      <c r="N14" s="66">
        <v>653961</v>
      </c>
      <c r="O14" s="66">
        <v>687202</v>
      </c>
      <c r="P14" s="66">
        <v>703474</v>
      </c>
      <c r="Q14" s="66">
        <v>712537</v>
      </c>
      <c r="R14" s="66">
        <v>678056</v>
      </c>
      <c r="S14" s="67">
        <v>724671</v>
      </c>
      <c r="T14" s="401"/>
    </row>
    <row r="15" spans="1:221" s="539" customFormat="1" ht="15" customHeight="1">
      <c r="A15" s="245" t="s">
        <v>246</v>
      </c>
      <c r="B15" s="66">
        <v>16945</v>
      </c>
      <c r="C15" s="66">
        <v>23807</v>
      </c>
      <c r="D15" s="66">
        <v>14788</v>
      </c>
      <c r="E15" s="66">
        <v>14511</v>
      </c>
      <c r="F15" s="66">
        <v>25269</v>
      </c>
      <c r="G15" s="66">
        <v>27597</v>
      </c>
      <c r="H15" s="66">
        <v>31589</v>
      </c>
      <c r="I15" s="66">
        <v>24815</v>
      </c>
      <c r="J15" s="66">
        <v>28772</v>
      </c>
      <c r="K15" s="66">
        <v>30366</v>
      </c>
      <c r="L15" s="66">
        <v>35890</v>
      </c>
      <c r="M15" s="66">
        <v>22185</v>
      </c>
      <c r="N15" s="66">
        <v>25760</v>
      </c>
      <c r="O15" s="66">
        <v>23953</v>
      </c>
      <c r="P15" s="66">
        <v>20362</v>
      </c>
      <c r="Q15" s="66">
        <v>16258</v>
      </c>
      <c r="R15" s="66">
        <v>27835</v>
      </c>
      <c r="S15" s="67">
        <v>23935</v>
      </c>
      <c r="T15" s="401"/>
    </row>
    <row r="16" spans="1:221" s="539" customFormat="1" ht="15" customHeight="1">
      <c r="A16" s="245" t="s">
        <v>247</v>
      </c>
      <c r="B16" s="66">
        <v>354014</v>
      </c>
      <c r="C16" s="66">
        <v>361054</v>
      </c>
      <c r="D16" s="66">
        <v>372193</v>
      </c>
      <c r="E16" s="66">
        <v>376054</v>
      </c>
      <c r="F16" s="66">
        <v>405279</v>
      </c>
      <c r="G16" s="66">
        <v>421191</v>
      </c>
      <c r="H16" s="66">
        <v>432577</v>
      </c>
      <c r="I16" s="66">
        <v>445666</v>
      </c>
      <c r="J16" s="66">
        <v>459890</v>
      </c>
      <c r="K16" s="66">
        <v>465547</v>
      </c>
      <c r="L16" s="66">
        <v>491754</v>
      </c>
      <c r="M16" s="66">
        <v>509982</v>
      </c>
      <c r="N16" s="66">
        <v>515091</v>
      </c>
      <c r="O16" s="66">
        <v>528299</v>
      </c>
      <c r="P16" s="66">
        <v>539639</v>
      </c>
      <c r="Q16" s="66">
        <v>543271.4</v>
      </c>
      <c r="R16" s="66">
        <v>536785</v>
      </c>
      <c r="S16" s="67">
        <v>520017</v>
      </c>
      <c r="T16" s="401"/>
    </row>
    <row r="17" spans="1:20" s="539" customFormat="1" ht="15" customHeight="1">
      <c r="A17" s="245" t="s">
        <v>248</v>
      </c>
      <c r="B17" s="66">
        <v>113514</v>
      </c>
      <c r="C17" s="66">
        <v>117117</v>
      </c>
      <c r="D17" s="66">
        <v>130028</v>
      </c>
      <c r="E17" s="66">
        <v>119016</v>
      </c>
      <c r="F17" s="66">
        <v>143140</v>
      </c>
      <c r="G17" s="66">
        <v>118704</v>
      </c>
      <c r="H17" s="66">
        <v>116285</v>
      </c>
      <c r="I17" s="66">
        <v>110954</v>
      </c>
      <c r="J17" s="66">
        <v>128913</v>
      </c>
      <c r="K17" s="66">
        <v>137473</v>
      </c>
      <c r="L17" s="66">
        <v>141026</v>
      </c>
      <c r="M17" s="66">
        <v>149238</v>
      </c>
      <c r="N17" s="66">
        <v>159242</v>
      </c>
      <c r="O17" s="66">
        <v>164668</v>
      </c>
      <c r="P17" s="66">
        <v>196203</v>
      </c>
      <c r="Q17" s="66">
        <v>168482.4</v>
      </c>
      <c r="R17" s="66">
        <v>162940</v>
      </c>
      <c r="S17" s="67">
        <v>163869</v>
      </c>
      <c r="T17" s="401"/>
    </row>
    <row r="18" spans="1:20" s="118" customFormat="1" ht="15" customHeight="1">
      <c r="A18" s="119" t="s">
        <v>249</v>
      </c>
      <c r="B18" s="62">
        <v>2123</v>
      </c>
      <c r="C18" s="62">
        <v>2438</v>
      </c>
      <c r="D18" s="62">
        <v>2600</v>
      </c>
      <c r="E18" s="62">
        <v>2858</v>
      </c>
      <c r="F18" s="62">
        <v>2956</v>
      </c>
      <c r="G18" s="62">
        <v>2983</v>
      </c>
      <c r="H18" s="62">
        <v>2772</v>
      </c>
      <c r="I18" s="62">
        <v>2646</v>
      </c>
      <c r="J18" s="62">
        <v>2658</v>
      </c>
      <c r="K18" s="62">
        <v>2742</v>
      </c>
      <c r="L18" s="62">
        <v>3089</v>
      </c>
      <c r="M18" s="62">
        <v>3284</v>
      </c>
      <c r="N18" s="62">
        <v>3275</v>
      </c>
      <c r="O18" s="62">
        <v>3362</v>
      </c>
      <c r="P18" s="62">
        <v>3488</v>
      </c>
      <c r="Q18" s="62">
        <v>3574</v>
      </c>
      <c r="R18" s="62">
        <v>3655</v>
      </c>
      <c r="S18" s="63">
        <v>3620</v>
      </c>
      <c r="T18" s="401"/>
    </row>
    <row r="19" spans="1:20" s="118" customFormat="1" ht="15" customHeight="1">
      <c r="A19" s="119" t="s">
        <v>630</v>
      </c>
      <c r="B19" s="62">
        <v>-36876</v>
      </c>
      <c r="C19" s="62">
        <v>-36729</v>
      </c>
      <c r="D19" s="62">
        <v>-35994</v>
      </c>
      <c r="E19" s="62">
        <v>-36640</v>
      </c>
      <c r="F19" s="62">
        <v>-40308</v>
      </c>
      <c r="G19" s="62">
        <v>-43066</v>
      </c>
      <c r="H19" s="62">
        <v>-44766</v>
      </c>
      <c r="I19" s="62">
        <v>-45202</v>
      </c>
      <c r="J19" s="62">
        <v>-45920</v>
      </c>
      <c r="K19" s="62">
        <v>-44265</v>
      </c>
      <c r="L19" s="62">
        <v>-44461</v>
      </c>
      <c r="M19" s="62">
        <v>-45107</v>
      </c>
      <c r="N19" s="62">
        <v>-47150</v>
      </c>
      <c r="O19" s="62">
        <v>-48790</v>
      </c>
      <c r="P19" s="62">
        <v>-50334</v>
      </c>
      <c r="Q19" s="62">
        <v>-57740.5</v>
      </c>
      <c r="R19" s="62">
        <v>-60032</v>
      </c>
      <c r="S19" s="63">
        <v>-60196</v>
      </c>
      <c r="T19" s="401"/>
    </row>
    <row r="20" spans="1:20" s="539" customFormat="1" ht="15" customHeight="1">
      <c r="A20" s="245" t="s">
        <v>247</v>
      </c>
      <c r="B20" s="66">
        <v>-34625</v>
      </c>
      <c r="C20" s="66">
        <v>-34630</v>
      </c>
      <c r="D20" s="66">
        <v>-33342</v>
      </c>
      <c r="E20" s="66">
        <v>-33417</v>
      </c>
      <c r="F20" s="66">
        <v>-36618</v>
      </c>
      <c r="G20" s="66">
        <v>-40573</v>
      </c>
      <c r="H20" s="66">
        <v>-41896</v>
      </c>
      <c r="I20" s="66">
        <v>-42234</v>
      </c>
      <c r="J20" s="66">
        <v>-43056</v>
      </c>
      <c r="K20" s="66">
        <v>-41353</v>
      </c>
      <c r="L20" s="66">
        <v>-41726</v>
      </c>
      <c r="M20" s="66">
        <v>-42229</v>
      </c>
      <c r="N20" s="66">
        <v>-44234</v>
      </c>
      <c r="O20" s="66">
        <v>-46249</v>
      </c>
      <c r="P20" s="66">
        <v>-48335</v>
      </c>
      <c r="Q20" s="66">
        <v>-51704</v>
      </c>
      <c r="R20" s="66">
        <v>-53618</v>
      </c>
      <c r="S20" s="169">
        <v>-53836</v>
      </c>
      <c r="T20" s="401"/>
    </row>
    <row r="21" spans="1:20" s="539" customFormat="1" ht="15" customHeight="1">
      <c r="A21" s="245" t="s">
        <v>251</v>
      </c>
      <c r="B21" s="66">
        <v>-133</v>
      </c>
      <c r="C21" s="66">
        <v>-149</v>
      </c>
      <c r="D21" s="66">
        <v>-146</v>
      </c>
      <c r="E21" s="66">
        <v>-160</v>
      </c>
      <c r="F21" s="66">
        <v>-149</v>
      </c>
      <c r="G21" s="66">
        <v>-108</v>
      </c>
      <c r="H21" s="66">
        <v>-58</v>
      </c>
      <c r="I21" s="66">
        <v>-70</v>
      </c>
      <c r="J21" s="66">
        <v>-68</v>
      </c>
      <c r="K21" s="66">
        <v>-61</v>
      </c>
      <c r="L21" s="66">
        <v>-63</v>
      </c>
      <c r="M21" s="66">
        <v>-58</v>
      </c>
      <c r="N21" s="66">
        <v>-52</v>
      </c>
      <c r="O21" s="66">
        <v>-50</v>
      </c>
      <c r="P21" s="66">
        <v>-45</v>
      </c>
      <c r="Q21" s="66">
        <v>-46</v>
      </c>
      <c r="R21" s="66">
        <v>-46</v>
      </c>
      <c r="S21" s="67">
        <v>-42</v>
      </c>
      <c r="T21" s="401"/>
    </row>
    <row r="22" spans="1:20" s="539" customFormat="1" ht="15" customHeight="1">
      <c r="A22" s="245" t="s">
        <v>252</v>
      </c>
      <c r="B22" s="66">
        <v>-2118</v>
      </c>
      <c r="C22" s="66">
        <v>-1950</v>
      </c>
      <c r="D22" s="66">
        <v>-2506</v>
      </c>
      <c r="E22" s="66">
        <v>-3063</v>
      </c>
      <c r="F22" s="66">
        <v>-3541</v>
      </c>
      <c r="G22" s="66">
        <v>-2385</v>
      </c>
      <c r="H22" s="66">
        <v>-2812</v>
      </c>
      <c r="I22" s="66">
        <v>-2898</v>
      </c>
      <c r="J22" s="66">
        <v>-2796</v>
      </c>
      <c r="K22" s="66">
        <v>-2851</v>
      </c>
      <c r="L22" s="66">
        <v>-2671</v>
      </c>
      <c r="M22" s="66">
        <v>-2821</v>
      </c>
      <c r="N22" s="66">
        <v>-2864</v>
      </c>
      <c r="O22" s="66">
        <v>-2491</v>
      </c>
      <c r="P22" s="66">
        <v>-1954</v>
      </c>
      <c r="Q22" s="66">
        <v>-5990.5</v>
      </c>
      <c r="R22" s="66">
        <v>-6368</v>
      </c>
      <c r="S22" s="67">
        <v>-6318</v>
      </c>
      <c r="T22" s="401"/>
    </row>
    <row r="23" spans="1:20" s="118" customFormat="1" ht="15" customHeight="1">
      <c r="A23" s="119" t="s">
        <v>253</v>
      </c>
      <c r="B23" s="62">
        <v>54838</v>
      </c>
      <c r="C23" s="62">
        <v>55921</v>
      </c>
      <c r="D23" s="62">
        <v>57760</v>
      </c>
      <c r="E23" s="62">
        <v>67400</v>
      </c>
      <c r="F23" s="62">
        <v>84498</v>
      </c>
      <c r="G23" s="62">
        <v>89146</v>
      </c>
      <c r="H23" s="62">
        <v>89150</v>
      </c>
      <c r="I23" s="62">
        <v>85050</v>
      </c>
      <c r="J23" s="62">
        <v>86406</v>
      </c>
      <c r="K23" s="62">
        <v>84468</v>
      </c>
      <c r="L23" s="62">
        <v>85690</v>
      </c>
      <c r="M23" s="62">
        <v>85766</v>
      </c>
      <c r="N23" s="62">
        <v>86950</v>
      </c>
      <c r="O23" s="62">
        <v>90114</v>
      </c>
      <c r="P23" s="62">
        <v>90565</v>
      </c>
      <c r="Q23" s="62">
        <v>91519</v>
      </c>
      <c r="R23" s="62">
        <v>94528</v>
      </c>
      <c r="S23" s="63">
        <v>95061</v>
      </c>
      <c r="T23" s="401"/>
    </row>
    <row r="24" spans="1:20" s="118" customFormat="1" ht="15" customHeight="1">
      <c r="A24" s="119" t="s">
        <v>254</v>
      </c>
      <c r="B24" s="62">
        <v>7631</v>
      </c>
      <c r="C24" s="62">
        <v>7677</v>
      </c>
      <c r="D24" s="62">
        <v>7805</v>
      </c>
      <c r="E24" s="62">
        <v>7143</v>
      </c>
      <c r="F24" s="62">
        <v>6851</v>
      </c>
      <c r="G24" s="62">
        <v>6186</v>
      </c>
      <c r="H24" s="62">
        <v>6297</v>
      </c>
      <c r="I24" s="62">
        <v>7047</v>
      </c>
      <c r="J24" s="62">
        <v>7052</v>
      </c>
      <c r="K24" s="62">
        <v>7207</v>
      </c>
      <c r="L24" s="62">
        <v>7155</v>
      </c>
      <c r="M24" s="62">
        <v>7594</v>
      </c>
      <c r="N24" s="62">
        <v>7901</v>
      </c>
      <c r="O24" s="62">
        <v>7896</v>
      </c>
      <c r="P24" s="62">
        <v>8195</v>
      </c>
      <c r="Q24" s="62">
        <v>9042</v>
      </c>
      <c r="R24" s="62">
        <v>9229</v>
      </c>
      <c r="S24" s="63">
        <v>9399</v>
      </c>
      <c r="T24" s="401"/>
    </row>
    <row r="25" spans="1:20" s="118" customFormat="1" ht="15" customHeight="1">
      <c r="A25" s="119" t="s">
        <v>255</v>
      </c>
      <c r="B25" s="62">
        <v>17884</v>
      </c>
      <c r="C25" s="62">
        <v>18298</v>
      </c>
      <c r="D25" s="62">
        <v>18624</v>
      </c>
      <c r="E25" s="62">
        <v>19836</v>
      </c>
      <c r="F25" s="62">
        <v>20399</v>
      </c>
      <c r="G25" s="62">
        <v>20656</v>
      </c>
      <c r="H25" s="62">
        <v>20809</v>
      </c>
      <c r="I25" s="62">
        <v>20923</v>
      </c>
      <c r="J25" s="62">
        <v>21033</v>
      </c>
      <c r="K25" s="62">
        <v>20791</v>
      </c>
      <c r="L25" s="62">
        <v>20711</v>
      </c>
      <c r="M25" s="62">
        <v>20830</v>
      </c>
      <c r="N25" s="62">
        <v>21838</v>
      </c>
      <c r="O25" s="62">
        <v>20514</v>
      </c>
      <c r="P25" s="62">
        <v>20810</v>
      </c>
      <c r="Q25" s="62">
        <v>20965</v>
      </c>
      <c r="R25" s="62">
        <v>20891</v>
      </c>
      <c r="S25" s="71">
        <v>20648</v>
      </c>
      <c r="T25" s="401"/>
    </row>
    <row r="26" spans="1:20" s="118" customFormat="1" ht="15" customHeight="1">
      <c r="A26" s="119" t="s">
        <v>256</v>
      </c>
      <c r="B26" s="62">
        <v>29786</v>
      </c>
      <c r="C26" s="62">
        <v>30271</v>
      </c>
      <c r="D26" s="62">
        <v>31224</v>
      </c>
      <c r="E26" s="62">
        <v>31703</v>
      </c>
      <c r="F26" s="62">
        <v>31443</v>
      </c>
      <c r="G26" s="62">
        <v>32248</v>
      </c>
      <c r="H26" s="62">
        <v>32289</v>
      </c>
      <c r="I26" s="62">
        <v>34396</v>
      </c>
      <c r="J26" s="62">
        <v>34796</v>
      </c>
      <c r="K26" s="62">
        <v>35607</v>
      </c>
      <c r="L26" s="62">
        <v>36982</v>
      </c>
      <c r="M26" s="62">
        <v>36328</v>
      </c>
      <c r="N26" s="62">
        <v>37040</v>
      </c>
      <c r="O26" s="62">
        <v>37739</v>
      </c>
      <c r="P26" s="62">
        <v>39113</v>
      </c>
      <c r="Q26" s="62">
        <v>42225</v>
      </c>
      <c r="R26" s="62">
        <v>42054</v>
      </c>
      <c r="S26" s="71">
        <v>42829</v>
      </c>
      <c r="T26" s="401"/>
    </row>
    <row r="27" spans="1:20" s="118" customFormat="1" ht="15" customHeight="1">
      <c r="A27" s="119" t="s">
        <v>257</v>
      </c>
      <c r="B27" s="62">
        <v>-25506</v>
      </c>
      <c r="C27" s="62">
        <v>-26776</v>
      </c>
      <c r="D27" s="62">
        <v>-28283</v>
      </c>
      <c r="E27" s="62">
        <v>-29481</v>
      </c>
      <c r="F27" s="62">
        <v>-30405</v>
      </c>
      <c r="G27" s="62">
        <v>-31891</v>
      </c>
      <c r="H27" s="62">
        <v>-32654</v>
      </c>
      <c r="I27" s="62">
        <v>-33578</v>
      </c>
      <c r="J27" s="62">
        <v>-34727</v>
      </c>
      <c r="K27" s="62">
        <v>-35743</v>
      </c>
      <c r="L27" s="62">
        <v>-36698</v>
      </c>
      <c r="M27" s="62">
        <v>-36153</v>
      </c>
      <c r="N27" s="62">
        <v>-36112</v>
      </c>
      <c r="O27" s="62">
        <v>-36994</v>
      </c>
      <c r="P27" s="62">
        <v>-38227</v>
      </c>
      <c r="Q27" s="62">
        <v>-39280</v>
      </c>
      <c r="R27" s="62">
        <v>-38023</v>
      </c>
      <c r="S27" s="71">
        <v>-39278</v>
      </c>
      <c r="T27" s="401"/>
    </row>
    <row r="28" spans="1:20" s="539" customFormat="1" ht="15" customHeight="1">
      <c r="A28" s="245" t="s">
        <v>631</v>
      </c>
      <c r="B28" s="66">
        <v>-9112</v>
      </c>
      <c r="C28" s="66">
        <v>-9382</v>
      </c>
      <c r="D28" s="66">
        <v>-9696</v>
      </c>
      <c r="E28" s="66">
        <v>-10029</v>
      </c>
      <c r="F28" s="66">
        <v>-10477</v>
      </c>
      <c r="G28" s="66">
        <v>-10960</v>
      </c>
      <c r="H28" s="66">
        <v>-11246</v>
      </c>
      <c r="I28" s="66">
        <v>-11433</v>
      </c>
      <c r="J28" s="66">
        <v>-11477</v>
      </c>
      <c r="K28" s="66">
        <v>-11438</v>
      </c>
      <c r="L28" s="66">
        <v>-11617</v>
      </c>
      <c r="M28" s="66">
        <v>-11762</v>
      </c>
      <c r="N28" s="66">
        <v>-12080</v>
      </c>
      <c r="O28" s="66">
        <v>-12144</v>
      </c>
      <c r="P28" s="66">
        <v>-12536</v>
      </c>
      <c r="Q28" s="66">
        <v>-13089</v>
      </c>
      <c r="R28" s="66">
        <v>-12748</v>
      </c>
      <c r="S28" s="67">
        <v>-13008</v>
      </c>
      <c r="T28" s="401"/>
    </row>
    <row r="29" spans="1:20" s="539" customFormat="1" ht="15" customHeight="1">
      <c r="A29" s="245" t="s">
        <v>632</v>
      </c>
      <c r="B29" s="66">
        <v>-16394</v>
      </c>
      <c r="C29" s="66">
        <v>-17394</v>
      </c>
      <c r="D29" s="66">
        <v>-18587</v>
      </c>
      <c r="E29" s="66">
        <v>-19452</v>
      </c>
      <c r="F29" s="66">
        <v>-19928</v>
      </c>
      <c r="G29" s="66">
        <v>-20932</v>
      </c>
      <c r="H29" s="66">
        <v>-21408</v>
      </c>
      <c r="I29" s="66">
        <v>-22145</v>
      </c>
      <c r="J29" s="66">
        <v>-23250</v>
      </c>
      <c r="K29" s="66">
        <v>-24305</v>
      </c>
      <c r="L29" s="66">
        <v>-25080</v>
      </c>
      <c r="M29" s="66">
        <v>-24391</v>
      </c>
      <c r="N29" s="66">
        <v>-24032</v>
      </c>
      <c r="O29" s="66">
        <v>-24850</v>
      </c>
      <c r="P29" s="66">
        <v>-25691</v>
      </c>
      <c r="Q29" s="66">
        <v>-26191</v>
      </c>
      <c r="R29" s="66">
        <v>-25275</v>
      </c>
      <c r="S29" s="67">
        <v>-26270</v>
      </c>
      <c r="T29" s="401"/>
    </row>
    <row r="30" spans="1:20" s="118" customFormat="1" ht="15" customHeight="1">
      <c r="A30" s="119" t="s">
        <v>633</v>
      </c>
      <c r="B30" s="62">
        <v>23877</v>
      </c>
      <c r="C30" s="62">
        <v>23352</v>
      </c>
      <c r="D30" s="62">
        <v>25683</v>
      </c>
      <c r="E30" s="62">
        <v>26308</v>
      </c>
      <c r="F30" s="62">
        <v>26358</v>
      </c>
      <c r="G30" s="62">
        <v>26570</v>
      </c>
      <c r="H30" s="62">
        <v>25460</v>
      </c>
      <c r="I30" s="62">
        <v>26753</v>
      </c>
      <c r="J30" s="62">
        <v>25721</v>
      </c>
      <c r="K30" s="62">
        <v>24581</v>
      </c>
      <c r="L30" s="62">
        <v>23193</v>
      </c>
      <c r="M30" s="62">
        <v>23691</v>
      </c>
      <c r="N30" s="62">
        <v>23144</v>
      </c>
      <c r="O30" s="62">
        <v>24574</v>
      </c>
      <c r="P30" s="62">
        <v>23768</v>
      </c>
      <c r="Q30" s="62">
        <v>26601</v>
      </c>
      <c r="R30" s="62">
        <v>24365</v>
      </c>
      <c r="S30" s="71">
        <v>25623</v>
      </c>
      <c r="T30" s="401"/>
    </row>
    <row r="31" spans="1:20" s="118" customFormat="1" ht="15" customHeight="1">
      <c r="A31" s="119" t="s">
        <v>261</v>
      </c>
      <c r="B31" s="62">
        <v>-1800</v>
      </c>
      <c r="C31" s="62">
        <v>-1962</v>
      </c>
      <c r="D31" s="62">
        <v>-2009</v>
      </c>
      <c r="E31" s="62">
        <v>-2820</v>
      </c>
      <c r="F31" s="62">
        <v>-2392</v>
      </c>
      <c r="G31" s="62">
        <v>-2733</v>
      </c>
      <c r="H31" s="62">
        <v>-2674</v>
      </c>
      <c r="I31" s="62">
        <v>-3678</v>
      </c>
      <c r="J31" s="62">
        <v>-3534</v>
      </c>
      <c r="K31" s="62">
        <v>-3440</v>
      </c>
      <c r="L31" s="62">
        <v>-3325</v>
      </c>
      <c r="M31" s="62">
        <v>-3957</v>
      </c>
      <c r="N31" s="62">
        <v>-3607</v>
      </c>
      <c r="O31" s="62">
        <v>-3438</v>
      </c>
      <c r="P31" s="62">
        <v>-3176</v>
      </c>
      <c r="Q31" s="62">
        <v>-3131.5</v>
      </c>
      <c r="R31" s="62">
        <v>-3025</v>
      </c>
      <c r="S31" s="71">
        <v>-2901</v>
      </c>
      <c r="T31" s="401"/>
    </row>
    <row r="32" spans="1:20" s="539" customFormat="1" ht="5.0999999999999996" customHeight="1">
      <c r="A32" s="246"/>
      <c r="B32" s="66"/>
      <c r="C32" s="66"/>
      <c r="D32" s="66"/>
      <c r="E32" s="66"/>
      <c r="F32" s="66"/>
      <c r="G32" s="66"/>
      <c r="H32" s="66"/>
      <c r="I32" s="66"/>
      <c r="J32" s="66"/>
      <c r="K32" s="66"/>
      <c r="L32" s="66"/>
      <c r="M32" s="66"/>
      <c r="N32" s="66"/>
      <c r="O32" s="66"/>
      <c r="P32" s="66"/>
      <c r="Q32" s="66"/>
      <c r="R32" s="66"/>
      <c r="S32" s="61"/>
      <c r="T32" s="401"/>
    </row>
    <row r="33" spans="1:20" s="118" customFormat="1" ht="15" customHeight="1" thickBot="1">
      <c r="A33" s="247" t="s">
        <v>262</v>
      </c>
      <c r="B33" s="74">
        <v>1315526</v>
      </c>
      <c r="C33" s="74">
        <v>1345892</v>
      </c>
      <c r="D33" s="74">
        <v>1353507</v>
      </c>
      <c r="E33" s="74">
        <v>1359139</v>
      </c>
      <c r="F33" s="74">
        <v>1434507</v>
      </c>
      <c r="G33" s="74">
        <v>1514372</v>
      </c>
      <c r="H33" s="74">
        <v>1595947</v>
      </c>
      <c r="I33" s="74">
        <v>1591039</v>
      </c>
      <c r="J33" s="74">
        <v>1612801</v>
      </c>
      <c r="K33" s="74">
        <v>1627386</v>
      </c>
      <c r="L33" s="74">
        <v>1667643</v>
      </c>
      <c r="M33" s="74">
        <v>1653666</v>
      </c>
      <c r="N33" s="74">
        <v>1674972</v>
      </c>
      <c r="O33" s="74">
        <v>1712378</v>
      </c>
      <c r="P33" s="74">
        <v>1840610</v>
      </c>
      <c r="Q33" s="74">
        <v>1779323.7999999998</v>
      </c>
      <c r="R33" s="74">
        <v>1812386</v>
      </c>
      <c r="S33" s="74">
        <v>1842622</v>
      </c>
      <c r="T33" s="401"/>
    </row>
    <row r="34" spans="1:20" ht="12.6" thickTop="1"/>
    <row r="36" spans="1:20" ht="36">
      <c r="A36" s="249" t="s">
        <v>263</v>
      </c>
    </row>
    <row r="37" spans="1:20" ht="24">
      <c r="A37" s="176" t="s">
        <v>200</v>
      </c>
    </row>
  </sheetData>
  <hyperlinks>
    <hyperlink ref="S6" location="Índex!D9" display="Index" xr:uid="{BB9A1A63-0C8A-4CDC-AE44-280AAE0BF44F}"/>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21A29-4826-4E96-92C2-65564D48EE53}">
  <sheetPr>
    <tabColor rgb="FFFF0000"/>
  </sheetPr>
  <dimension ref="A1:HN36"/>
  <sheetViews>
    <sheetView showGridLines="0" zoomScaleNormal="100" workbookViewId="0">
      <pane xSplit="1" ySplit="9" topLeftCell="K25" activePane="bottomRight" state="frozen"/>
      <selection activeCell="S10" sqref="S10:S33"/>
      <selection pane="topRight" activeCell="S10" sqref="S10:S33"/>
      <selection pane="bottomLeft" activeCell="S10" sqref="S10:S33"/>
      <selection pane="bottomRight" activeCell="S10" sqref="S10:S33"/>
    </sheetView>
  </sheetViews>
  <sheetFormatPr defaultColWidth="11" defaultRowHeight="12"/>
  <cols>
    <col min="1" max="1" width="48.81640625" style="234" customWidth="1"/>
    <col min="2" max="19" width="9.36328125" style="234" customWidth="1"/>
    <col min="20" max="16384" width="11" style="61"/>
  </cols>
  <sheetData>
    <row r="1" spans="1:222" s="44" customFormat="1" ht="15" customHeight="1">
      <c r="A1" s="37"/>
      <c r="B1" s="87"/>
      <c r="C1" s="87"/>
      <c r="D1" s="87"/>
      <c r="E1" s="87"/>
      <c r="F1" s="87"/>
      <c r="G1" s="87"/>
      <c r="H1" s="87"/>
      <c r="I1" s="87"/>
      <c r="J1" s="87"/>
      <c r="K1" s="87"/>
      <c r="L1" s="87"/>
      <c r="M1" s="87"/>
      <c r="N1" s="87"/>
      <c r="O1" s="87"/>
      <c r="P1" s="87"/>
      <c r="Q1" s="87"/>
      <c r="R1" s="87"/>
      <c r="S1" s="87"/>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40"/>
      <c r="AX1" s="39"/>
      <c r="AY1" s="40"/>
      <c r="AZ1" s="39"/>
      <c r="BA1" s="40"/>
      <c r="BB1" s="39"/>
      <c r="BC1" s="40"/>
      <c r="BD1" s="39"/>
      <c r="BE1" s="40"/>
      <c r="BF1" s="39"/>
      <c r="BG1" s="40"/>
      <c r="BH1" s="39"/>
      <c r="BI1" s="40"/>
      <c r="BJ1" s="39"/>
      <c r="BK1" s="40"/>
      <c r="BL1" s="39"/>
      <c r="BM1" s="40"/>
      <c r="BN1" s="39"/>
      <c r="BO1" s="40"/>
      <c r="BP1" s="39"/>
      <c r="BQ1" s="40"/>
      <c r="BR1" s="39"/>
      <c r="BS1" s="40"/>
      <c r="BT1" s="39"/>
      <c r="BU1" s="40"/>
      <c r="BV1" s="39"/>
      <c r="BW1" s="40"/>
      <c r="BX1" s="39"/>
      <c r="BY1" s="40"/>
      <c r="BZ1" s="39"/>
      <c r="CA1" s="40"/>
      <c r="CB1" s="39"/>
      <c r="CC1" s="40"/>
      <c r="CD1" s="41"/>
      <c r="CE1" s="41"/>
      <c r="CF1" s="39"/>
      <c r="CG1" s="40"/>
      <c r="CH1" s="42"/>
      <c r="CI1" s="42"/>
      <c r="CJ1" s="42"/>
      <c r="CK1" s="42"/>
      <c r="CL1" s="42"/>
      <c r="CM1" s="40"/>
      <c r="CN1" s="42"/>
      <c r="CO1" s="40"/>
      <c r="CP1" s="42"/>
      <c r="CQ1" s="42"/>
      <c r="CR1" s="42"/>
      <c r="CS1" s="43"/>
      <c r="CT1" s="43"/>
      <c r="CU1" s="39"/>
      <c r="CV1" s="40"/>
      <c r="CW1" s="39"/>
      <c r="CX1" s="40"/>
      <c r="CY1" s="39"/>
      <c r="CZ1" s="40"/>
      <c r="DA1" s="39"/>
      <c r="DB1" s="40"/>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41"/>
      <c r="EJ1" s="41"/>
      <c r="EK1" s="39"/>
      <c r="EL1" s="40"/>
      <c r="EM1" s="42"/>
      <c r="EN1" s="42"/>
      <c r="EO1" s="42"/>
      <c r="EP1" s="42"/>
      <c r="EQ1" s="42"/>
      <c r="ER1" s="40"/>
      <c r="ES1" s="42"/>
      <c r="ET1" s="40"/>
      <c r="EU1" s="42"/>
      <c r="EV1" s="42"/>
      <c r="EW1" s="42"/>
      <c r="EX1" s="43"/>
      <c r="EY1" s="43"/>
      <c r="EZ1" s="39"/>
      <c r="FA1" s="40"/>
      <c r="FB1" s="39"/>
      <c r="FC1" s="40"/>
      <c r="FD1" s="39"/>
      <c r="FE1" s="40"/>
      <c r="FF1" s="39"/>
      <c r="FG1" s="40"/>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41"/>
      <c r="GO1" s="41"/>
      <c r="GP1" s="39"/>
      <c r="GQ1" s="40"/>
      <c r="GR1" s="42"/>
      <c r="GS1" s="42"/>
      <c r="GT1" s="42"/>
      <c r="GU1" s="42"/>
      <c r="GV1" s="42"/>
      <c r="GW1" s="40"/>
      <c r="GX1" s="42"/>
      <c r="GY1" s="40"/>
      <c r="GZ1" s="42"/>
      <c r="HA1" s="42"/>
      <c r="HB1" s="42"/>
      <c r="HC1" s="43"/>
      <c r="HD1" s="43"/>
      <c r="HE1" s="39"/>
      <c r="HF1" s="40"/>
      <c r="HG1" s="39"/>
      <c r="HH1" s="40"/>
      <c r="HI1" s="39"/>
      <c r="HJ1" s="40"/>
      <c r="HK1" s="39"/>
      <c r="HL1" s="40"/>
      <c r="HM1" s="39"/>
      <c r="HN1" s="40"/>
    </row>
    <row r="2" spans="1:222" s="44" customFormat="1" ht="15" customHeight="1">
      <c r="A2" s="37"/>
      <c r="B2" s="87"/>
      <c r="C2" s="87"/>
      <c r="D2" s="87"/>
      <c r="E2" s="87"/>
      <c r="F2" s="87"/>
      <c r="G2" s="87"/>
      <c r="H2" s="87"/>
      <c r="I2" s="87"/>
      <c r="J2" s="87"/>
      <c r="K2" s="87"/>
      <c r="L2" s="87"/>
      <c r="M2" s="87"/>
      <c r="N2" s="87"/>
      <c r="O2" s="87"/>
      <c r="P2" s="87"/>
      <c r="Q2" s="87"/>
      <c r="R2" s="87"/>
      <c r="S2" s="87"/>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40"/>
      <c r="AX2" s="39"/>
      <c r="AY2" s="40"/>
      <c r="AZ2" s="39"/>
      <c r="BA2" s="40"/>
      <c r="BB2" s="39"/>
      <c r="BC2" s="40"/>
      <c r="BD2" s="39"/>
      <c r="BE2" s="40"/>
      <c r="BF2" s="39"/>
      <c r="BG2" s="40"/>
      <c r="BH2" s="39"/>
      <c r="BI2" s="40"/>
      <c r="BJ2" s="39"/>
      <c r="BK2" s="40"/>
      <c r="BL2" s="39"/>
      <c r="BM2" s="40"/>
      <c r="BN2" s="39"/>
      <c r="BO2" s="40"/>
      <c r="BP2" s="39"/>
      <c r="BQ2" s="40"/>
      <c r="BR2" s="39"/>
      <c r="BS2" s="40"/>
      <c r="BT2" s="39"/>
      <c r="BU2" s="40"/>
      <c r="BV2" s="39"/>
      <c r="BW2" s="40"/>
      <c r="BX2" s="39"/>
      <c r="BY2" s="40"/>
      <c r="BZ2" s="39"/>
      <c r="CA2" s="40"/>
      <c r="CB2" s="39"/>
      <c r="CC2" s="40"/>
      <c r="CD2" s="41"/>
      <c r="CE2" s="41"/>
      <c r="CF2" s="39"/>
      <c r="CG2" s="40"/>
      <c r="CH2" s="42"/>
      <c r="CI2" s="42"/>
      <c r="CJ2" s="42"/>
      <c r="CK2" s="42"/>
      <c r="CL2" s="42"/>
      <c r="CM2" s="40"/>
      <c r="CN2" s="42"/>
      <c r="CO2" s="40"/>
      <c r="CP2" s="42"/>
      <c r="CQ2" s="42"/>
      <c r="CR2" s="42"/>
      <c r="CS2" s="43"/>
      <c r="CT2" s="43"/>
      <c r="CU2" s="39"/>
      <c r="CV2" s="40"/>
      <c r="CW2" s="39"/>
      <c r="CX2" s="40"/>
      <c r="CY2" s="39"/>
      <c r="CZ2" s="40"/>
      <c r="DA2" s="39"/>
      <c r="DB2" s="40"/>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41"/>
      <c r="EJ2" s="41"/>
      <c r="EK2" s="39"/>
      <c r="EL2" s="40"/>
      <c r="EM2" s="42"/>
      <c r="EN2" s="42"/>
      <c r="EO2" s="42"/>
      <c r="EP2" s="42"/>
      <c r="EQ2" s="42"/>
      <c r="ER2" s="40"/>
      <c r="ES2" s="42"/>
      <c r="ET2" s="40"/>
      <c r="EU2" s="42"/>
      <c r="EV2" s="42"/>
      <c r="EW2" s="42"/>
      <c r="EX2" s="43"/>
      <c r="EY2" s="43"/>
      <c r="EZ2" s="39"/>
      <c r="FA2" s="40"/>
      <c r="FB2" s="39"/>
      <c r="FC2" s="40"/>
      <c r="FD2" s="39"/>
      <c r="FE2" s="40"/>
      <c r="FF2" s="39"/>
      <c r="FG2" s="40"/>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41"/>
      <c r="GO2" s="41"/>
      <c r="GP2" s="39"/>
      <c r="GQ2" s="40"/>
      <c r="GR2" s="42"/>
      <c r="GS2" s="42"/>
      <c r="GT2" s="42"/>
      <c r="GU2" s="42"/>
      <c r="GV2" s="42"/>
      <c r="GW2" s="40"/>
      <c r="GX2" s="42"/>
      <c r="GY2" s="40"/>
      <c r="GZ2" s="42"/>
      <c r="HA2" s="42"/>
      <c r="HB2" s="42"/>
      <c r="HC2" s="43"/>
      <c r="HD2" s="43"/>
      <c r="HE2" s="39"/>
      <c r="HF2" s="40"/>
      <c r="HG2" s="39"/>
      <c r="HH2" s="40"/>
      <c r="HI2" s="39"/>
      <c r="HJ2" s="40"/>
      <c r="HK2" s="39"/>
      <c r="HL2" s="40"/>
      <c r="HM2" s="39"/>
      <c r="HN2" s="40"/>
    </row>
    <row r="3" spans="1:222" s="44" customFormat="1" ht="15" customHeight="1">
      <c r="A3" s="37"/>
      <c r="B3" s="87"/>
      <c r="C3" s="87"/>
      <c r="D3" s="87"/>
      <c r="E3" s="87"/>
      <c r="F3" s="87"/>
      <c r="G3" s="87"/>
      <c r="H3" s="87"/>
      <c r="I3" s="87"/>
      <c r="J3" s="87"/>
      <c r="K3" s="87"/>
      <c r="L3" s="87"/>
      <c r="M3" s="87"/>
      <c r="N3" s="87"/>
      <c r="O3" s="87"/>
      <c r="P3" s="87"/>
      <c r="Q3" s="87"/>
      <c r="R3" s="87"/>
      <c r="S3" s="87"/>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40"/>
      <c r="AX3" s="39"/>
      <c r="AY3" s="40"/>
      <c r="AZ3" s="39"/>
      <c r="BA3" s="40"/>
      <c r="BB3" s="39"/>
      <c r="BC3" s="40"/>
      <c r="BD3" s="39"/>
      <c r="BE3" s="40"/>
      <c r="BF3" s="39"/>
      <c r="BG3" s="40"/>
      <c r="BH3" s="39"/>
      <c r="BI3" s="40"/>
      <c r="BJ3" s="39"/>
      <c r="BK3" s="40"/>
      <c r="BL3" s="39"/>
      <c r="BM3" s="40"/>
      <c r="BN3" s="39"/>
      <c r="BO3" s="40"/>
      <c r="BP3" s="39"/>
      <c r="BQ3" s="40"/>
      <c r="BR3" s="39"/>
      <c r="BS3" s="40"/>
      <c r="BT3" s="39"/>
      <c r="BU3" s="40"/>
      <c r="BV3" s="39"/>
      <c r="BW3" s="40"/>
      <c r="BX3" s="39"/>
      <c r="BY3" s="40"/>
      <c r="BZ3" s="39"/>
      <c r="CA3" s="40"/>
      <c r="CB3" s="39"/>
      <c r="CC3" s="40"/>
      <c r="CD3" s="41"/>
      <c r="CE3" s="41"/>
      <c r="CF3" s="39"/>
      <c r="CG3" s="40"/>
      <c r="CH3" s="42"/>
      <c r="CI3" s="42"/>
      <c r="CJ3" s="42"/>
      <c r="CK3" s="42"/>
      <c r="CL3" s="42"/>
      <c r="CM3" s="40"/>
      <c r="CN3" s="42"/>
      <c r="CO3" s="40"/>
      <c r="CP3" s="42"/>
      <c r="CQ3" s="42"/>
      <c r="CR3" s="42"/>
      <c r="CS3" s="43"/>
      <c r="CT3" s="43"/>
      <c r="CU3" s="39"/>
      <c r="CV3" s="40"/>
      <c r="CW3" s="39"/>
      <c r="CX3" s="40"/>
      <c r="CY3" s="39"/>
      <c r="CZ3" s="40"/>
      <c r="DA3" s="39"/>
      <c r="DB3" s="40"/>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41"/>
      <c r="EJ3" s="41"/>
      <c r="EK3" s="39"/>
      <c r="EL3" s="40"/>
      <c r="EM3" s="42"/>
      <c r="EN3" s="42"/>
      <c r="EO3" s="42"/>
      <c r="EP3" s="42"/>
      <c r="EQ3" s="42"/>
      <c r="ER3" s="40"/>
      <c r="ES3" s="42"/>
      <c r="ET3" s="40"/>
      <c r="EU3" s="42"/>
      <c r="EV3" s="42"/>
      <c r="EW3" s="42"/>
      <c r="EX3" s="43"/>
      <c r="EY3" s="43"/>
      <c r="EZ3" s="39"/>
      <c r="FA3" s="40"/>
      <c r="FB3" s="39"/>
      <c r="FC3" s="40"/>
      <c r="FD3" s="39"/>
      <c r="FE3" s="40"/>
      <c r="FF3" s="39"/>
      <c r="FG3" s="40"/>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41"/>
      <c r="GO3" s="41"/>
      <c r="GP3" s="39"/>
      <c r="GQ3" s="40"/>
      <c r="GR3" s="42"/>
      <c r="GS3" s="42"/>
      <c r="GT3" s="42"/>
      <c r="GU3" s="42"/>
      <c r="GV3" s="42"/>
      <c r="GW3" s="40"/>
      <c r="GX3" s="42"/>
      <c r="GY3" s="40"/>
      <c r="GZ3" s="42"/>
      <c r="HA3" s="42"/>
      <c r="HB3" s="42"/>
      <c r="HC3" s="43"/>
      <c r="HD3" s="43"/>
      <c r="HE3" s="39"/>
      <c r="HF3" s="40"/>
      <c r="HG3" s="39"/>
      <c r="HH3" s="40"/>
      <c r="HI3" s="39"/>
      <c r="HJ3" s="40"/>
      <c r="HK3" s="39"/>
      <c r="HL3" s="40"/>
      <c r="HM3" s="39"/>
      <c r="HN3" s="40"/>
    </row>
    <row r="4" spans="1:222" s="44" customFormat="1" ht="15" customHeight="1">
      <c r="A4" s="45"/>
      <c r="B4" s="87"/>
      <c r="C4" s="87"/>
      <c r="D4" s="87"/>
      <c r="E4" s="87"/>
      <c r="F4" s="87"/>
      <c r="G4" s="87"/>
      <c r="H4" s="87"/>
      <c r="I4" s="87"/>
      <c r="J4" s="87"/>
      <c r="K4" s="87"/>
      <c r="L4" s="87"/>
      <c r="M4" s="87"/>
      <c r="N4" s="87"/>
      <c r="O4" s="87"/>
      <c r="P4" s="87"/>
      <c r="Q4" s="87"/>
      <c r="R4" s="87"/>
      <c r="S4" s="87"/>
      <c r="T4" s="156"/>
      <c r="U4" s="156"/>
      <c r="V4" s="156"/>
      <c r="W4" s="156"/>
      <c r="X4" s="156"/>
      <c r="Y4" s="156"/>
      <c r="Z4" s="156"/>
      <c r="AA4" s="156"/>
      <c r="AB4" s="156"/>
      <c r="AC4" s="156"/>
      <c r="AD4" s="156"/>
      <c r="AE4" s="156"/>
      <c r="AF4" s="156"/>
      <c r="AG4" s="156"/>
      <c r="AH4" s="156"/>
      <c r="AI4" s="156"/>
      <c r="AJ4" s="156"/>
      <c r="AK4" s="156"/>
      <c r="AO4" s="157"/>
      <c r="AP4" s="157"/>
      <c r="AQ4" s="157"/>
      <c r="AR4" s="157"/>
      <c r="AS4" s="157"/>
      <c r="AT4" s="157"/>
      <c r="AU4" s="157"/>
      <c r="AV4" s="157"/>
    </row>
    <row r="5" spans="1:222" s="44" customFormat="1" ht="15" customHeight="1" thickBot="1">
      <c r="A5" s="47" t="s">
        <v>627</v>
      </c>
      <c r="B5" s="48"/>
      <c r="C5" s="48"/>
      <c r="D5" s="48"/>
      <c r="E5" s="48"/>
      <c r="F5" s="48"/>
      <c r="G5" s="48"/>
      <c r="H5" s="48"/>
      <c r="I5" s="48"/>
      <c r="J5" s="48"/>
      <c r="K5" s="48"/>
      <c r="L5" s="48"/>
      <c r="M5" s="48"/>
      <c r="N5" s="48"/>
      <c r="O5" s="48"/>
      <c r="P5" s="48"/>
      <c r="Q5" s="48"/>
      <c r="R5" s="48"/>
      <c r="S5" s="48"/>
    </row>
    <row r="6" spans="1:222" s="44" customFormat="1" ht="15" customHeight="1" thickTop="1">
      <c r="A6" s="400"/>
      <c r="B6" s="51"/>
      <c r="C6" s="51"/>
      <c r="D6" s="51"/>
      <c r="E6" s="51"/>
      <c r="F6" s="51"/>
      <c r="G6" s="51"/>
      <c r="H6" s="51"/>
      <c r="I6" s="51"/>
      <c r="J6" s="51"/>
      <c r="K6" s="51"/>
      <c r="L6" s="51"/>
      <c r="M6" s="51"/>
      <c r="N6" s="51"/>
      <c r="O6" s="51"/>
      <c r="P6" s="51"/>
      <c r="Q6" s="51"/>
      <c r="R6" s="51"/>
      <c r="S6" s="51" t="s">
        <v>61</v>
      </c>
    </row>
    <row r="7" spans="1:222" s="56" customFormat="1" ht="15" customHeight="1">
      <c r="A7" s="54"/>
      <c r="B7" s="55" t="s">
        <v>62</v>
      </c>
      <c r="C7" s="55" t="s">
        <v>63</v>
      </c>
      <c r="D7" s="55" t="s">
        <v>64</v>
      </c>
      <c r="E7" s="239" t="s">
        <v>634</v>
      </c>
      <c r="F7" s="239" t="s">
        <v>66</v>
      </c>
      <c r="G7" s="239" t="s">
        <v>67</v>
      </c>
      <c r="H7" s="239" t="s">
        <v>149</v>
      </c>
      <c r="I7" s="239" t="s">
        <v>69</v>
      </c>
      <c r="J7" s="239" t="s">
        <v>70</v>
      </c>
      <c r="K7" s="239" t="s">
        <v>71</v>
      </c>
      <c r="L7" s="239" t="s">
        <v>72</v>
      </c>
      <c r="M7" s="239" t="s">
        <v>73</v>
      </c>
      <c r="N7" s="239" t="s">
        <v>74</v>
      </c>
      <c r="O7" s="239" t="s">
        <v>75</v>
      </c>
      <c r="P7" s="239" t="s">
        <v>76</v>
      </c>
      <c r="Q7" s="239" t="s">
        <v>77</v>
      </c>
      <c r="R7" s="239" t="s">
        <v>78</v>
      </c>
      <c r="S7" s="55" t="s">
        <v>79</v>
      </c>
    </row>
    <row r="8" spans="1:222" s="44" customFormat="1" ht="15" customHeight="1">
      <c r="A8" s="57" t="s">
        <v>395</v>
      </c>
      <c r="B8" s="58"/>
      <c r="C8" s="58"/>
      <c r="D8" s="58"/>
      <c r="E8" s="58"/>
      <c r="F8" s="58"/>
      <c r="G8" s="58"/>
      <c r="H8" s="58"/>
      <c r="I8" s="58"/>
      <c r="J8" s="58"/>
      <c r="K8" s="58"/>
      <c r="L8" s="58"/>
      <c r="M8" s="58"/>
      <c r="N8" s="58"/>
      <c r="O8" s="58"/>
      <c r="P8" s="58"/>
      <c r="Q8" s="58"/>
      <c r="R8" s="58"/>
      <c r="S8" s="58"/>
    </row>
    <row r="9" spans="1:222" ht="5.0999999999999996" customHeight="1">
      <c r="A9" s="59"/>
      <c r="B9" s="59"/>
      <c r="C9" s="59"/>
      <c r="D9" s="59"/>
      <c r="E9" s="59"/>
      <c r="F9" s="59"/>
      <c r="G9" s="59"/>
      <c r="H9" s="59"/>
      <c r="I9" s="59"/>
      <c r="J9" s="59"/>
      <c r="K9" s="59"/>
      <c r="L9" s="59"/>
      <c r="M9" s="59"/>
      <c r="N9" s="59"/>
      <c r="O9" s="59"/>
      <c r="P9" s="59"/>
      <c r="Q9" s="59"/>
      <c r="R9" s="59"/>
      <c r="S9" s="60"/>
    </row>
    <row r="10" spans="1:222" s="44" customFormat="1" ht="15" customHeight="1">
      <c r="A10" s="45" t="s">
        <v>635</v>
      </c>
      <c r="B10" s="62">
        <v>870458</v>
      </c>
      <c r="C10" s="62">
        <v>881655</v>
      </c>
      <c r="D10" s="62">
        <v>880563</v>
      </c>
      <c r="E10" s="62">
        <v>880532</v>
      </c>
      <c r="F10" s="62">
        <v>967919</v>
      </c>
      <c r="G10" s="62">
        <v>1033529</v>
      </c>
      <c r="H10" s="62">
        <v>1106190</v>
      </c>
      <c r="I10" s="62">
        <v>1088439</v>
      </c>
      <c r="J10" s="62">
        <v>1109426</v>
      </c>
      <c r="K10" s="62">
        <v>1110503</v>
      </c>
      <c r="L10" s="62">
        <v>1158142</v>
      </c>
      <c r="M10" s="62">
        <v>1144344</v>
      </c>
      <c r="N10" s="62">
        <v>1147922</v>
      </c>
      <c r="O10" s="62">
        <v>1176176</v>
      </c>
      <c r="P10" s="62">
        <v>1291516</v>
      </c>
      <c r="Q10" s="62">
        <v>1229646.7999999998</v>
      </c>
      <c r="R10" s="62">
        <v>1254915</v>
      </c>
      <c r="S10" s="63">
        <v>1271539</v>
      </c>
      <c r="T10" s="401"/>
    </row>
    <row r="11" spans="1:222" ht="15" customHeight="1">
      <c r="A11" s="65" t="s">
        <v>397</v>
      </c>
      <c r="B11" s="66">
        <v>260635</v>
      </c>
      <c r="C11" s="66">
        <v>249058</v>
      </c>
      <c r="D11" s="66">
        <v>242819</v>
      </c>
      <c r="E11" s="66">
        <v>227820</v>
      </c>
      <c r="F11" s="66">
        <v>247692</v>
      </c>
      <c r="G11" s="66">
        <v>241407</v>
      </c>
      <c r="H11" s="66">
        <v>281358</v>
      </c>
      <c r="I11" s="66">
        <v>267280</v>
      </c>
      <c r="J11" s="66">
        <v>295058</v>
      </c>
      <c r="K11" s="66">
        <v>292238</v>
      </c>
      <c r="L11" s="66">
        <v>294867</v>
      </c>
      <c r="M11" s="66">
        <v>279009</v>
      </c>
      <c r="N11" s="66">
        <v>280210</v>
      </c>
      <c r="O11" s="66">
        <v>273098</v>
      </c>
      <c r="P11" s="66">
        <v>318746</v>
      </c>
      <c r="Q11" s="66">
        <v>281948</v>
      </c>
      <c r="R11" s="66">
        <v>293860</v>
      </c>
      <c r="S11" s="67">
        <v>304863</v>
      </c>
      <c r="T11" s="401"/>
    </row>
    <row r="12" spans="1:222" ht="15" customHeight="1">
      <c r="A12" s="65" t="s">
        <v>398</v>
      </c>
      <c r="B12" s="66">
        <v>324606</v>
      </c>
      <c r="C12" s="66">
        <v>329767</v>
      </c>
      <c r="D12" s="66">
        <v>336127</v>
      </c>
      <c r="E12" s="66">
        <v>366228</v>
      </c>
      <c r="F12" s="66">
        <v>399776</v>
      </c>
      <c r="G12" s="66">
        <v>491247</v>
      </c>
      <c r="H12" s="66">
        <v>520537</v>
      </c>
      <c r="I12" s="66">
        <v>545293</v>
      </c>
      <c r="J12" s="66">
        <v>536220</v>
      </c>
      <c r="K12" s="66">
        <v>542349</v>
      </c>
      <c r="L12" s="66">
        <v>559785</v>
      </c>
      <c r="M12" s="66">
        <v>569726</v>
      </c>
      <c r="N12" s="66">
        <v>545391</v>
      </c>
      <c r="O12" s="66">
        <v>564824</v>
      </c>
      <c r="P12" s="66">
        <v>587991</v>
      </c>
      <c r="Q12" s="66">
        <v>590682.4</v>
      </c>
      <c r="R12" s="66">
        <v>586861</v>
      </c>
      <c r="S12" s="67">
        <v>591410</v>
      </c>
      <c r="T12" s="401"/>
    </row>
    <row r="13" spans="1:222" ht="15" customHeight="1">
      <c r="A13" s="65" t="s">
        <v>399</v>
      </c>
      <c r="B13" s="66">
        <v>157507</v>
      </c>
      <c r="C13" s="66">
        <v>163190</v>
      </c>
      <c r="D13" s="66">
        <v>163128</v>
      </c>
      <c r="E13" s="66">
        <v>170728</v>
      </c>
      <c r="F13" s="66">
        <v>172540</v>
      </c>
      <c r="G13" s="66">
        <v>161682</v>
      </c>
      <c r="H13" s="66">
        <v>154003</v>
      </c>
      <c r="I13" s="66">
        <v>144904</v>
      </c>
      <c r="J13" s="66">
        <v>142596</v>
      </c>
      <c r="K13" s="66">
        <v>134713</v>
      </c>
      <c r="L13" s="66">
        <v>148786</v>
      </c>
      <c r="M13" s="66">
        <v>166229</v>
      </c>
      <c r="N13" s="66">
        <v>179042</v>
      </c>
      <c r="O13" s="66">
        <v>191112</v>
      </c>
      <c r="P13" s="66">
        <v>210576</v>
      </c>
      <c r="Q13" s="66">
        <v>222257</v>
      </c>
      <c r="R13" s="66">
        <v>231685</v>
      </c>
      <c r="S13" s="67">
        <v>229210</v>
      </c>
      <c r="T13" s="401"/>
    </row>
    <row r="14" spans="1:222" ht="15" customHeight="1">
      <c r="A14" s="65" t="s">
        <v>400</v>
      </c>
      <c r="B14" s="66">
        <v>53958</v>
      </c>
      <c r="C14" s="66">
        <v>54518</v>
      </c>
      <c r="D14" s="66">
        <v>52727</v>
      </c>
      <c r="E14" s="66">
        <v>49314</v>
      </c>
      <c r="F14" s="66">
        <v>52234</v>
      </c>
      <c r="G14" s="66">
        <v>53537</v>
      </c>
      <c r="H14" s="66">
        <v>54107</v>
      </c>
      <c r="I14" s="66">
        <v>53246</v>
      </c>
      <c r="J14" s="66">
        <v>45330</v>
      </c>
      <c r="K14" s="66">
        <v>47562</v>
      </c>
      <c r="L14" s="66">
        <v>50010</v>
      </c>
      <c r="M14" s="66">
        <v>54451</v>
      </c>
      <c r="N14" s="66">
        <v>49716</v>
      </c>
      <c r="O14" s="66">
        <v>53796</v>
      </c>
      <c r="P14" s="66">
        <v>56225</v>
      </c>
      <c r="Q14" s="66">
        <v>52241</v>
      </c>
      <c r="R14" s="66">
        <v>47886</v>
      </c>
      <c r="S14" s="67">
        <v>49461</v>
      </c>
      <c r="T14" s="401"/>
    </row>
    <row r="15" spans="1:222" ht="15" customHeight="1">
      <c r="A15" s="65" t="s">
        <v>246</v>
      </c>
      <c r="B15" s="66">
        <v>18173</v>
      </c>
      <c r="C15" s="66">
        <v>25173</v>
      </c>
      <c r="D15" s="66">
        <v>16486</v>
      </c>
      <c r="E15" s="66">
        <v>14244</v>
      </c>
      <c r="F15" s="66">
        <v>23463</v>
      </c>
      <c r="G15" s="66">
        <v>22630</v>
      </c>
      <c r="H15" s="66">
        <v>25729</v>
      </c>
      <c r="I15" s="66">
        <v>18698</v>
      </c>
      <c r="J15" s="66">
        <v>21167</v>
      </c>
      <c r="K15" s="66">
        <v>21799</v>
      </c>
      <c r="L15" s="66">
        <v>29014</v>
      </c>
      <c r="M15" s="66">
        <v>14265</v>
      </c>
      <c r="N15" s="66">
        <v>20991</v>
      </c>
      <c r="O15" s="66">
        <v>18914</v>
      </c>
      <c r="P15" s="66">
        <v>16869</v>
      </c>
      <c r="Q15" s="66">
        <v>13341.4</v>
      </c>
      <c r="R15" s="66">
        <v>26159</v>
      </c>
      <c r="S15" s="67">
        <v>24155</v>
      </c>
      <c r="T15" s="401"/>
    </row>
    <row r="16" spans="1:222" ht="15" customHeight="1">
      <c r="A16" s="65" t="s">
        <v>401</v>
      </c>
      <c r="B16" s="66">
        <v>55579</v>
      </c>
      <c r="C16" s="66">
        <v>59949</v>
      </c>
      <c r="D16" s="66">
        <v>69276</v>
      </c>
      <c r="E16" s="66">
        <v>52198</v>
      </c>
      <c r="F16" s="66">
        <v>72214</v>
      </c>
      <c r="G16" s="66">
        <v>63027</v>
      </c>
      <c r="H16" s="66">
        <v>70456</v>
      </c>
      <c r="I16" s="66">
        <v>59018</v>
      </c>
      <c r="J16" s="66">
        <v>69056</v>
      </c>
      <c r="K16" s="66">
        <v>71842</v>
      </c>
      <c r="L16" s="66">
        <v>75680</v>
      </c>
      <c r="M16" s="66">
        <v>60664</v>
      </c>
      <c r="N16" s="66">
        <v>72572</v>
      </c>
      <c r="O16" s="66">
        <v>74432</v>
      </c>
      <c r="P16" s="66">
        <v>101109</v>
      </c>
      <c r="Q16" s="66">
        <v>69177</v>
      </c>
      <c r="R16" s="66">
        <v>68463</v>
      </c>
      <c r="S16" s="67">
        <v>72440</v>
      </c>
      <c r="T16" s="401"/>
    </row>
    <row r="17" spans="1:20" s="44" customFormat="1" ht="15" customHeight="1">
      <c r="A17" s="45" t="s">
        <v>402</v>
      </c>
      <c r="B17" s="62">
        <v>289165</v>
      </c>
      <c r="C17" s="62">
        <v>294596</v>
      </c>
      <c r="D17" s="62">
        <v>298253</v>
      </c>
      <c r="E17" s="62">
        <v>311149</v>
      </c>
      <c r="F17" s="62">
        <v>306936</v>
      </c>
      <c r="G17" s="62">
        <v>311126</v>
      </c>
      <c r="H17" s="62">
        <v>315483</v>
      </c>
      <c r="I17" s="62">
        <v>320285</v>
      </c>
      <c r="J17" s="62">
        <v>319944</v>
      </c>
      <c r="K17" s="62">
        <v>323626</v>
      </c>
      <c r="L17" s="62">
        <v>324379</v>
      </c>
      <c r="M17" s="62">
        <v>329540</v>
      </c>
      <c r="N17" s="62">
        <v>336528</v>
      </c>
      <c r="O17" s="62">
        <v>344258</v>
      </c>
      <c r="P17" s="62">
        <v>352003</v>
      </c>
      <c r="Q17" s="62">
        <v>359977</v>
      </c>
      <c r="R17" s="62">
        <v>365805</v>
      </c>
      <c r="S17" s="63">
        <v>373103</v>
      </c>
      <c r="T17" s="401"/>
    </row>
    <row r="18" spans="1:20" ht="15" customHeight="1">
      <c r="A18" s="65" t="s">
        <v>403</v>
      </c>
      <c r="B18" s="66">
        <v>261106</v>
      </c>
      <c r="C18" s="66">
        <v>265241</v>
      </c>
      <c r="D18" s="66">
        <v>269675</v>
      </c>
      <c r="E18" s="66">
        <v>274765</v>
      </c>
      <c r="F18" s="66">
        <v>272257</v>
      </c>
      <c r="G18" s="66">
        <v>274861</v>
      </c>
      <c r="H18" s="66">
        <v>279186</v>
      </c>
      <c r="I18" s="66">
        <v>284606</v>
      </c>
      <c r="J18" s="66">
        <v>285163</v>
      </c>
      <c r="K18" s="66">
        <v>288364</v>
      </c>
      <c r="L18" s="66">
        <v>289111</v>
      </c>
      <c r="M18" s="66">
        <v>292860</v>
      </c>
      <c r="N18" s="66">
        <v>301001</v>
      </c>
      <c r="O18" s="66">
        <v>307819</v>
      </c>
      <c r="P18" s="66">
        <v>316560</v>
      </c>
      <c r="Q18" s="66">
        <v>324023.5</v>
      </c>
      <c r="R18" s="66">
        <v>332905</v>
      </c>
      <c r="S18" s="67">
        <v>340542</v>
      </c>
      <c r="T18" s="401"/>
    </row>
    <row r="19" spans="1:20" ht="15" customHeight="1">
      <c r="A19" s="65" t="s">
        <v>404</v>
      </c>
      <c r="B19" s="66">
        <v>28059</v>
      </c>
      <c r="C19" s="66">
        <v>29355</v>
      </c>
      <c r="D19" s="66">
        <v>28578</v>
      </c>
      <c r="E19" s="66">
        <v>36384</v>
      </c>
      <c r="F19" s="66">
        <v>34679</v>
      </c>
      <c r="G19" s="66">
        <v>36266</v>
      </c>
      <c r="H19" s="66">
        <v>36296</v>
      </c>
      <c r="I19" s="66">
        <v>35679</v>
      </c>
      <c r="J19" s="66">
        <v>34781</v>
      </c>
      <c r="K19" s="66">
        <v>35262</v>
      </c>
      <c r="L19" s="66">
        <v>35268</v>
      </c>
      <c r="M19" s="66">
        <v>36680</v>
      </c>
      <c r="N19" s="66">
        <v>35527</v>
      </c>
      <c r="O19" s="66">
        <v>36438</v>
      </c>
      <c r="P19" s="66">
        <v>35443</v>
      </c>
      <c r="Q19" s="66">
        <v>35953.5</v>
      </c>
      <c r="R19" s="66">
        <v>32900</v>
      </c>
      <c r="S19" s="67">
        <v>32561</v>
      </c>
      <c r="T19" s="401"/>
    </row>
    <row r="20" spans="1:20" s="44" customFormat="1" ht="15" customHeight="1">
      <c r="A20" s="45" t="s">
        <v>405</v>
      </c>
      <c r="B20" s="62">
        <v>4854</v>
      </c>
      <c r="C20" s="62">
        <v>7127</v>
      </c>
      <c r="D20" s="62">
        <v>8146</v>
      </c>
      <c r="E20" s="62">
        <v>8070</v>
      </c>
      <c r="F20" s="62">
        <v>5140</v>
      </c>
      <c r="G20" s="62">
        <v>7498</v>
      </c>
      <c r="H20" s="62">
        <v>6993</v>
      </c>
      <c r="I20" s="62">
        <v>7952</v>
      </c>
      <c r="J20" s="62">
        <v>6375</v>
      </c>
      <c r="K20" s="62">
        <v>7306</v>
      </c>
      <c r="L20" s="62">
        <v>5961</v>
      </c>
      <c r="M20" s="62">
        <v>5595</v>
      </c>
      <c r="N20" s="62">
        <v>5601</v>
      </c>
      <c r="O20" s="62">
        <v>5925</v>
      </c>
      <c r="P20" s="62">
        <v>6148</v>
      </c>
      <c r="Q20" s="62">
        <v>5707</v>
      </c>
      <c r="R20" s="62">
        <v>6002</v>
      </c>
      <c r="S20" s="63">
        <v>6077</v>
      </c>
      <c r="T20" s="401"/>
    </row>
    <row r="21" spans="1:20" s="44" customFormat="1" ht="15" customHeight="1">
      <c r="A21" s="45" t="s">
        <v>406</v>
      </c>
      <c r="B21" s="62">
        <v>23703</v>
      </c>
      <c r="C21" s="62">
        <v>28197</v>
      </c>
      <c r="D21" s="62">
        <v>27546</v>
      </c>
      <c r="E21" s="62">
        <v>24955</v>
      </c>
      <c r="F21" s="62">
        <v>24233</v>
      </c>
      <c r="G21" s="62">
        <v>26330</v>
      </c>
      <c r="H21" s="62">
        <v>29072</v>
      </c>
      <c r="I21" s="62">
        <v>29901</v>
      </c>
      <c r="J21" s="62">
        <v>32013</v>
      </c>
      <c r="K21" s="62">
        <v>38769</v>
      </c>
      <c r="L21" s="62">
        <v>30868</v>
      </c>
      <c r="M21" s="62">
        <v>26352</v>
      </c>
      <c r="N21" s="62">
        <v>33115</v>
      </c>
      <c r="O21" s="62">
        <v>32623</v>
      </c>
      <c r="P21" s="62">
        <v>33313</v>
      </c>
      <c r="Q21" s="62">
        <v>28992</v>
      </c>
      <c r="R21" s="62">
        <v>29521</v>
      </c>
      <c r="S21" s="63">
        <v>31718</v>
      </c>
      <c r="T21" s="401"/>
    </row>
    <row r="22" spans="1:20" s="44" customFormat="1" ht="15" customHeight="1">
      <c r="A22" s="45" t="s">
        <v>407</v>
      </c>
      <c r="B22" s="62">
        <v>1188180</v>
      </c>
      <c r="C22" s="62">
        <v>1211575</v>
      </c>
      <c r="D22" s="62">
        <v>1214508</v>
      </c>
      <c r="E22" s="62">
        <v>1224706</v>
      </c>
      <c r="F22" s="62">
        <v>1304228</v>
      </c>
      <c r="G22" s="62">
        <v>1378483</v>
      </c>
      <c r="H22" s="62">
        <v>1457737</v>
      </c>
      <c r="I22" s="62">
        <v>1446577</v>
      </c>
      <c r="J22" s="62">
        <v>1467758</v>
      </c>
      <c r="K22" s="62">
        <v>1480204</v>
      </c>
      <c r="L22" s="62">
        <v>1519350</v>
      </c>
      <c r="M22" s="62">
        <v>1505831</v>
      </c>
      <c r="N22" s="62">
        <v>1523166</v>
      </c>
      <c r="O22" s="62">
        <v>1558982</v>
      </c>
      <c r="P22" s="62">
        <v>1682980</v>
      </c>
      <c r="Q22" s="62">
        <v>1624322.7999999998</v>
      </c>
      <c r="R22" s="62">
        <v>1656242</v>
      </c>
      <c r="S22" s="63">
        <v>1682437</v>
      </c>
      <c r="T22" s="401"/>
    </row>
    <row r="23" spans="1:20" s="44" customFormat="1" ht="15" customHeight="1">
      <c r="A23" s="402" t="s">
        <v>636</v>
      </c>
      <c r="B23" s="62"/>
      <c r="C23" s="62"/>
      <c r="D23" s="62"/>
      <c r="E23" s="62"/>
      <c r="F23" s="62"/>
      <c r="G23" s="62"/>
      <c r="H23" s="62"/>
      <c r="I23" s="62"/>
      <c r="J23" s="62"/>
      <c r="K23" s="62"/>
      <c r="L23" s="62"/>
      <c r="M23" s="62"/>
      <c r="N23" s="62"/>
      <c r="O23" s="62"/>
      <c r="P23" s="62"/>
      <c r="Q23" s="62"/>
      <c r="R23" s="62"/>
      <c r="S23" s="63"/>
      <c r="T23" s="401"/>
    </row>
    <row r="24" spans="1:20" ht="15" customHeight="1">
      <c r="A24" s="65" t="s">
        <v>637</v>
      </c>
      <c r="B24" s="66">
        <v>75100</v>
      </c>
      <c r="C24" s="66">
        <v>75100</v>
      </c>
      <c r="D24" s="66">
        <v>75100</v>
      </c>
      <c r="E24" s="66">
        <v>75100</v>
      </c>
      <c r="F24" s="66">
        <v>79100</v>
      </c>
      <c r="G24" s="66">
        <v>79100</v>
      </c>
      <c r="H24" s="66">
        <v>79100</v>
      </c>
      <c r="I24" s="66">
        <v>79100</v>
      </c>
      <c r="J24" s="66">
        <v>83100</v>
      </c>
      <c r="K24" s="66">
        <v>83100</v>
      </c>
      <c r="L24" s="66">
        <v>83100</v>
      </c>
      <c r="M24" s="66">
        <v>83100</v>
      </c>
      <c r="N24" s="66">
        <v>87100</v>
      </c>
      <c r="O24" s="66">
        <v>87100</v>
      </c>
      <c r="P24" s="66">
        <v>87100</v>
      </c>
      <c r="Q24" s="66">
        <v>87100</v>
      </c>
      <c r="R24" s="66">
        <v>87100</v>
      </c>
      <c r="S24" s="67">
        <v>87100</v>
      </c>
      <c r="T24" s="401"/>
    </row>
    <row r="25" spans="1:20" ht="15" customHeight="1">
      <c r="A25" s="65" t="s">
        <v>638</v>
      </c>
      <c r="B25" s="66">
        <v>-441</v>
      </c>
      <c r="C25" s="66">
        <v>-441</v>
      </c>
      <c r="D25" s="66">
        <v>-441</v>
      </c>
      <c r="E25" s="66">
        <v>-441</v>
      </c>
      <c r="F25" s="66">
        <v>-441</v>
      </c>
      <c r="G25" s="66">
        <v>-441</v>
      </c>
      <c r="H25" s="66">
        <v>-441</v>
      </c>
      <c r="I25" s="66">
        <v>-441</v>
      </c>
      <c r="J25" s="66">
        <v>0</v>
      </c>
      <c r="K25" s="66">
        <v>-226</v>
      </c>
      <c r="L25" s="66">
        <v>-667</v>
      </c>
      <c r="M25" s="66">
        <v>-667</v>
      </c>
      <c r="N25" s="66">
        <v>0</v>
      </c>
      <c r="O25" s="66">
        <v>0</v>
      </c>
      <c r="P25" s="66">
        <v>0</v>
      </c>
      <c r="Q25" s="66">
        <v>-224</v>
      </c>
      <c r="R25" s="66">
        <v>-224</v>
      </c>
      <c r="S25" s="67">
        <v>0</v>
      </c>
      <c r="T25" s="401"/>
    </row>
    <row r="26" spans="1:20" ht="15" customHeight="1">
      <c r="A26" s="65" t="s">
        <v>639</v>
      </c>
      <c r="B26" s="66">
        <v>11</v>
      </c>
      <c r="C26" s="66">
        <v>11</v>
      </c>
      <c r="D26" s="66">
        <v>11</v>
      </c>
      <c r="E26" s="66">
        <v>11</v>
      </c>
      <c r="F26" s="66">
        <v>11</v>
      </c>
      <c r="G26" s="66">
        <v>11</v>
      </c>
      <c r="H26" s="66">
        <v>11</v>
      </c>
      <c r="I26" s="66">
        <v>11</v>
      </c>
      <c r="J26" s="66">
        <v>11</v>
      </c>
      <c r="K26" s="66">
        <v>11</v>
      </c>
      <c r="L26" s="66">
        <v>11</v>
      </c>
      <c r="M26" s="66">
        <v>11</v>
      </c>
      <c r="N26" s="66">
        <v>11</v>
      </c>
      <c r="O26" s="66">
        <v>11</v>
      </c>
      <c r="P26" s="66">
        <v>11</v>
      </c>
      <c r="Q26" s="66">
        <v>11</v>
      </c>
      <c r="R26" s="66">
        <v>11</v>
      </c>
      <c r="S26" s="67">
        <v>11</v>
      </c>
      <c r="T26" s="401"/>
    </row>
    <row r="27" spans="1:20" ht="15" customHeight="1">
      <c r="A27" s="65" t="s">
        <v>640</v>
      </c>
      <c r="B27" s="66">
        <v>49447</v>
      </c>
      <c r="C27" s="66">
        <v>53411</v>
      </c>
      <c r="D27" s="66">
        <v>57230</v>
      </c>
      <c r="E27" s="66">
        <v>52407</v>
      </c>
      <c r="F27" s="66">
        <v>50599</v>
      </c>
      <c r="G27" s="66">
        <v>52986</v>
      </c>
      <c r="H27" s="66">
        <v>55774</v>
      </c>
      <c r="I27" s="66">
        <v>59406</v>
      </c>
      <c r="J27" s="66">
        <v>59055</v>
      </c>
      <c r="K27" s="66">
        <v>61100</v>
      </c>
      <c r="L27" s="66">
        <v>67221</v>
      </c>
      <c r="M27" s="66">
        <v>67671</v>
      </c>
      <c r="N27" s="66">
        <v>67681</v>
      </c>
      <c r="O27" s="66">
        <v>72324</v>
      </c>
      <c r="P27" s="66">
        <v>74889</v>
      </c>
      <c r="Q27" s="66">
        <v>73564</v>
      </c>
      <c r="R27" s="66">
        <v>74967</v>
      </c>
      <c r="S27" s="67">
        <v>76365</v>
      </c>
      <c r="T27" s="401"/>
    </row>
    <row r="28" spans="1:20" ht="15" customHeight="1">
      <c r="A28" s="65" t="s">
        <v>641</v>
      </c>
      <c r="B28" s="66">
        <v>2556</v>
      </c>
      <c r="C28" s="66">
        <v>5555</v>
      </c>
      <c r="D28" s="66">
        <v>6412</v>
      </c>
      <c r="E28" s="66">
        <v>6645</v>
      </c>
      <c r="F28" s="66">
        <v>279</v>
      </c>
      <c r="G28" s="66">
        <v>3477</v>
      </c>
      <c r="H28" s="66">
        <v>3016</v>
      </c>
      <c r="I28" s="66">
        <v>5626</v>
      </c>
      <c r="J28" s="66">
        <v>2073</v>
      </c>
      <c r="K28" s="66">
        <v>2503</v>
      </c>
      <c r="L28" s="66">
        <v>-2060</v>
      </c>
      <c r="M28" s="66">
        <v>-2994</v>
      </c>
      <c r="N28" s="66">
        <v>-3694</v>
      </c>
      <c r="O28" s="66">
        <v>-6731</v>
      </c>
      <c r="P28" s="66">
        <v>-5116</v>
      </c>
      <c r="Q28" s="66">
        <v>-6188</v>
      </c>
      <c r="R28" s="66">
        <v>-6533</v>
      </c>
      <c r="S28" s="67">
        <v>-4159</v>
      </c>
      <c r="T28" s="401"/>
    </row>
    <row r="29" spans="1:20" s="44" customFormat="1" ht="15" customHeight="1">
      <c r="A29" s="45" t="s">
        <v>414</v>
      </c>
      <c r="B29" s="403">
        <v>126674</v>
      </c>
      <c r="C29" s="403">
        <v>133636</v>
      </c>
      <c r="D29" s="403">
        <v>138313</v>
      </c>
      <c r="E29" s="403">
        <v>133723</v>
      </c>
      <c r="F29" s="403">
        <v>129548</v>
      </c>
      <c r="G29" s="403">
        <v>135134</v>
      </c>
      <c r="H29" s="403">
        <v>137461</v>
      </c>
      <c r="I29" s="403">
        <v>143703</v>
      </c>
      <c r="J29" s="403">
        <v>144240</v>
      </c>
      <c r="K29" s="403">
        <v>146488</v>
      </c>
      <c r="L29" s="403">
        <v>147606</v>
      </c>
      <c r="M29" s="403">
        <v>147121</v>
      </c>
      <c r="N29" s="403">
        <v>151099</v>
      </c>
      <c r="O29" s="403">
        <v>152704</v>
      </c>
      <c r="P29" s="403">
        <v>156884</v>
      </c>
      <c r="Q29" s="403">
        <v>154263</v>
      </c>
      <c r="R29" s="403">
        <v>155321</v>
      </c>
      <c r="S29" s="71">
        <v>159317</v>
      </c>
      <c r="T29" s="401"/>
    </row>
    <row r="30" spans="1:20" s="44" customFormat="1" ht="15" customHeight="1">
      <c r="A30" s="45" t="s">
        <v>415</v>
      </c>
      <c r="B30" s="403">
        <v>672</v>
      </c>
      <c r="C30" s="403">
        <v>681</v>
      </c>
      <c r="D30" s="403">
        <v>686</v>
      </c>
      <c r="E30" s="403">
        <v>710</v>
      </c>
      <c r="F30" s="403">
        <v>731</v>
      </c>
      <c r="G30" s="403">
        <v>756</v>
      </c>
      <c r="H30" s="403">
        <v>749</v>
      </c>
      <c r="I30" s="403">
        <v>759</v>
      </c>
      <c r="J30" s="403">
        <v>803</v>
      </c>
      <c r="K30" s="403">
        <v>694</v>
      </c>
      <c r="L30" s="403">
        <v>687</v>
      </c>
      <c r="M30" s="403">
        <v>714</v>
      </c>
      <c r="N30" s="403">
        <v>707</v>
      </c>
      <c r="O30" s="403">
        <v>692</v>
      </c>
      <c r="P30" s="403">
        <v>746</v>
      </c>
      <c r="Q30" s="403">
        <v>738</v>
      </c>
      <c r="R30" s="403">
        <v>822</v>
      </c>
      <c r="S30" s="71">
        <v>868</v>
      </c>
      <c r="T30" s="401"/>
    </row>
    <row r="31" spans="1:20" s="44" customFormat="1" ht="15" customHeight="1">
      <c r="A31" s="45" t="s">
        <v>416</v>
      </c>
      <c r="B31" s="403">
        <v>127346</v>
      </c>
      <c r="C31" s="403">
        <v>134317</v>
      </c>
      <c r="D31" s="403">
        <v>138999</v>
      </c>
      <c r="E31" s="403">
        <v>134433</v>
      </c>
      <c r="F31" s="403">
        <v>130279</v>
      </c>
      <c r="G31" s="403">
        <v>135890</v>
      </c>
      <c r="H31" s="403">
        <v>138210</v>
      </c>
      <c r="I31" s="403">
        <v>144462</v>
      </c>
      <c r="J31" s="403">
        <v>145043</v>
      </c>
      <c r="K31" s="403">
        <v>147182</v>
      </c>
      <c r="L31" s="403">
        <v>148293</v>
      </c>
      <c r="M31" s="403">
        <v>147835</v>
      </c>
      <c r="N31" s="403">
        <v>151806</v>
      </c>
      <c r="O31" s="403">
        <v>153396</v>
      </c>
      <c r="P31" s="403">
        <v>157630</v>
      </c>
      <c r="Q31" s="403">
        <v>155001</v>
      </c>
      <c r="R31" s="403">
        <v>156144</v>
      </c>
      <c r="S31" s="71">
        <v>160185</v>
      </c>
      <c r="T31" s="401"/>
    </row>
    <row r="32" spans="1:20" s="44" customFormat="1" ht="5.0999999999999996" customHeight="1">
      <c r="A32" s="37"/>
      <c r="B32" s="98"/>
      <c r="C32" s="98"/>
      <c r="D32" s="98"/>
      <c r="E32" s="98"/>
      <c r="F32" s="98"/>
      <c r="G32" s="98"/>
      <c r="H32" s="98"/>
      <c r="I32" s="98"/>
      <c r="J32" s="98"/>
      <c r="K32" s="98"/>
      <c r="L32" s="98"/>
      <c r="M32" s="98"/>
      <c r="N32" s="98"/>
      <c r="O32" s="98"/>
      <c r="P32" s="98"/>
      <c r="Q32" s="98"/>
      <c r="R32" s="98"/>
      <c r="S32" s="173"/>
      <c r="T32" s="401"/>
    </row>
    <row r="33" spans="1:20" s="44" customFormat="1" ht="15" customHeight="1" thickBot="1">
      <c r="A33" s="106" t="s">
        <v>262</v>
      </c>
      <c r="B33" s="74">
        <v>1315526</v>
      </c>
      <c r="C33" s="74">
        <v>1345892</v>
      </c>
      <c r="D33" s="74">
        <v>1353507</v>
      </c>
      <c r="E33" s="74">
        <v>1359139</v>
      </c>
      <c r="F33" s="74">
        <v>1434507</v>
      </c>
      <c r="G33" s="74">
        <v>1514372</v>
      </c>
      <c r="H33" s="74">
        <v>1595947</v>
      </c>
      <c r="I33" s="74">
        <v>1591039</v>
      </c>
      <c r="J33" s="74">
        <v>1612801</v>
      </c>
      <c r="K33" s="74">
        <v>1627386</v>
      </c>
      <c r="L33" s="74">
        <v>1667643</v>
      </c>
      <c r="M33" s="74">
        <v>1653666</v>
      </c>
      <c r="N33" s="74">
        <v>1674972</v>
      </c>
      <c r="O33" s="74">
        <v>1712378</v>
      </c>
      <c r="P33" s="74">
        <v>1840610</v>
      </c>
      <c r="Q33" s="74">
        <v>1779323.7999999998</v>
      </c>
      <c r="R33" s="74">
        <v>1812386</v>
      </c>
      <c r="S33" s="74">
        <v>1842622</v>
      </c>
      <c r="T33" s="401"/>
    </row>
    <row r="34" spans="1:20" ht="12.6" thickTop="1"/>
    <row r="35" spans="1:20" ht="36">
      <c r="A35" s="540" t="s">
        <v>263</v>
      </c>
    </row>
    <row r="36" spans="1:20" ht="24">
      <c r="A36" s="176" t="s">
        <v>200</v>
      </c>
    </row>
  </sheetData>
  <hyperlinks>
    <hyperlink ref="S6" location="Índex!D9" display="Index" xr:uid="{70871A0E-925F-4517-9A9E-DEE4F6151315}"/>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38DF-F820-46B7-A6C5-1E6E7C4A5A22}">
  <sheetPr>
    <tabColor rgb="FFFF0000"/>
  </sheetPr>
  <dimension ref="A1:HI50"/>
  <sheetViews>
    <sheetView showGridLines="0" zoomScaleNormal="100" workbookViewId="0">
      <pane xSplit="1" ySplit="8" topLeftCell="P9" activePane="bottomRight" state="frozen"/>
      <selection activeCell="S10" sqref="S10:S33"/>
      <selection pane="topRight" activeCell="S10" sqref="S10:S33"/>
      <selection pane="bottomLeft" activeCell="S10" sqref="S10:S33"/>
      <selection pane="bottomRight" activeCell="S10" sqref="S10:S33"/>
    </sheetView>
  </sheetViews>
  <sheetFormatPr defaultColWidth="9.36328125" defaultRowHeight="15" customHeight="1"/>
  <cols>
    <col min="1" max="1" width="53.26953125" style="350" bestFit="1" customWidth="1"/>
    <col min="2" max="2" width="9.54296875" style="350" bestFit="1" customWidth="1"/>
    <col min="3" max="3" width="9" style="350" bestFit="1" customWidth="1"/>
    <col min="4" max="5" width="9.54296875" style="350" bestFit="1" customWidth="1"/>
    <col min="6" max="6" width="9.26953125" style="350" customWidth="1"/>
    <col min="7" max="9" width="9.54296875" style="350" bestFit="1" customWidth="1"/>
    <col min="10" max="22" width="10.36328125" style="350" customWidth="1"/>
    <col min="23" max="23" width="9.26953125" style="350" customWidth="1"/>
    <col min="24" max="16384" width="9.36328125" style="341"/>
  </cols>
  <sheetData>
    <row r="1" spans="1:217" s="44" customFormat="1" ht="15" customHeight="1">
      <c r="A1" s="37"/>
      <c r="B1" s="38"/>
      <c r="C1" s="38"/>
      <c r="D1" s="38"/>
      <c r="E1" s="38"/>
      <c r="F1" s="38"/>
      <c r="G1" s="38"/>
      <c r="H1" s="38"/>
      <c r="I1" s="38"/>
      <c r="J1" s="38"/>
      <c r="K1" s="38"/>
      <c r="L1" s="38"/>
      <c r="M1" s="38"/>
      <c r="N1" s="38"/>
      <c r="O1" s="38"/>
      <c r="P1" s="38"/>
      <c r="Q1" s="38"/>
      <c r="R1" s="38"/>
      <c r="S1" s="38"/>
      <c r="T1" s="38"/>
      <c r="U1" s="38"/>
      <c r="V1" s="38"/>
      <c r="W1" s="38"/>
      <c r="X1" s="39"/>
      <c r="Y1" s="39"/>
      <c r="Z1" s="39"/>
      <c r="AA1" s="39"/>
      <c r="AB1" s="39"/>
      <c r="AC1" s="39"/>
      <c r="AD1" s="39"/>
      <c r="AE1" s="39"/>
      <c r="AF1" s="39"/>
      <c r="AG1" s="39"/>
      <c r="AH1" s="39"/>
      <c r="AI1" s="39"/>
      <c r="AJ1" s="39"/>
      <c r="AK1" s="39"/>
      <c r="AL1" s="39"/>
      <c r="AM1" s="39"/>
      <c r="AN1" s="39"/>
      <c r="AO1" s="39"/>
      <c r="AP1" s="39"/>
      <c r="AQ1" s="39"/>
      <c r="AR1" s="40"/>
      <c r="AS1" s="39"/>
      <c r="AT1" s="40"/>
      <c r="AU1" s="39"/>
      <c r="AV1" s="40"/>
      <c r="AW1" s="39"/>
      <c r="AX1" s="40"/>
      <c r="AY1" s="39"/>
      <c r="AZ1" s="40"/>
      <c r="BA1" s="39"/>
      <c r="BB1" s="40"/>
      <c r="BC1" s="39"/>
      <c r="BD1" s="40"/>
      <c r="BE1" s="39"/>
      <c r="BF1" s="40"/>
      <c r="BG1" s="39"/>
      <c r="BH1" s="40"/>
      <c r="BI1" s="39"/>
      <c r="BJ1" s="40"/>
      <c r="BK1" s="39"/>
      <c r="BL1" s="40"/>
      <c r="BM1" s="39"/>
      <c r="BN1" s="40"/>
      <c r="BO1" s="39"/>
      <c r="BP1" s="40"/>
      <c r="BQ1" s="39"/>
      <c r="BR1" s="40"/>
      <c r="BS1" s="39"/>
      <c r="BT1" s="40"/>
      <c r="BU1" s="39"/>
      <c r="BV1" s="40"/>
      <c r="BW1" s="39"/>
      <c r="BX1" s="40"/>
      <c r="BY1" s="41"/>
      <c r="BZ1" s="41"/>
      <c r="CA1" s="39"/>
      <c r="CB1" s="40"/>
      <c r="CC1" s="42"/>
      <c r="CD1" s="42"/>
      <c r="CE1" s="42"/>
      <c r="CF1" s="42"/>
      <c r="CG1" s="42"/>
      <c r="CH1" s="40"/>
      <c r="CI1" s="42"/>
      <c r="CJ1" s="40"/>
      <c r="CK1" s="42"/>
      <c r="CL1" s="42"/>
      <c r="CM1" s="42"/>
      <c r="CN1" s="43"/>
      <c r="CO1" s="43"/>
      <c r="CP1" s="39"/>
      <c r="CQ1" s="40"/>
      <c r="CR1" s="39"/>
      <c r="CS1" s="40"/>
      <c r="CT1" s="39"/>
      <c r="CU1" s="40"/>
      <c r="CV1" s="39"/>
      <c r="CW1" s="40"/>
      <c r="CX1" s="39"/>
      <c r="CY1" s="40"/>
      <c r="CZ1" s="39"/>
      <c r="DA1" s="40"/>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41"/>
      <c r="EE1" s="41"/>
      <c r="EF1" s="39"/>
      <c r="EG1" s="40"/>
      <c r="EH1" s="42"/>
      <c r="EI1" s="42"/>
      <c r="EJ1" s="42"/>
      <c r="EK1" s="42"/>
      <c r="EL1" s="42"/>
      <c r="EM1" s="40"/>
      <c r="EN1" s="42"/>
      <c r="EO1" s="40"/>
      <c r="EP1" s="42"/>
      <c r="EQ1" s="42"/>
      <c r="ER1" s="42"/>
      <c r="ES1" s="43"/>
      <c r="ET1" s="43"/>
      <c r="EU1" s="39"/>
      <c r="EV1" s="40"/>
      <c r="EW1" s="39"/>
      <c r="EX1" s="40"/>
      <c r="EY1" s="39"/>
      <c r="EZ1" s="40"/>
      <c r="FA1" s="39"/>
      <c r="FB1" s="40"/>
      <c r="FC1" s="39"/>
      <c r="FD1" s="40"/>
      <c r="FE1" s="39"/>
      <c r="FF1" s="40"/>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41"/>
      <c r="GJ1" s="41"/>
      <c r="GK1" s="39"/>
      <c r="GL1" s="40"/>
      <c r="GM1" s="42"/>
      <c r="GN1" s="42"/>
      <c r="GO1" s="42"/>
      <c r="GP1" s="42"/>
      <c r="GQ1" s="42"/>
      <c r="GR1" s="40"/>
      <c r="GS1" s="42"/>
      <c r="GT1" s="40"/>
      <c r="GU1" s="42"/>
      <c r="GV1" s="42"/>
      <c r="GW1" s="42"/>
      <c r="GX1" s="43"/>
      <c r="GY1" s="43"/>
      <c r="GZ1" s="39"/>
      <c r="HA1" s="40"/>
      <c r="HB1" s="39"/>
      <c r="HC1" s="40"/>
      <c r="HD1" s="39"/>
      <c r="HE1" s="40"/>
      <c r="HF1" s="39"/>
      <c r="HG1" s="40"/>
      <c r="HH1" s="39"/>
      <c r="HI1" s="40"/>
    </row>
    <row r="2" spans="1:217" s="44" customFormat="1" ht="15" customHeight="1">
      <c r="A2" s="37"/>
      <c r="B2" s="38"/>
      <c r="C2" s="38"/>
      <c r="D2" s="38"/>
      <c r="E2" s="38"/>
      <c r="F2" s="38"/>
      <c r="G2" s="38"/>
      <c r="H2" s="38"/>
      <c r="I2" s="38"/>
      <c r="J2" s="38"/>
      <c r="K2" s="38"/>
      <c r="L2" s="38"/>
      <c r="M2" s="38"/>
      <c r="N2" s="38"/>
      <c r="O2" s="38"/>
      <c r="P2" s="38"/>
      <c r="Q2" s="38"/>
      <c r="R2" s="38"/>
      <c r="S2" s="38"/>
      <c r="T2" s="38"/>
      <c r="U2" s="38"/>
      <c r="V2" s="38"/>
      <c r="W2" s="38"/>
      <c r="X2" s="39"/>
      <c r="Y2" s="39"/>
      <c r="Z2" s="39"/>
      <c r="AA2" s="39"/>
      <c r="AB2" s="39"/>
      <c r="AC2" s="39"/>
      <c r="AD2" s="39"/>
      <c r="AE2" s="39"/>
      <c r="AF2" s="39"/>
      <c r="AG2" s="39"/>
      <c r="AH2" s="39"/>
      <c r="AI2" s="39"/>
      <c r="AJ2" s="39"/>
      <c r="AK2" s="39"/>
      <c r="AL2" s="39"/>
      <c r="AM2" s="39"/>
      <c r="AN2" s="39"/>
      <c r="AO2" s="39"/>
      <c r="AP2" s="39"/>
      <c r="AQ2" s="39"/>
      <c r="AR2" s="40"/>
      <c r="AS2" s="39"/>
      <c r="AT2" s="40"/>
      <c r="AU2" s="39"/>
      <c r="AV2" s="40"/>
      <c r="AW2" s="39"/>
      <c r="AX2" s="40"/>
      <c r="AY2" s="39"/>
      <c r="AZ2" s="40"/>
      <c r="BA2" s="39"/>
      <c r="BB2" s="40"/>
      <c r="BC2" s="39"/>
      <c r="BD2" s="40"/>
      <c r="BE2" s="39"/>
      <c r="BF2" s="40"/>
      <c r="BG2" s="39"/>
      <c r="BH2" s="40"/>
      <c r="BI2" s="39"/>
      <c r="BJ2" s="40"/>
      <c r="BK2" s="39"/>
      <c r="BL2" s="40"/>
      <c r="BM2" s="39"/>
      <c r="BN2" s="40"/>
      <c r="BO2" s="39"/>
      <c r="BP2" s="40"/>
      <c r="BQ2" s="39"/>
      <c r="BR2" s="40"/>
      <c r="BS2" s="39"/>
      <c r="BT2" s="40"/>
      <c r="BU2" s="39"/>
      <c r="BV2" s="40"/>
      <c r="BW2" s="39"/>
      <c r="BX2" s="40"/>
      <c r="BY2" s="41"/>
      <c r="BZ2" s="41"/>
      <c r="CA2" s="39"/>
      <c r="CB2" s="40"/>
      <c r="CC2" s="42"/>
      <c r="CD2" s="42"/>
      <c r="CE2" s="42"/>
      <c r="CF2" s="42"/>
      <c r="CG2" s="42"/>
      <c r="CH2" s="40"/>
      <c r="CI2" s="42"/>
      <c r="CJ2" s="40"/>
      <c r="CK2" s="42"/>
      <c r="CL2" s="42"/>
      <c r="CM2" s="42"/>
      <c r="CN2" s="43"/>
      <c r="CO2" s="43"/>
      <c r="CP2" s="39"/>
      <c r="CQ2" s="40"/>
      <c r="CR2" s="39"/>
      <c r="CS2" s="40"/>
      <c r="CT2" s="39"/>
      <c r="CU2" s="40"/>
      <c r="CV2" s="39"/>
      <c r="CW2" s="40"/>
      <c r="CX2" s="39"/>
      <c r="CY2" s="40"/>
      <c r="CZ2" s="39"/>
      <c r="DA2" s="40"/>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41"/>
      <c r="EE2" s="41"/>
      <c r="EF2" s="39"/>
      <c r="EG2" s="40"/>
      <c r="EH2" s="42"/>
      <c r="EI2" s="42"/>
      <c r="EJ2" s="42"/>
      <c r="EK2" s="42"/>
      <c r="EL2" s="42"/>
      <c r="EM2" s="40"/>
      <c r="EN2" s="42"/>
      <c r="EO2" s="40"/>
      <c r="EP2" s="42"/>
      <c r="EQ2" s="42"/>
      <c r="ER2" s="42"/>
      <c r="ES2" s="43"/>
      <c r="ET2" s="43"/>
      <c r="EU2" s="39"/>
      <c r="EV2" s="40"/>
      <c r="EW2" s="39"/>
      <c r="EX2" s="40"/>
      <c r="EY2" s="39"/>
      <c r="EZ2" s="40"/>
      <c r="FA2" s="39"/>
      <c r="FB2" s="40"/>
      <c r="FC2" s="39"/>
      <c r="FD2" s="40"/>
      <c r="FE2" s="39"/>
      <c r="FF2" s="40"/>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41"/>
      <c r="GJ2" s="41"/>
      <c r="GK2" s="39"/>
      <c r="GL2" s="40"/>
      <c r="GM2" s="42"/>
      <c r="GN2" s="42"/>
      <c r="GO2" s="42"/>
      <c r="GP2" s="42"/>
      <c r="GQ2" s="42"/>
      <c r="GR2" s="40"/>
      <c r="GS2" s="42"/>
      <c r="GT2" s="40"/>
      <c r="GU2" s="42"/>
      <c r="GV2" s="42"/>
      <c r="GW2" s="42"/>
      <c r="GX2" s="43"/>
      <c r="GY2" s="43"/>
      <c r="GZ2" s="39"/>
      <c r="HA2" s="40"/>
      <c r="HB2" s="39"/>
      <c r="HC2" s="40"/>
      <c r="HD2" s="39"/>
      <c r="HE2" s="40"/>
      <c r="HF2" s="39"/>
      <c r="HG2" s="40"/>
      <c r="HH2" s="39"/>
      <c r="HI2" s="40"/>
    </row>
    <row r="3" spans="1:217" s="44" customFormat="1" ht="15" customHeight="1">
      <c r="A3" s="37"/>
      <c r="B3" s="38"/>
      <c r="C3" s="38"/>
      <c r="D3" s="38"/>
      <c r="E3" s="38"/>
      <c r="F3" s="38"/>
      <c r="G3" s="38"/>
      <c r="H3" s="38"/>
      <c r="I3" s="38"/>
      <c r="J3" s="38"/>
      <c r="K3" s="38"/>
      <c r="L3" s="38"/>
      <c r="M3" s="38"/>
      <c r="N3" s="38"/>
      <c r="O3" s="38"/>
      <c r="P3" s="38"/>
      <c r="Q3" s="38"/>
      <c r="R3" s="38"/>
      <c r="S3" s="38"/>
      <c r="T3" s="38"/>
      <c r="U3" s="38"/>
      <c r="V3" s="38"/>
      <c r="W3" s="38"/>
      <c r="X3" s="39"/>
      <c r="Y3" s="39"/>
      <c r="Z3" s="39"/>
      <c r="AA3" s="39"/>
      <c r="AB3" s="39"/>
      <c r="AC3" s="39"/>
      <c r="AD3" s="39"/>
      <c r="AE3" s="39"/>
      <c r="AF3" s="39"/>
      <c r="AG3" s="39"/>
      <c r="AH3" s="39"/>
      <c r="AI3" s="39"/>
      <c r="AJ3" s="39"/>
      <c r="AK3" s="39"/>
      <c r="AL3" s="39"/>
      <c r="AM3" s="39"/>
      <c r="AN3" s="39"/>
      <c r="AO3" s="39"/>
      <c r="AP3" s="39"/>
      <c r="AQ3" s="39"/>
      <c r="AR3" s="40"/>
      <c r="AS3" s="39"/>
      <c r="AT3" s="40"/>
      <c r="AU3" s="39"/>
      <c r="AV3" s="40"/>
      <c r="AW3" s="39"/>
      <c r="AX3" s="40"/>
      <c r="AY3" s="39"/>
      <c r="AZ3" s="40"/>
      <c r="BA3" s="39"/>
      <c r="BB3" s="40"/>
      <c r="BC3" s="39"/>
      <c r="BD3" s="40"/>
      <c r="BE3" s="39"/>
      <c r="BF3" s="40"/>
      <c r="BG3" s="39"/>
      <c r="BH3" s="40"/>
      <c r="BI3" s="39"/>
      <c r="BJ3" s="40"/>
      <c r="BK3" s="39"/>
      <c r="BL3" s="40"/>
      <c r="BM3" s="39"/>
      <c r="BN3" s="40"/>
      <c r="BO3" s="39"/>
      <c r="BP3" s="40"/>
      <c r="BQ3" s="39"/>
      <c r="BR3" s="40"/>
      <c r="BS3" s="39"/>
      <c r="BT3" s="40"/>
      <c r="BU3" s="39"/>
      <c r="BV3" s="40"/>
      <c r="BW3" s="39"/>
      <c r="BX3" s="40"/>
      <c r="BY3" s="41"/>
      <c r="BZ3" s="41"/>
      <c r="CA3" s="39"/>
      <c r="CB3" s="40"/>
      <c r="CC3" s="42"/>
      <c r="CD3" s="42"/>
      <c r="CE3" s="42"/>
      <c r="CF3" s="42"/>
      <c r="CG3" s="42"/>
      <c r="CH3" s="40"/>
      <c r="CI3" s="42"/>
      <c r="CJ3" s="40"/>
      <c r="CK3" s="42"/>
      <c r="CL3" s="42"/>
      <c r="CM3" s="42"/>
      <c r="CN3" s="43"/>
      <c r="CO3" s="43"/>
      <c r="CP3" s="39"/>
      <c r="CQ3" s="40"/>
      <c r="CR3" s="39"/>
      <c r="CS3" s="40"/>
      <c r="CT3" s="39"/>
      <c r="CU3" s="40"/>
      <c r="CV3" s="39"/>
      <c r="CW3" s="40"/>
      <c r="CX3" s="39"/>
      <c r="CY3" s="40"/>
      <c r="CZ3" s="39"/>
      <c r="DA3" s="40"/>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41"/>
      <c r="EE3" s="41"/>
      <c r="EF3" s="39"/>
      <c r="EG3" s="40"/>
      <c r="EH3" s="42"/>
      <c r="EI3" s="42"/>
      <c r="EJ3" s="42"/>
      <c r="EK3" s="42"/>
      <c r="EL3" s="42"/>
      <c r="EM3" s="40"/>
      <c r="EN3" s="42"/>
      <c r="EO3" s="40"/>
      <c r="EP3" s="42"/>
      <c r="EQ3" s="42"/>
      <c r="ER3" s="42"/>
      <c r="ES3" s="43"/>
      <c r="ET3" s="43"/>
      <c r="EU3" s="39"/>
      <c r="EV3" s="40"/>
      <c r="EW3" s="39"/>
      <c r="EX3" s="40"/>
      <c r="EY3" s="39"/>
      <c r="EZ3" s="40"/>
      <c r="FA3" s="39"/>
      <c r="FB3" s="40"/>
      <c r="FC3" s="39"/>
      <c r="FD3" s="40"/>
      <c r="FE3" s="39"/>
      <c r="FF3" s="40"/>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41"/>
      <c r="GJ3" s="41"/>
      <c r="GK3" s="39"/>
      <c r="GL3" s="40"/>
      <c r="GM3" s="42"/>
      <c r="GN3" s="42"/>
      <c r="GO3" s="42"/>
      <c r="GP3" s="42"/>
      <c r="GQ3" s="42"/>
      <c r="GR3" s="40"/>
      <c r="GS3" s="42"/>
      <c r="GT3" s="40"/>
      <c r="GU3" s="42"/>
      <c r="GV3" s="42"/>
      <c r="GW3" s="42"/>
      <c r="GX3" s="43"/>
      <c r="GY3" s="43"/>
      <c r="GZ3" s="39"/>
      <c r="HA3" s="40"/>
      <c r="HB3" s="39"/>
      <c r="HC3" s="40"/>
      <c r="HD3" s="39"/>
      <c r="HE3" s="40"/>
      <c r="HF3" s="39"/>
      <c r="HG3" s="40"/>
      <c r="HH3" s="39"/>
      <c r="HI3" s="40"/>
    </row>
    <row r="4" spans="1:217" s="44" customFormat="1" ht="15" customHeight="1">
      <c r="A4" s="45"/>
      <c r="B4" s="89"/>
      <c r="C4" s="89"/>
      <c r="D4" s="89"/>
      <c r="E4" s="89"/>
      <c r="F4" s="89"/>
      <c r="G4" s="89"/>
      <c r="H4" s="89"/>
      <c r="I4" s="89"/>
      <c r="J4" s="89"/>
      <c r="K4" s="89"/>
      <c r="L4" s="89"/>
      <c r="M4" s="89"/>
      <c r="N4" s="89"/>
      <c r="O4" s="89"/>
      <c r="P4" s="89"/>
      <c r="Q4" s="89"/>
      <c r="R4" s="89"/>
      <c r="S4" s="89"/>
      <c r="T4" s="89"/>
      <c r="U4" s="89"/>
      <c r="V4" s="89"/>
      <c r="W4" s="89"/>
      <c r="X4" s="156"/>
      <c r="Y4" s="156"/>
      <c r="Z4" s="156"/>
      <c r="AA4" s="156"/>
      <c r="AB4" s="156"/>
      <c r="AC4" s="156"/>
      <c r="AD4" s="156"/>
      <c r="AE4" s="156"/>
      <c r="AF4" s="156"/>
      <c r="AJ4" s="157"/>
      <c r="AK4" s="157"/>
      <c r="AL4" s="157"/>
      <c r="AM4" s="157"/>
      <c r="AN4" s="157"/>
      <c r="AO4" s="157"/>
      <c r="AP4" s="157"/>
      <c r="AQ4" s="157"/>
    </row>
    <row r="5" spans="1:217" s="44" customFormat="1" ht="15" customHeight="1" thickBot="1">
      <c r="A5" s="47" t="s">
        <v>642</v>
      </c>
      <c r="B5" s="48"/>
      <c r="C5" s="48"/>
      <c r="D5" s="48"/>
      <c r="E5" s="90"/>
      <c r="F5" s="90"/>
      <c r="G5" s="90"/>
      <c r="H5" s="90"/>
      <c r="I5" s="90"/>
      <c r="J5" s="48"/>
      <c r="K5" s="48"/>
      <c r="L5" s="48"/>
      <c r="M5" s="48"/>
      <c r="N5" s="48"/>
      <c r="O5" s="48"/>
      <c r="P5" s="48"/>
      <c r="Q5" s="48"/>
      <c r="R5" s="48"/>
      <c r="S5" s="48"/>
      <c r="T5" s="48"/>
      <c r="U5" s="48"/>
      <c r="V5" s="48"/>
      <c r="W5" s="48"/>
    </row>
    <row r="6" spans="1:217" s="44" customFormat="1" ht="15" customHeight="1" thickTop="1">
      <c r="A6" s="400"/>
      <c r="B6" s="49"/>
      <c r="C6" s="49"/>
      <c r="D6" s="49"/>
      <c r="E6" s="51"/>
      <c r="F6" s="49"/>
      <c r="G6" s="51"/>
      <c r="H6" s="51"/>
      <c r="I6" s="51"/>
      <c r="J6" s="51"/>
      <c r="K6" s="51"/>
      <c r="L6" s="51"/>
      <c r="M6" s="51"/>
      <c r="N6" s="51"/>
      <c r="O6" s="51"/>
      <c r="P6" s="51"/>
      <c r="Q6" s="51"/>
      <c r="R6" s="51"/>
      <c r="S6" s="51"/>
      <c r="T6" s="51"/>
      <c r="U6" s="51"/>
      <c r="V6" s="51"/>
      <c r="W6" s="51" t="s">
        <v>61</v>
      </c>
    </row>
    <row r="7" spans="1:217" s="56" customFormat="1" ht="15" customHeight="1">
      <c r="A7" s="54"/>
      <c r="B7" s="55" t="s">
        <v>289</v>
      </c>
      <c r="C7" s="55" t="s">
        <v>290</v>
      </c>
      <c r="D7" s="55" t="s">
        <v>291</v>
      </c>
      <c r="E7" s="55" t="s">
        <v>292</v>
      </c>
      <c r="F7" s="55" t="s">
        <v>293</v>
      </c>
      <c r="G7" s="55" t="s">
        <v>294</v>
      </c>
      <c r="H7" s="55" t="s">
        <v>295</v>
      </c>
      <c r="I7" s="55" t="s">
        <v>296</v>
      </c>
      <c r="J7" s="55" t="s">
        <v>297</v>
      </c>
      <c r="K7" s="55" t="s">
        <v>298</v>
      </c>
      <c r="L7" s="55" t="s">
        <v>299</v>
      </c>
      <c r="M7" s="55" t="s">
        <v>300</v>
      </c>
      <c r="N7" s="55" t="s">
        <v>301</v>
      </c>
      <c r="O7" s="55" t="s">
        <v>302</v>
      </c>
      <c r="P7" s="55" t="s">
        <v>303</v>
      </c>
      <c r="Q7" s="55" t="s">
        <v>304</v>
      </c>
      <c r="R7" s="55" t="s">
        <v>305</v>
      </c>
      <c r="S7" s="55" t="s">
        <v>306</v>
      </c>
      <c r="T7" s="55" t="s">
        <v>307</v>
      </c>
      <c r="U7" s="55" t="s">
        <v>308</v>
      </c>
      <c r="V7" s="55" t="s">
        <v>309</v>
      </c>
      <c r="W7" s="55" t="s">
        <v>310</v>
      </c>
    </row>
    <row r="8" spans="1:217"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row>
    <row r="9" spans="1:217"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60"/>
    </row>
    <row r="10" spans="1:217" s="542" customFormat="1" ht="15" customHeight="1">
      <c r="A10" s="45" t="s">
        <v>643</v>
      </c>
      <c r="B10" s="508">
        <v>30786.925999999999</v>
      </c>
      <c r="C10" s="508">
        <v>28866.427</v>
      </c>
      <c r="D10" s="508">
        <v>28615.646000000001</v>
      </c>
      <c r="E10" s="508">
        <v>28023.083999999999</v>
      </c>
      <c r="F10" s="508">
        <v>116292.08300000001</v>
      </c>
      <c r="G10" s="508">
        <v>25851.843000000001</v>
      </c>
      <c r="H10" s="508">
        <v>21195</v>
      </c>
      <c r="I10" s="508">
        <v>26189</v>
      </c>
      <c r="J10" s="508">
        <v>26579</v>
      </c>
      <c r="K10" s="508">
        <v>99814.842999999993</v>
      </c>
      <c r="L10" s="508">
        <v>30145</v>
      </c>
      <c r="M10" s="508">
        <v>21725</v>
      </c>
      <c r="N10" s="508">
        <v>33033</v>
      </c>
      <c r="O10" s="508">
        <v>34648</v>
      </c>
      <c r="P10" s="508">
        <v>119551</v>
      </c>
      <c r="Q10" s="508">
        <v>41970</v>
      </c>
      <c r="R10" s="508">
        <v>48035</v>
      </c>
      <c r="S10" s="508">
        <v>46617</v>
      </c>
      <c r="T10" s="508">
        <v>45313.7</v>
      </c>
      <c r="U10" s="508">
        <v>181936</v>
      </c>
      <c r="V10" s="508">
        <v>51022</v>
      </c>
      <c r="W10" s="509">
        <v>48644</v>
      </c>
      <c r="X10" s="541"/>
    </row>
    <row r="11" spans="1:217" s="61" customFormat="1" ht="15" customHeight="1">
      <c r="A11" s="65" t="s">
        <v>247</v>
      </c>
      <c r="B11" s="510">
        <v>18916.601999999999</v>
      </c>
      <c r="C11" s="510">
        <v>18020.592000000001</v>
      </c>
      <c r="D11" s="510">
        <v>19398.703000000001</v>
      </c>
      <c r="E11" s="510">
        <v>19530.699000000001</v>
      </c>
      <c r="F11" s="510">
        <v>75866.596000000005</v>
      </c>
      <c r="G11" s="510">
        <v>19464.333999999999</v>
      </c>
      <c r="H11" s="510">
        <v>17577</v>
      </c>
      <c r="I11" s="510">
        <v>18030</v>
      </c>
      <c r="J11" s="510">
        <v>19567</v>
      </c>
      <c r="K11" s="510">
        <v>74638.334000000003</v>
      </c>
      <c r="L11" s="510">
        <v>18051</v>
      </c>
      <c r="M11" s="510">
        <v>17819</v>
      </c>
      <c r="N11" s="510">
        <v>19894</v>
      </c>
      <c r="O11" s="510">
        <v>22219</v>
      </c>
      <c r="P11" s="510">
        <v>77983</v>
      </c>
      <c r="Q11" s="510">
        <v>23825</v>
      </c>
      <c r="R11" s="510">
        <v>25822</v>
      </c>
      <c r="S11" s="510">
        <v>27413</v>
      </c>
      <c r="T11" s="510">
        <v>27668</v>
      </c>
      <c r="U11" s="510">
        <v>104728</v>
      </c>
      <c r="V11" s="510">
        <v>27061</v>
      </c>
      <c r="W11" s="511">
        <v>27058</v>
      </c>
      <c r="X11" s="541"/>
    </row>
    <row r="12" spans="1:217" s="61" customFormat="1" ht="15" customHeight="1">
      <c r="A12" s="65" t="s">
        <v>251</v>
      </c>
      <c r="B12" s="510">
        <v>51.835000000000001</v>
      </c>
      <c r="C12" s="510">
        <v>70.275000000000006</v>
      </c>
      <c r="D12" s="510">
        <v>64.394000000000005</v>
      </c>
      <c r="E12" s="510">
        <v>73.177999999999997</v>
      </c>
      <c r="F12" s="510">
        <v>259.68200000000002</v>
      </c>
      <c r="G12" s="510">
        <v>62.502000000000002</v>
      </c>
      <c r="H12" s="510">
        <v>25</v>
      </c>
      <c r="I12" s="510">
        <v>12</v>
      </c>
      <c r="J12" s="510">
        <v>56</v>
      </c>
      <c r="K12" s="510">
        <v>155.50200000000001</v>
      </c>
      <c r="L12" s="510">
        <v>50</v>
      </c>
      <c r="M12" s="510">
        <v>50</v>
      </c>
      <c r="N12" s="510">
        <v>70</v>
      </c>
      <c r="O12" s="510">
        <v>80</v>
      </c>
      <c r="P12" s="510">
        <v>250</v>
      </c>
      <c r="Q12" s="510">
        <v>99</v>
      </c>
      <c r="R12" s="510">
        <v>112</v>
      </c>
      <c r="S12" s="510">
        <v>132</v>
      </c>
      <c r="T12" s="510">
        <v>145</v>
      </c>
      <c r="U12" s="510">
        <v>488</v>
      </c>
      <c r="V12" s="510">
        <v>131</v>
      </c>
      <c r="W12" s="511">
        <v>146</v>
      </c>
      <c r="X12" s="541"/>
    </row>
    <row r="13" spans="1:217" s="61" customFormat="1" ht="15" customHeight="1">
      <c r="A13" s="65" t="s">
        <v>644</v>
      </c>
      <c r="B13" s="510">
        <v>7871.567</v>
      </c>
      <c r="C13" s="510">
        <v>7399.0320000000002</v>
      </c>
      <c r="D13" s="510">
        <v>8153.7449999999999</v>
      </c>
      <c r="E13" s="510">
        <v>4180.7299999999996</v>
      </c>
      <c r="F13" s="510">
        <v>27605.074000000001</v>
      </c>
      <c r="G13" s="510">
        <v>9018.9279999999999</v>
      </c>
      <c r="H13" s="510">
        <v>6956</v>
      </c>
      <c r="I13" s="510">
        <v>6309</v>
      </c>
      <c r="J13" s="510">
        <v>4599</v>
      </c>
      <c r="K13" s="510">
        <v>26882.928</v>
      </c>
      <c r="L13" s="510">
        <v>6269</v>
      </c>
      <c r="M13" s="510">
        <v>5722</v>
      </c>
      <c r="N13" s="510">
        <v>8029</v>
      </c>
      <c r="O13" s="510">
        <v>9232</v>
      </c>
      <c r="P13" s="510">
        <v>29252</v>
      </c>
      <c r="Q13" s="510">
        <v>13696</v>
      </c>
      <c r="R13" s="510">
        <v>15582</v>
      </c>
      <c r="S13" s="510">
        <v>16073</v>
      </c>
      <c r="T13" s="510">
        <v>15673</v>
      </c>
      <c r="U13" s="510">
        <v>61024</v>
      </c>
      <c r="V13" s="510">
        <v>18422</v>
      </c>
      <c r="W13" s="511">
        <v>18192</v>
      </c>
      <c r="X13" s="541"/>
    </row>
    <row r="14" spans="1:217" s="61" customFormat="1" ht="15" customHeight="1">
      <c r="A14" s="65" t="s">
        <v>645</v>
      </c>
      <c r="B14" s="510">
        <v>-906.21900000000005</v>
      </c>
      <c r="C14" s="510">
        <v>-563.71600000000001</v>
      </c>
      <c r="D14" s="510">
        <v>-1542.46</v>
      </c>
      <c r="E14" s="510">
        <v>2152.6869999999999</v>
      </c>
      <c r="F14" s="510">
        <v>-859.70800000000008</v>
      </c>
      <c r="G14" s="510">
        <v>-9116.4809999999998</v>
      </c>
      <c r="H14" s="510">
        <v>-3600</v>
      </c>
      <c r="I14" s="510">
        <v>-798</v>
      </c>
      <c r="J14" s="510">
        <v>689</v>
      </c>
      <c r="K14" s="510">
        <v>-12825.481</v>
      </c>
      <c r="L14" s="510">
        <v>893</v>
      </c>
      <c r="M14" s="510">
        <v>-585</v>
      </c>
      <c r="N14" s="510">
        <v>-124</v>
      </c>
      <c r="O14" s="510">
        <v>-893</v>
      </c>
      <c r="P14" s="510">
        <v>-709</v>
      </c>
      <c r="Q14" s="510">
        <v>1760</v>
      </c>
      <c r="R14" s="510">
        <v>427</v>
      </c>
      <c r="S14" s="510">
        <v>601</v>
      </c>
      <c r="T14" s="510">
        <v>901</v>
      </c>
      <c r="U14" s="510">
        <v>3689</v>
      </c>
      <c r="V14" s="510">
        <v>1282</v>
      </c>
      <c r="W14" s="511">
        <v>64</v>
      </c>
      <c r="X14" s="541"/>
    </row>
    <row r="15" spans="1:217" s="61" customFormat="1" ht="15" customHeight="1">
      <c r="A15" s="65" t="s">
        <v>646</v>
      </c>
      <c r="B15" s="510">
        <v>2185.1329999999998</v>
      </c>
      <c r="C15" s="510">
        <v>2689.2779999999998</v>
      </c>
      <c r="D15" s="510">
        <v>1314.3430000000001</v>
      </c>
      <c r="E15" s="510">
        <v>1906.8430000000001</v>
      </c>
      <c r="F15" s="510">
        <v>8095.5969999999998</v>
      </c>
      <c r="G15" s="510">
        <v>972.64200000000005</v>
      </c>
      <c r="H15" s="510">
        <v>672</v>
      </c>
      <c r="I15" s="510">
        <v>1473</v>
      </c>
      <c r="J15" s="510">
        <v>2044</v>
      </c>
      <c r="K15" s="510">
        <v>5161.6419999999998</v>
      </c>
      <c r="L15" s="510">
        <v>3145</v>
      </c>
      <c r="M15" s="510">
        <v>1420</v>
      </c>
      <c r="N15" s="510">
        <v>2072</v>
      </c>
      <c r="O15" s="510">
        <v>2292</v>
      </c>
      <c r="P15" s="510">
        <v>8929</v>
      </c>
      <c r="Q15" s="510">
        <v>371</v>
      </c>
      <c r="R15" s="510">
        <v>2379</v>
      </c>
      <c r="S15" s="510">
        <v>773</v>
      </c>
      <c r="T15" s="510">
        <v>1655</v>
      </c>
      <c r="U15" s="510">
        <v>5178</v>
      </c>
      <c r="V15" s="510">
        <v>1221</v>
      </c>
      <c r="W15" s="511">
        <v>950</v>
      </c>
      <c r="X15" s="541"/>
    </row>
    <row r="16" spans="1:217" s="61" customFormat="1" ht="15" customHeight="1">
      <c r="A16" s="65" t="s">
        <v>647</v>
      </c>
      <c r="B16" s="510">
        <v>1424.934</v>
      </c>
      <c r="C16" s="510">
        <v>-26.843</v>
      </c>
      <c r="D16" s="510">
        <v>1610.1880000000001</v>
      </c>
      <c r="E16" s="510">
        <v>-595.18899999999996</v>
      </c>
      <c r="F16" s="510">
        <v>2413.09</v>
      </c>
      <c r="G16" s="510">
        <v>5019.5140000000001</v>
      </c>
      <c r="H16" s="510">
        <v>-511</v>
      </c>
      <c r="I16" s="510">
        <v>919</v>
      </c>
      <c r="J16" s="510">
        <v>-705</v>
      </c>
      <c r="K16" s="510">
        <v>4722.5140000000001</v>
      </c>
      <c r="L16" s="510">
        <v>1507</v>
      </c>
      <c r="M16" s="510">
        <v>-1913</v>
      </c>
      <c r="N16" s="510">
        <v>2644</v>
      </c>
      <c r="O16" s="510">
        <v>922</v>
      </c>
      <c r="P16" s="510">
        <v>3160</v>
      </c>
      <c r="Q16" s="510">
        <v>87</v>
      </c>
      <c r="R16" s="510">
        <v>3141</v>
      </c>
      <c r="S16" s="510">
        <v>945</v>
      </c>
      <c r="T16" s="510">
        <v>-1407</v>
      </c>
      <c r="U16" s="510">
        <v>2766</v>
      </c>
      <c r="V16" s="510">
        <v>-184</v>
      </c>
      <c r="W16" s="511">
        <v>119</v>
      </c>
      <c r="X16" s="541"/>
    </row>
    <row r="17" spans="1:24" s="61" customFormat="1" ht="15" customHeight="1">
      <c r="A17" s="65" t="s">
        <v>648</v>
      </c>
      <c r="B17" s="510">
        <v>1138.681</v>
      </c>
      <c r="C17" s="510">
        <v>1143.502</v>
      </c>
      <c r="D17" s="510">
        <v>1110.0429999999999</v>
      </c>
      <c r="E17" s="510">
        <v>935.16399999999999</v>
      </c>
      <c r="F17" s="510">
        <v>4327.3899999999994</v>
      </c>
      <c r="G17" s="510">
        <v>793.98800000000006</v>
      </c>
      <c r="H17" s="510">
        <v>484</v>
      </c>
      <c r="I17" s="510">
        <v>382</v>
      </c>
      <c r="J17" s="510">
        <v>363</v>
      </c>
      <c r="K17" s="510">
        <v>2022.9880000000001</v>
      </c>
      <c r="L17" s="510">
        <v>371</v>
      </c>
      <c r="M17" s="510">
        <v>567</v>
      </c>
      <c r="N17" s="510">
        <v>872</v>
      </c>
      <c r="O17" s="510">
        <v>1296</v>
      </c>
      <c r="P17" s="510">
        <v>3106</v>
      </c>
      <c r="Q17" s="510">
        <v>1618</v>
      </c>
      <c r="R17" s="510">
        <v>1935</v>
      </c>
      <c r="S17" s="510">
        <v>2340</v>
      </c>
      <c r="T17" s="510">
        <v>2336</v>
      </c>
      <c r="U17" s="510">
        <v>8229</v>
      </c>
      <c r="V17" s="510">
        <v>2395</v>
      </c>
      <c r="W17" s="511">
        <v>2439</v>
      </c>
      <c r="X17" s="541"/>
    </row>
    <row r="18" spans="1:24" s="61" customFormat="1" ht="15" customHeight="1">
      <c r="A18" s="65" t="s">
        <v>649</v>
      </c>
      <c r="B18" s="510">
        <v>104.393</v>
      </c>
      <c r="C18" s="510">
        <v>134.30699999999999</v>
      </c>
      <c r="D18" s="510">
        <v>-1493.31</v>
      </c>
      <c r="E18" s="510">
        <v>-161.02799999999999</v>
      </c>
      <c r="F18" s="510">
        <v>-1415.6379999999999</v>
      </c>
      <c r="G18" s="510">
        <v>-363.584</v>
      </c>
      <c r="H18" s="510">
        <v>-409</v>
      </c>
      <c r="I18" s="510">
        <v>-138</v>
      </c>
      <c r="J18" s="510">
        <v>-34</v>
      </c>
      <c r="K18" s="510">
        <v>-944.58400000000006</v>
      </c>
      <c r="L18" s="510">
        <v>-141</v>
      </c>
      <c r="M18" s="510">
        <v>-1355</v>
      </c>
      <c r="N18" s="510">
        <v>-424</v>
      </c>
      <c r="O18" s="510">
        <v>-500</v>
      </c>
      <c r="P18" s="510">
        <v>-2420</v>
      </c>
      <c r="Q18" s="510">
        <v>514</v>
      </c>
      <c r="R18" s="510">
        <v>-1363</v>
      </c>
      <c r="S18" s="510">
        <v>-1660</v>
      </c>
      <c r="T18" s="510">
        <v>-1657.3</v>
      </c>
      <c r="U18" s="510">
        <v>-4166</v>
      </c>
      <c r="V18" s="510">
        <v>694</v>
      </c>
      <c r="W18" s="511">
        <v>-324</v>
      </c>
      <c r="X18" s="541"/>
    </row>
    <row r="19" spans="1:24" s="542" customFormat="1" ht="15" customHeight="1">
      <c r="A19" s="45" t="s">
        <v>650</v>
      </c>
      <c r="B19" s="508">
        <v>-11598.567999999999</v>
      </c>
      <c r="C19" s="508">
        <v>-9805.7800000000007</v>
      </c>
      <c r="D19" s="508">
        <v>-15386.259</v>
      </c>
      <c r="E19" s="508">
        <v>-7732.2380000000003</v>
      </c>
      <c r="F19" s="508">
        <v>-44522.844999999994</v>
      </c>
      <c r="G19" s="508">
        <v>-24530.162</v>
      </c>
      <c r="H19" s="508">
        <v>-6328</v>
      </c>
      <c r="I19" s="508">
        <v>-7875</v>
      </c>
      <c r="J19" s="508">
        <v>-4438</v>
      </c>
      <c r="K19" s="508">
        <v>-43171.161999999997</v>
      </c>
      <c r="L19" s="508">
        <v>-11709</v>
      </c>
      <c r="M19" s="508">
        <v>-1284</v>
      </c>
      <c r="N19" s="508">
        <v>-14812</v>
      </c>
      <c r="O19" s="508">
        <v>-18241</v>
      </c>
      <c r="P19" s="508">
        <v>-46046</v>
      </c>
      <c r="Q19" s="508">
        <v>-19196</v>
      </c>
      <c r="R19" s="508">
        <v>-27407</v>
      </c>
      <c r="S19" s="508">
        <v>-29717</v>
      </c>
      <c r="T19" s="508">
        <v>-27804.3</v>
      </c>
      <c r="U19" s="508">
        <v>-104124</v>
      </c>
      <c r="V19" s="508">
        <v>-31440</v>
      </c>
      <c r="W19" s="509">
        <v>-30386</v>
      </c>
      <c r="X19" s="541"/>
    </row>
    <row r="20" spans="1:24" s="61" customFormat="1" ht="15" customHeight="1">
      <c r="A20" s="65" t="s">
        <v>651</v>
      </c>
      <c r="B20" s="510">
        <v>-9640.4110000000001</v>
      </c>
      <c r="C20" s="510">
        <v>-9754.31</v>
      </c>
      <c r="D20" s="510">
        <v>-10266.779</v>
      </c>
      <c r="E20" s="510">
        <v>-8192.2909999999993</v>
      </c>
      <c r="F20" s="510">
        <v>-37853.790999999997</v>
      </c>
      <c r="G20" s="510">
        <v>-8439.0149999999994</v>
      </c>
      <c r="H20" s="510">
        <v>-7132</v>
      </c>
      <c r="I20" s="510">
        <v>-5278</v>
      </c>
      <c r="J20" s="510">
        <v>-4824</v>
      </c>
      <c r="K20" s="510">
        <v>-25673.014999999999</v>
      </c>
      <c r="L20" s="510">
        <v>-5337</v>
      </c>
      <c r="M20" s="510">
        <v>-7030</v>
      </c>
      <c r="N20" s="510">
        <v>-10832</v>
      </c>
      <c r="O20" s="510">
        <v>-16288</v>
      </c>
      <c r="P20" s="510">
        <v>-39487</v>
      </c>
      <c r="Q20" s="510">
        <v>-19796</v>
      </c>
      <c r="R20" s="510">
        <v>-23009</v>
      </c>
      <c r="S20" s="510">
        <v>-27396</v>
      </c>
      <c r="T20" s="510">
        <v>-27360</v>
      </c>
      <c r="U20" s="510">
        <v>-97561</v>
      </c>
      <c r="V20" s="510">
        <v>-29919</v>
      </c>
      <c r="W20" s="511">
        <v>-29446</v>
      </c>
      <c r="X20" s="541"/>
    </row>
    <row r="21" spans="1:24" s="61" customFormat="1" ht="15" customHeight="1">
      <c r="A21" s="65" t="s">
        <v>652</v>
      </c>
      <c r="B21" s="510">
        <v>-1958.1569999999999</v>
      </c>
      <c r="C21" s="510">
        <v>-51.47</v>
      </c>
      <c r="D21" s="510">
        <v>-5119.4799999999996</v>
      </c>
      <c r="E21" s="510">
        <v>460.053</v>
      </c>
      <c r="F21" s="510">
        <v>-6669.0540000000001</v>
      </c>
      <c r="G21" s="510">
        <v>-16091.147000000001</v>
      </c>
      <c r="H21" s="510">
        <v>803</v>
      </c>
      <c r="I21" s="510">
        <v>-2597</v>
      </c>
      <c r="J21" s="510">
        <v>385</v>
      </c>
      <c r="K21" s="510">
        <v>-17500.147000000001</v>
      </c>
      <c r="L21" s="510">
        <v>-6372</v>
      </c>
      <c r="M21" s="510">
        <v>5746</v>
      </c>
      <c r="N21" s="510">
        <v>-3980</v>
      </c>
      <c r="O21" s="510">
        <v>-1953</v>
      </c>
      <c r="P21" s="510">
        <v>-6559</v>
      </c>
      <c r="Q21" s="510">
        <v>600</v>
      </c>
      <c r="R21" s="510">
        <v>-4398</v>
      </c>
      <c r="S21" s="510">
        <v>-2321</v>
      </c>
      <c r="T21" s="510">
        <v>-444.3</v>
      </c>
      <c r="U21" s="510">
        <v>-6563</v>
      </c>
      <c r="V21" s="510">
        <v>-1521</v>
      </c>
      <c r="W21" s="511">
        <v>-940</v>
      </c>
      <c r="X21" s="541"/>
    </row>
    <row r="22" spans="1:24" s="542" customFormat="1" ht="15" customHeight="1">
      <c r="A22" s="45" t="s">
        <v>653</v>
      </c>
      <c r="B22" s="508">
        <v>19188.358</v>
      </c>
      <c r="C22" s="508">
        <v>19060.647000000001</v>
      </c>
      <c r="D22" s="508">
        <v>13229.387000000001</v>
      </c>
      <c r="E22" s="508">
        <v>20290.846000000001</v>
      </c>
      <c r="F22" s="508">
        <v>71769.238000000012</v>
      </c>
      <c r="G22" s="508">
        <v>1321.681</v>
      </c>
      <c r="H22" s="508">
        <v>14866</v>
      </c>
      <c r="I22" s="508">
        <v>18314</v>
      </c>
      <c r="J22" s="508">
        <v>22141</v>
      </c>
      <c r="K22" s="508">
        <v>56642.680999999997</v>
      </c>
      <c r="L22" s="508">
        <v>18436</v>
      </c>
      <c r="M22" s="508">
        <v>20441</v>
      </c>
      <c r="N22" s="508">
        <v>18221</v>
      </c>
      <c r="O22" s="508">
        <v>16407</v>
      </c>
      <c r="P22" s="508">
        <v>73504</v>
      </c>
      <c r="Q22" s="508">
        <v>22774</v>
      </c>
      <c r="R22" s="508">
        <v>20628</v>
      </c>
      <c r="S22" s="508">
        <v>16901</v>
      </c>
      <c r="T22" s="508">
        <v>17509.399999999998</v>
      </c>
      <c r="U22" s="508">
        <v>77812</v>
      </c>
      <c r="V22" s="508">
        <v>19582</v>
      </c>
      <c r="W22" s="509">
        <v>18258</v>
      </c>
      <c r="X22" s="541"/>
    </row>
    <row r="23" spans="1:24" s="542" customFormat="1" ht="15" customHeight="1">
      <c r="A23" s="45" t="s">
        <v>654</v>
      </c>
      <c r="B23" s="508">
        <v>-6258.7960000000003</v>
      </c>
      <c r="C23" s="508">
        <v>-4304.2349999999997</v>
      </c>
      <c r="D23" s="508">
        <v>-2828.268</v>
      </c>
      <c r="E23" s="508">
        <v>-5329.2330000000002</v>
      </c>
      <c r="F23" s="508">
        <v>-18720.531999999999</v>
      </c>
      <c r="G23" s="508">
        <v>-7326.1440000000002</v>
      </c>
      <c r="H23" s="508">
        <v>-8161</v>
      </c>
      <c r="I23" s="508">
        <v>-5404</v>
      </c>
      <c r="J23" s="508">
        <v>-4273</v>
      </c>
      <c r="K23" s="508">
        <v>-25164.144</v>
      </c>
      <c r="L23" s="508">
        <v>-4711</v>
      </c>
      <c r="M23" s="508">
        <v>-2748</v>
      </c>
      <c r="N23" s="508">
        <v>-3610</v>
      </c>
      <c r="O23" s="508">
        <v>-4359</v>
      </c>
      <c r="P23" s="508">
        <v>-15428</v>
      </c>
      <c r="Q23" s="508">
        <v>-6769</v>
      </c>
      <c r="R23" s="508">
        <v>-6370</v>
      </c>
      <c r="S23" s="508">
        <v>-5969.7999999999993</v>
      </c>
      <c r="T23" s="508">
        <v>-12373.6</v>
      </c>
      <c r="U23" s="508">
        <v>-31483</v>
      </c>
      <c r="V23" s="508">
        <v>-9661</v>
      </c>
      <c r="W23" s="509">
        <v>-9349</v>
      </c>
      <c r="X23" s="541"/>
    </row>
    <row r="24" spans="1:24" s="61" customFormat="1" ht="15" customHeight="1">
      <c r="A24" s="65" t="s">
        <v>247</v>
      </c>
      <c r="B24" s="510">
        <v>-5926.1319999999996</v>
      </c>
      <c r="C24" s="510">
        <v>-4079.328</v>
      </c>
      <c r="D24" s="510">
        <v>-2259.2249999999999</v>
      </c>
      <c r="E24" s="510">
        <v>-4288.1549999999997</v>
      </c>
      <c r="F24" s="510">
        <v>-16552.84</v>
      </c>
      <c r="G24" s="510">
        <v>-6753.6459999999997</v>
      </c>
      <c r="H24" s="510">
        <v>-8955</v>
      </c>
      <c r="I24" s="510">
        <v>-5004</v>
      </c>
      <c r="J24" s="510">
        <v>-4010</v>
      </c>
      <c r="K24" s="510">
        <v>-24722.646000000001</v>
      </c>
      <c r="L24" s="510">
        <v>-4661</v>
      </c>
      <c r="M24" s="510">
        <v>-2618</v>
      </c>
      <c r="N24" s="510">
        <v>-3755</v>
      </c>
      <c r="O24" s="510">
        <v>-3843</v>
      </c>
      <c r="P24" s="510">
        <v>-14877</v>
      </c>
      <c r="Q24" s="510">
        <v>-6795</v>
      </c>
      <c r="R24" s="510">
        <v>-6461</v>
      </c>
      <c r="S24" s="510">
        <v>-6334.4</v>
      </c>
      <c r="T24" s="510">
        <v>-8505</v>
      </c>
      <c r="U24" s="510">
        <v>-28095</v>
      </c>
      <c r="V24" s="510">
        <v>-9288</v>
      </c>
      <c r="W24" s="511">
        <v>-9166</v>
      </c>
      <c r="X24" s="541"/>
    </row>
    <row r="25" spans="1:24" s="61" customFormat="1" ht="15" customHeight="1">
      <c r="A25" s="65" t="s">
        <v>251</v>
      </c>
      <c r="B25" s="510">
        <v>-6.3079999999999998</v>
      </c>
      <c r="C25" s="510">
        <v>-15.739000000000001</v>
      </c>
      <c r="D25" s="510">
        <v>1.99</v>
      </c>
      <c r="E25" s="510">
        <v>-14.853999999999999</v>
      </c>
      <c r="F25" s="510">
        <v>-34.911000000000001</v>
      </c>
      <c r="G25" s="510">
        <v>9.2270000000000003</v>
      </c>
      <c r="H25" s="510">
        <v>39</v>
      </c>
      <c r="I25" s="510">
        <v>49</v>
      </c>
      <c r="J25" s="510">
        <v>-13</v>
      </c>
      <c r="K25" s="510">
        <v>84.227000000000004</v>
      </c>
      <c r="L25" s="510">
        <v>2</v>
      </c>
      <c r="M25" s="510">
        <v>6</v>
      </c>
      <c r="N25" s="510">
        <v>-2</v>
      </c>
      <c r="O25" s="510">
        <v>5</v>
      </c>
      <c r="P25" s="510">
        <v>11</v>
      </c>
      <c r="Q25" s="510">
        <v>5</v>
      </c>
      <c r="R25" s="510">
        <v>2</v>
      </c>
      <c r="S25" s="510">
        <v>5</v>
      </c>
      <c r="T25" s="510">
        <v>-1</v>
      </c>
      <c r="U25" s="510">
        <v>11</v>
      </c>
      <c r="V25" s="510">
        <v>0</v>
      </c>
      <c r="W25" s="511">
        <v>4</v>
      </c>
      <c r="X25" s="541"/>
    </row>
    <row r="26" spans="1:24" s="61" customFormat="1" ht="15" customHeight="1">
      <c r="A26" s="65" t="s">
        <v>252</v>
      </c>
      <c r="B26" s="510">
        <v>-326.35599999999999</v>
      </c>
      <c r="C26" s="510">
        <v>-209.16800000000001</v>
      </c>
      <c r="D26" s="510">
        <v>-571.03300000000002</v>
      </c>
      <c r="E26" s="510">
        <v>-1026.2239999999999</v>
      </c>
      <c r="F26" s="510">
        <v>-2132.7809999999999</v>
      </c>
      <c r="G26" s="510">
        <v>-581.72500000000002</v>
      </c>
      <c r="H26" s="510">
        <v>757</v>
      </c>
      <c r="I26" s="510">
        <v>-449</v>
      </c>
      <c r="J26" s="510">
        <v>-250</v>
      </c>
      <c r="K26" s="510">
        <v>-523.72500000000002</v>
      </c>
      <c r="L26" s="510">
        <v>-52</v>
      </c>
      <c r="M26" s="510">
        <v>-136</v>
      </c>
      <c r="N26" s="510">
        <v>147</v>
      </c>
      <c r="O26" s="510">
        <v>-521</v>
      </c>
      <c r="P26" s="510">
        <v>-562</v>
      </c>
      <c r="Q26" s="510">
        <v>21</v>
      </c>
      <c r="R26" s="510">
        <v>89</v>
      </c>
      <c r="S26" s="510">
        <v>359.6</v>
      </c>
      <c r="T26" s="510">
        <v>-3867.6</v>
      </c>
      <c r="U26" s="510">
        <v>-3398</v>
      </c>
      <c r="V26" s="510">
        <v>-373</v>
      </c>
      <c r="W26" s="511">
        <v>-187</v>
      </c>
      <c r="X26" s="541"/>
    </row>
    <row r="27" spans="1:24" s="542" customFormat="1" ht="15" customHeight="1">
      <c r="A27" s="45" t="s">
        <v>655</v>
      </c>
      <c r="B27" s="508">
        <v>12929.562</v>
      </c>
      <c r="C27" s="508">
        <v>14756.412</v>
      </c>
      <c r="D27" s="508">
        <v>10401.119000000001</v>
      </c>
      <c r="E27" s="508">
        <v>14961.612999999999</v>
      </c>
      <c r="F27" s="508">
        <v>53048.705999999998</v>
      </c>
      <c r="G27" s="508">
        <v>-6004.4629999999997</v>
      </c>
      <c r="H27" s="508">
        <v>6706</v>
      </c>
      <c r="I27" s="508">
        <v>12910</v>
      </c>
      <c r="J27" s="508">
        <v>17868</v>
      </c>
      <c r="K27" s="508">
        <v>31479.537</v>
      </c>
      <c r="L27" s="508">
        <v>13725</v>
      </c>
      <c r="M27" s="508">
        <v>17693</v>
      </c>
      <c r="N27" s="508">
        <v>14611</v>
      </c>
      <c r="O27" s="508">
        <v>12047</v>
      </c>
      <c r="P27" s="508">
        <v>58076</v>
      </c>
      <c r="Q27" s="508">
        <v>16005</v>
      </c>
      <c r="R27" s="508">
        <v>14258</v>
      </c>
      <c r="S27" s="508">
        <v>10931.2</v>
      </c>
      <c r="T27" s="508">
        <v>5135.7999999999975</v>
      </c>
      <c r="U27" s="508">
        <v>46329</v>
      </c>
      <c r="V27" s="508">
        <v>9921</v>
      </c>
      <c r="W27" s="509">
        <v>8908</v>
      </c>
      <c r="X27" s="541"/>
    </row>
    <row r="28" spans="1:24" s="542" customFormat="1" ht="15" customHeight="1">
      <c r="A28" s="45" t="s">
        <v>656</v>
      </c>
      <c r="B28" s="508">
        <v>-5424.8549999999996</v>
      </c>
      <c r="C28" s="508">
        <v>-6246.0590000000002</v>
      </c>
      <c r="D28" s="508">
        <v>-6027.8159999999998</v>
      </c>
      <c r="E28" s="508">
        <v>-18650.558000000001</v>
      </c>
      <c r="F28" s="508">
        <v>-36349.288</v>
      </c>
      <c r="G28" s="508">
        <v>-4625.9059999999999</v>
      </c>
      <c r="H28" s="508">
        <v>-5720</v>
      </c>
      <c r="I28" s="508">
        <v>-7680</v>
      </c>
      <c r="J28" s="508">
        <v>-7897</v>
      </c>
      <c r="K28" s="508">
        <v>-25922.905999999999</v>
      </c>
      <c r="L28" s="508">
        <v>-5804</v>
      </c>
      <c r="M28" s="508">
        <v>-7141</v>
      </c>
      <c r="N28" s="508">
        <v>-5584</v>
      </c>
      <c r="O28" s="508">
        <v>-8817</v>
      </c>
      <c r="P28" s="508">
        <v>-27346</v>
      </c>
      <c r="Q28" s="508">
        <v>-6357</v>
      </c>
      <c r="R28" s="508">
        <v>-4948.8999999999996</v>
      </c>
      <c r="S28" s="508">
        <v>-5206.3</v>
      </c>
      <c r="T28" s="508">
        <v>-6470.8000000000011</v>
      </c>
      <c r="U28" s="508">
        <v>-22983</v>
      </c>
      <c r="V28" s="508">
        <v>-5635</v>
      </c>
      <c r="W28" s="509">
        <v>-5038</v>
      </c>
      <c r="X28" s="541"/>
    </row>
    <row r="29" spans="1:24" s="61" customFormat="1" ht="15" customHeight="1">
      <c r="A29" s="65" t="s">
        <v>657</v>
      </c>
      <c r="B29" s="510">
        <v>4421.1189999999997</v>
      </c>
      <c r="C29" s="510">
        <v>4620.93</v>
      </c>
      <c r="D29" s="510">
        <v>4715.5749999999998</v>
      </c>
      <c r="E29" s="510">
        <v>5045.3900000000003</v>
      </c>
      <c r="F29" s="510">
        <v>18803.013999999999</v>
      </c>
      <c r="G29" s="510">
        <v>4601.3990000000003</v>
      </c>
      <c r="H29" s="510">
        <v>4238</v>
      </c>
      <c r="I29" s="510">
        <v>4455</v>
      </c>
      <c r="J29" s="510">
        <v>4721</v>
      </c>
      <c r="K29" s="510">
        <v>18015.399000000001</v>
      </c>
      <c r="L29" s="510">
        <v>4534</v>
      </c>
      <c r="M29" s="510">
        <v>4844</v>
      </c>
      <c r="N29" s="510">
        <v>5055</v>
      </c>
      <c r="O29" s="510">
        <v>5100</v>
      </c>
      <c r="P29" s="510">
        <v>19533</v>
      </c>
      <c r="Q29" s="510">
        <v>5019</v>
      </c>
      <c r="R29" s="510">
        <v>5298</v>
      </c>
      <c r="S29" s="510">
        <v>5156</v>
      </c>
      <c r="T29" s="510">
        <v>5422</v>
      </c>
      <c r="U29" s="510">
        <v>20895</v>
      </c>
      <c r="V29" s="510">
        <v>5085</v>
      </c>
      <c r="W29" s="511">
        <v>5191</v>
      </c>
      <c r="X29" s="541"/>
    </row>
    <row r="30" spans="1:24" s="61" customFormat="1" ht="15" customHeight="1">
      <c r="A30" s="65" t="s">
        <v>658</v>
      </c>
      <c r="B30" s="510">
        <v>1959.1559999999999</v>
      </c>
      <c r="C30" s="510">
        <v>2048.4720000000002</v>
      </c>
      <c r="D30" s="510">
        <v>2053.6660000000002</v>
      </c>
      <c r="E30" s="510">
        <v>2086.8969999999999</v>
      </c>
      <c r="F30" s="510">
        <v>8148.1909999999998</v>
      </c>
      <c r="G30" s="510">
        <v>2091.6930000000002</v>
      </c>
      <c r="H30" s="510">
        <v>1975</v>
      </c>
      <c r="I30" s="510">
        <v>2021</v>
      </c>
      <c r="J30" s="510">
        <v>2129</v>
      </c>
      <c r="K30" s="510">
        <v>8216.6929999999993</v>
      </c>
      <c r="L30" s="510">
        <v>1967</v>
      </c>
      <c r="M30" s="510">
        <v>1999</v>
      </c>
      <c r="N30" s="510">
        <v>2008</v>
      </c>
      <c r="O30" s="510">
        <v>2022</v>
      </c>
      <c r="P30" s="510">
        <v>7996</v>
      </c>
      <c r="Q30" s="510">
        <v>1936</v>
      </c>
      <c r="R30" s="510">
        <v>1935</v>
      </c>
      <c r="S30" s="510">
        <v>1892</v>
      </c>
      <c r="T30" s="510">
        <v>1863</v>
      </c>
      <c r="U30" s="510">
        <v>7626</v>
      </c>
      <c r="V30" s="510">
        <v>1803</v>
      </c>
      <c r="W30" s="511">
        <v>1758</v>
      </c>
      <c r="X30" s="541"/>
    </row>
    <row r="31" spans="1:24" s="61" customFormat="1" ht="15" customHeight="1">
      <c r="A31" s="65" t="s">
        <v>646</v>
      </c>
      <c r="B31" s="510">
        <v>2489.4029999999998</v>
      </c>
      <c r="C31" s="510">
        <v>2064.8139999999999</v>
      </c>
      <c r="D31" s="510">
        <v>2030.2</v>
      </c>
      <c r="E31" s="510">
        <v>2377.7080000000001</v>
      </c>
      <c r="F31" s="510">
        <v>8962.125</v>
      </c>
      <c r="G31" s="510">
        <v>2189.4720000000002</v>
      </c>
      <c r="H31" s="510">
        <v>2942</v>
      </c>
      <c r="I31" s="510">
        <v>2130</v>
      </c>
      <c r="J31" s="510">
        <v>838</v>
      </c>
      <c r="K31" s="510">
        <v>8099.4719999999998</v>
      </c>
      <c r="L31" s="510">
        <v>1719</v>
      </c>
      <c r="M31" s="510">
        <v>887</v>
      </c>
      <c r="N31" s="510">
        <v>1123</v>
      </c>
      <c r="O31" s="510">
        <v>1462</v>
      </c>
      <c r="P31" s="510">
        <v>5191</v>
      </c>
      <c r="Q31" s="510">
        <v>1646</v>
      </c>
      <c r="R31" s="510">
        <v>1748</v>
      </c>
      <c r="S31" s="510">
        <v>2009</v>
      </c>
      <c r="T31" s="510">
        <v>2058</v>
      </c>
      <c r="U31" s="510">
        <v>7461</v>
      </c>
      <c r="V31" s="510">
        <v>1646</v>
      </c>
      <c r="W31" s="511">
        <v>2767</v>
      </c>
      <c r="X31" s="541"/>
    </row>
    <row r="32" spans="1:24" s="61" customFormat="1" ht="15" customHeight="1">
      <c r="A32" s="65" t="s">
        <v>659</v>
      </c>
      <c r="B32" s="510">
        <v>-4717.8580000000002</v>
      </c>
      <c r="C32" s="510">
        <v>-4877.1459999999997</v>
      </c>
      <c r="D32" s="510">
        <v>-5467.6589999999997</v>
      </c>
      <c r="E32" s="510">
        <v>-6337.31</v>
      </c>
      <c r="F32" s="510">
        <v>-21399.973000000002</v>
      </c>
      <c r="G32" s="510">
        <v>-5018.2060000000001</v>
      </c>
      <c r="H32" s="510">
        <v>-4536</v>
      </c>
      <c r="I32" s="510">
        <v>-4758</v>
      </c>
      <c r="J32" s="510">
        <v>-4849</v>
      </c>
      <c r="K32" s="510">
        <v>-19161.205999999998</v>
      </c>
      <c r="L32" s="510">
        <v>-4789</v>
      </c>
      <c r="M32" s="510">
        <v>-4843</v>
      </c>
      <c r="N32" s="510">
        <v>-5125</v>
      </c>
      <c r="O32" s="510">
        <v>-5424</v>
      </c>
      <c r="P32" s="510">
        <v>-20181</v>
      </c>
      <c r="Q32" s="510">
        <v>-5163</v>
      </c>
      <c r="R32" s="510">
        <v>-5383</v>
      </c>
      <c r="S32" s="510">
        <v>-5833</v>
      </c>
      <c r="T32" s="510">
        <v>-5560</v>
      </c>
      <c r="U32" s="510">
        <v>-21939</v>
      </c>
      <c r="V32" s="510">
        <v>-5612</v>
      </c>
      <c r="W32" s="511">
        <v>-5688</v>
      </c>
      <c r="X32" s="541"/>
    </row>
    <row r="33" spans="1:24" s="61" customFormat="1" ht="15" customHeight="1">
      <c r="A33" s="65" t="s">
        <v>660</v>
      </c>
      <c r="B33" s="510">
        <v>-4712.3450000000003</v>
      </c>
      <c r="C33" s="510">
        <v>-4882.8289999999997</v>
      </c>
      <c r="D33" s="510">
        <v>-5159.5159999999996</v>
      </c>
      <c r="E33" s="510">
        <v>-5481.5249999999996</v>
      </c>
      <c r="F33" s="510">
        <v>-20236.214999999997</v>
      </c>
      <c r="G33" s="510">
        <v>-4865.7280000000001</v>
      </c>
      <c r="H33" s="510">
        <v>-4677</v>
      </c>
      <c r="I33" s="510">
        <v>-4724</v>
      </c>
      <c r="J33" s="510">
        <v>-5048</v>
      </c>
      <c r="K33" s="510">
        <v>-19314.727999999999</v>
      </c>
      <c r="L33" s="510">
        <v>-4567</v>
      </c>
      <c r="M33" s="510">
        <v>-4770</v>
      </c>
      <c r="N33" s="510">
        <v>-4936</v>
      </c>
      <c r="O33" s="510">
        <v>-5423</v>
      </c>
      <c r="P33" s="510">
        <v>-19696</v>
      </c>
      <c r="Q33" s="510">
        <v>-4831</v>
      </c>
      <c r="R33" s="510">
        <v>-5303</v>
      </c>
      <c r="S33" s="510">
        <v>-5583</v>
      </c>
      <c r="T33" s="510">
        <v>-5904</v>
      </c>
      <c r="U33" s="510">
        <v>-21621</v>
      </c>
      <c r="V33" s="510">
        <v>-5281</v>
      </c>
      <c r="W33" s="511">
        <v>-5378</v>
      </c>
      <c r="X33" s="541"/>
    </row>
    <row r="34" spans="1:24" s="61" customFormat="1" ht="15" customHeight="1">
      <c r="A34" s="65" t="s">
        <v>661</v>
      </c>
      <c r="B34" s="510">
        <v>-1592.636</v>
      </c>
      <c r="C34" s="510">
        <v>-1726.472</v>
      </c>
      <c r="D34" s="510">
        <v>-1485.4469999999999</v>
      </c>
      <c r="E34" s="510">
        <v>-2053.6750000000002</v>
      </c>
      <c r="F34" s="510">
        <v>-6858.2300000000005</v>
      </c>
      <c r="G34" s="510">
        <v>-906.91399999999999</v>
      </c>
      <c r="H34" s="510">
        <v>-1426</v>
      </c>
      <c r="I34" s="510">
        <v>-1713</v>
      </c>
      <c r="J34" s="510">
        <v>-2003</v>
      </c>
      <c r="K34" s="510">
        <v>-6048.9139999999998</v>
      </c>
      <c r="L34" s="510">
        <v>-1621</v>
      </c>
      <c r="M34" s="510">
        <v>-1941</v>
      </c>
      <c r="N34" s="510">
        <v>-1561</v>
      </c>
      <c r="O34" s="510">
        <v>-1705</v>
      </c>
      <c r="P34" s="510">
        <v>-6828</v>
      </c>
      <c r="Q34" s="510">
        <v>-2155</v>
      </c>
      <c r="R34" s="510">
        <v>-1637</v>
      </c>
      <c r="S34" s="510">
        <v>-1737</v>
      </c>
      <c r="T34" s="510">
        <v>-2037</v>
      </c>
      <c r="U34" s="510">
        <v>-7566</v>
      </c>
      <c r="V34" s="510">
        <v>-1821</v>
      </c>
      <c r="W34" s="511">
        <v>-1891</v>
      </c>
      <c r="X34" s="541"/>
    </row>
    <row r="35" spans="1:24" s="61" customFormat="1" ht="15" customHeight="1">
      <c r="A35" s="65" t="s">
        <v>662</v>
      </c>
      <c r="B35" s="510">
        <v>286.56099999999998</v>
      </c>
      <c r="C35" s="510">
        <v>315.78399999999999</v>
      </c>
      <c r="D35" s="510">
        <v>293.41300000000001</v>
      </c>
      <c r="E35" s="510">
        <v>307.77300000000002</v>
      </c>
      <c r="F35" s="510">
        <v>1203.5309999999999</v>
      </c>
      <c r="G35" s="510">
        <v>200.89</v>
      </c>
      <c r="H35" s="510">
        <v>19</v>
      </c>
      <c r="I35" s="510">
        <v>169</v>
      </c>
      <c r="J35" s="510">
        <v>361</v>
      </c>
      <c r="K35" s="510">
        <v>749.89</v>
      </c>
      <c r="L35" s="510">
        <v>205</v>
      </c>
      <c r="M35" s="510">
        <v>193</v>
      </c>
      <c r="N35" s="510">
        <v>238</v>
      </c>
      <c r="O35" s="510">
        <v>228</v>
      </c>
      <c r="P35" s="510">
        <v>864</v>
      </c>
      <c r="Q35" s="510">
        <v>217</v>
      </c>
      <c r="R35" s="510">
        <v>451</v>
      </c>
      <c r="S35" s="510">
        <v>372</v>
      </c>
      <c r="T35" s="510">
        <v>363</v>
      </c>
      <c r="U35" s="510">
        <v>1403</v>
      </c>
      <c r="V35" s="510">
        <v>396</v>
      </c>
      <c r="W35" s="511">
        <v>664</v>
      </c>
      <c r="X35" s="541"/>
    </row>
    <row r="36" spans="1:24" s="61" customFormat="1" ht="15" customHeight="1">
      <c r="A36" s="65" t="s">
        <v>663</v>
      </c>
      <c r="B36" s="510">
        <v>1632.6020000000001</v>
      </c>
      <c r="C36" s="510">
        <v>1759.7919999999999</v>
      </c>
      <c r="D36" s="510">
        <v>1750.675</v>
      </c>
      <c r="E36" s="510">
        <v>1359.742</v>
      </c>
      <c r="F36" s="510">
        <v>6502.8110000000006</v>
      </c>
      <c r="G36" s="510">
        <v>2228.393</v>
      </c>
      <c r="H36" s="510">
        <v>1097</v>
      </c>
      <c r="I36" s="510">
        <v>1169</v>
      </c>
      <c r="J36" s="510">
        <v>1520</v>
      </c>
      <c r="K36" s="510">
        <v>6014.393</v>
      </c>
      <c r="L36" s="510">
        <v>1803</v>
      </c>
      <c r="M36" s="510">
        <v>1768</v>
      </c>
      <c r="N36" s="510">
        <v>1957</v>
      </c>
      <c r="O36" s="510">
        <v>2175</v>
      </c>
      <c r="P36" s="510">
        <v>7703</v>
      </c>
      <c r="Q36" s="510">
        <v>3157</v>
      </c>
      <c r="R36" s="510">
        <v>3928.5</v>
      </c>
      <c r="S36" s="510">
        <v>3496</v>
      </c>
      <c r="T36" s="510">
        <v>3611.5</v>
      </c>
      <c r="U36" s="510">
        <v>14193</v>
      </c>
      <c r="V36" s="510">
        <v>3728</v>
      </c>
      <c r="W36" s="511">
        <v>3659</v>
      </c>
      <c r="X36" s="541"/>
    </row>
    <row r="37" spans="1:24" s="61" customFormat="1" ht="15" customHeight="1">
      <c r="A37" s="65" t="s">
        <v>664</v>
      </c>
      <c r="B37" s="510">
        <v>-5190.857</v>
      </c>
      <c r="C37" s="510">
        <v>-5569.4039999999995</v>
      </c>
      <c r="D37" s="510">
        <v>-4758.723</v>
      </c>
      <c r="E37" s="510">
        <v>-15955.558000000001</v>
      </c>
      <c r="F37" s="510">
        <v>-31474.542000000001</v>
      </c>
      <c r="G37" s="510">
        <v>-5146.9049999999997</v>
      </c>
      <c r="H37" s="510">
        <v>-5352</v>
      </c>
      <c r="I37" s="510">
        <v>-6429</v>
      </c>
      <c r="J37" s="510">
        <v>-5566</v>
      </c>
      <c r="K37" s="510">
        <v>-22493.904999999999</v>
      </c>
      <c r="L37" s="510">
        <v>-5055</v>
      </c>
      <c r="M37" s="510">
        <v>-5278</v>
      </c>
      <c r="N37" s="510">
        <v>-4343</v>
      </c>
      <c r="O37" s="510">
        <v>-7252</v>
      </c>
      <c r="P37" s="510">
        <v>-21928</v>
      </c>
      <c r="Q37" s="510">
        <v>-6183</v>
      </c>
      <c r="R37" s="510">
        <v>-5986.4</v>
      </c>
      <c r="S37" s="510">
        <v>-4978.3</v>
      </c>
      <c r="T37" s="510">
        <v>-6287.3000000000011</v>
      </c>
      <c r="U37" s="510">
        <v>-23435</v>
      </c>
      <c r="V37" s="510">
        <v>-5579</v>
      </c>
      <c r="W37" s="511">
        <v>-6120</v>
      </c>
      <c r="X37" s="541"/>
    </row>
    <row r="38" spans="1:24" s="542" customFormat="1" ht="15" customHeight="1">
      <c r="A38" s="45" t="s">
        <v>665</v>
      </c>
      <c r="B38" s="508">
        <v>7504.7070000000003</v>
      </c>
      <c r="C38" s="508">
        <v>8510.3529999999992</v>
      </c>
      <c r="D38" s="508">
        <v>4373.3029999999999</v>
      </c>
      <c r="E38" s="508">
        <v>-3688.9450000000002</v>
      </c>
      <c r="F38" s="508">
        <v>16699.417999999998</v>
      </c>
      <c r="G38" s="508">
        <v>-10630.369000000001</v>
      </c>
      <c r="H38" s="508">
        <v>986</v>
      </c>
      <c r="I38" s="508">
        <v>5230</v>
      </c>
      <c r="J38" s="508">
        <v>9971</v>
      </c>
      <c r="K38" s="508">
        <v>5556.6309999999994</v>
      </c>
      <c r="L38" s="508">
        <v>7922</v>
      </c>
      <c r="M38" s="508">
        <v>10552</v>
      </c>
      <c r="N38" s="508">
        <v>9027</v>
      </c>
      <c r="O38" s="508">
        <v>3232</v>
      </c>
      <c r="P38" s="508">
        <v>30733</v>
      </c>
      <c r="Q38" s="508">
        <v>9648</v>
      </c>
      <c r="R38" s="508">
        <v>9309.1</v>
      </c>
      <c r="S38" s="508">
        <v>5724.9000000000005</v>
      </c>
      <c r="T38" s="508">
        <v>-1335.0000000000036</v>
      </c>
      <c r="U38" s="508">
        <v>23346</v>
      </c>
      <c r="V38" s="508">
        <v>4286</v>
      </c>
      <c r="W38" s="509">
        <v>3870</v>
      </c>
      <c r="X38" s="541"/>
    </row>
    <row r="39" spans="1:24" s="542" customFormat="1" ht="15" customHeight="1">
      <c r="A39" s="45" t="s">
        <v>666</v>
      </c>
      <c r="B39" s="508">
        <v>-97.694999999999993</v>
      </c>
      <c r="C39" s="508">
        <v>-193.30199999999999</v>
      </c>
      <c r="D39" s="508">
        <v>-128.571</v>
      </c>
      <c r="E39" s="508">
        <v>-100.51</v>
      </c>
      <c r="F39" s="508">
        <v>-520.07799999999997</v>
      </c>
      <c r="G39" s="508">
        <v>6.085</v>
      </c>
      <c r="H39" s="508">
        <v>-66</v>
      </c>
      <c r="I39" s="508">
        <v>-35</v>
      </c>
      <c r="J39" s="508">
        <v>-372</v>
      </c>
      <c r="K39" s="508">
        <v>-466.91499999999996</v>
      </c>
      <c r="L39" s="508">
        <v>-62</v>
      </c>
      <c r="M39" s="508">
        <v>-15</v>
      </c>
      <c r="N39" s="508">
        <v>-22</v>
      </c>
      <c r="O39" s="508">
        <v>-138</v>
      </c>
      <c r="P39" s="508">
        <v>-237</v>
      </c>
      <c r="Q39" s="508">
        <v>389</v>
      </c>
      <c r="R39" s="508">
        <v>93</v>
      </c>
      <c r="S39" s="508">
        <v>71</v>
      </c>
      <c r="T39" s="508">
        <v>-5</v>
      </c>
      <c r="U39" s="508">
        <v>548</v>
      </c>
      <c r="V39" s="508">
        <v>1</v>
      </c>
      <c r="W39" s="509">
        <v>-28</v>
      </c>
      <c r="X39" s="541"/>
    </row>
    <row r="40" spans="1:24" s="542" customFormat="1" ht="15" customHeight="1">
      <c r="A40" s="45" t="s">
        <v>667</v>
      </c>
      <c r="B40" s="508">
        <v>7407.0119999999997</v>
      </c>
      <c r="C40" s="508">
        <v>8317.0509999999995</v>
      </c>
      <c r="D40" s="508">
        <v>4244.732</v>
      </c>
      <c r="E40" s="508">
        <v>-3789.4549999999999</v>
      </c>
      <c r="F40" s="508">
        <v>16179.339999999998</v>
      </c>
      <c r="G40" s="508">
        <v>-10624.284</v>
      </c>
      <c r="H40" s="508">
        <v>920</v>
      </c>
      <c r="I40" s="508">
        <v>5195</v>
      </c>
      <c r="J40" s="508">
        <v>9600</v>
      </c>
      <c r="K40" s="508">
        <v>5090.7160000000003</v>
      </c>
      <c r="L40" s="508">
        <v>7859</v>
      </c>
      <c r="M40" s="508">
        <v>10537</v>
      </c>
      <c r="N40" s="508">
        <v>9005</v>
      </c>
      <c r="O40" s="508">
        <v>3094</v>
      </c>
      <c r="P40" s="508">
        <v>30496</v>
      </c>
      <c r="Q40" s="508">
        <v>10037</v>
      </c>
      <c r="R40" s="508">
        <v>9402.1</v>
      </c>
      <c r="S40" s="508">
        <v>5795.9000000000005</v>
      </c>
      <c r="T40" s="508">
        <v>-1340.0000000000036</v>
      </c>
      <c r="U40" s="508">
        <v>23894</v>
      </c>
      <c r="V40" s="508">
        <v>4287</v>
      </c>
      <c r="W40" s="509">
        <v>3842</v>
      </c>
      <c r="X40" s="541"/>
    </row>
    <row r="41" spans="1:24" s="61" customFormat="1" ht="15" customHeight="1">
      <c r="A41" s="65" t="s">
        <v>668</v>
      </c>
      <c r="B41" s="510">
        <v>-1545.0909999999999</v>
      </c>
      <c r="C41" s="510">
        <v>-2229.9699999999998</v>
      </c>
      <c r="D41" s="510">
        <v>1623.4259999999999</v>
      </c>
      <c r="E41" s="510">
        <v>8705.9950000000008</v>
      </c>
      <c r="F41" s="510">
        <v>6554.3600000000006</v>
      </c>
      <c r="G41" s="510">
        <v>14052.648999999999</v>
      </c>
      <c r="H41" s="510">
        <v>2638</v>
      </c>
      <c r="I41" s="510">
        <v>-959</v>
      </c>
      <c r="J41" s="510">
        <v>-4080</v>
      </c>
      <c r="K41" s="510">
        <v>11651.648999999998</v>
      </c>
      <c r="L41" s="510">
        <v>-1645</v>
      </c>
      <c r="M41" s="510">
        <v>-4515</v>
      </c>
      <c r="N41" s="510">
        <v>-2306</v>
      </c>
      <c r="O41" s="510">
        <v>125</v>
      </c>
      <c r="P41" s="510">
        <v>-8341</v>
      </c>
      <c r="Q41" s="510">
        <v>-2981</v>
      </c>
      <c r="R41" s="510">
        <v>-2256</v>
      </c>
      <c r="S41" s="510">
        <v>-512.29999999999995</v>
      </c>
      <c r="T41" s="510">
        <v>2821.3</v>
      </c>
      <c r="U41" s="510">
        <v>-2928</v>
      </c>
      <c r="V41" s="510">
        <v>67</v>
      </c>
      <c r="W41" s="511">
        <v>730</v>
      </c>
      <c r="X41" s="541"/>
    </row>
    <row r="42" spans="1:24" s="61" customFormat="1" ht="15" customHeight="1">
      <c r="A42" s="65" t="s">
        <v>669</v>
      </c>
      <c r="B42" s="510">
        <v>-41.478999999999999</v>
      </c>
      <c r="C42" s="510">
        <v>-45.002000000000002</v>
      </c>
      <c r="D42" s="510">
        <v>-31.187000000000001</v>
      </c>
      <c r="E42" s="510">
        <v>-33.417000000000002</v>
      </c>
      <c r="F42" s="510">
        <v>-151.08499999999998</v>
      </c>
      <c r="G42" s="510">
        <v>-46.279000000000003</v>
      </c>
      <c r="H42" s="510">
        <v>-53</v>
      </c>
      <c r="I42" s="510">
        <v>-42</v>
      </c>
      <c r="J42" s="510">
        <v>-56</v>
      </c>
      <c r="K42" s="510">
        <v>-197.279</v>
      </c>
      <c r="L42" s="510">
        <v>-61</v>
      </c>
      <c r="M42" s="510">
        <v>-48</v>
      </c>
      <c r="N42" s="510">
        <v>-51</v>
      </c>
      <c r="O42" s="510">
        <v>-48</v>
      </c>
      <c r="P42" s="510">
        <v>-208</v>
      </c>
      <c r="Q42" s="510">
        <v>-47</v>
      </c>
      <c r="R42" s="510">
        <v>-71</v>
      </c>
      <c r="S42" s="510">
        <v>-72.3</v>
      </c>
      <c r="T42" s="510">
        <v>-44</v>
      </c>
      <c r="U42" s="510">
        <v>-234</v>
      </c>
      <c r="V42" s="510">
        <v>-74</v>
      </c>
      <c r="W42" s="511">
        <v>-55</v>
      </c>
      <c r="X42" s="541"/>
    </row>
    <row r="43" spans="1:24" s="61" customFormat="1" ht="5.0999999999999996" customHeight="1">
      <c r="A43" s="512"/>
      <c r="B43" s="104">
        <v>0</v>
      </c>
      <c r="C43" s="104">
        <v>0</v>
      </c>
      <c r="D43" s="104">
        <v>0</v>
      </c>
      <c r="E43" s="104">
        <v>0</v>
      </c>
      <c r="F43" s="104">
        <v>0</v>
      </c>
      <c r="G43" s="104">
        <v>0</v>
      </c>
      <c r="H43" s="104">
        <v>0</v>
      </c>
      <c r="I43" s="104"/>
      <c r="J43" s="104"/>
      <c r="K43" s="104">
        <v>0</v>
      </c>
      <c r="L43" s="104"/>
      <c r="M43" s="104"/>
      <c r="N43" s="104"/>
      <c r="O43" s="104"/>
      <c r="P43" s="104"/>
      <c r="Q43" s="104"/>
      <c r="R43" s="104">
        <v>0</v>
      </c>
      <c r="S43" s="104"/>
      <c r="T43" s="104"/>
      <c r="U43" s="104"/>
      <c r="V43" s="104"/>
      <c r="W43" s="515"/>
      <c r="X43" s="541"/>
    </row>
    <row r="44" spans="1:24" s="44" customFormat="1" ht="15" customHeight="1" thickBot="1">
      <c r="A44" s="106" t="s">
        <v>428</v>
      </c>
      <c r="B44" s="74">
        <v>5820.442</v>
      </c>
      <c r="C44" s="74">
        <v>6042.0789999999997</v>
      </c>
      <c r="D44" s="74">
        <v>5836.9709999999995</v>
      </c>
      <c r="E44" s="74">
        <v>4883.1229999999996</v>
      </c>
      <c r="F44" s="74">
        <v>22582.614999999998</v>
      </c>
      <c r="G44" s="74">
        <v>3382.0859999999998</v>
      </c>
      <c r="H44" s="74">
        <v>3506</v>
      </c>
      <c r="I44" s="74">
        <v>4194</v>
      </c>
      <c r="J44" s="74">
        <v>5464</v>
      </c>
      <c r="K44" s="74">
        <v>16546.085999999999</v>
      </c>
      <c r="L44" s="74">
        <v>6153</v>
      </c>
      <c r="M44" s="74">
        <v>5974</v>
      </c>
      <c r="N44" s="74">
        <v>6648</v>
      </c>
      <c r="O44" s="74">
        <v>3170</v>
      </c>
      <c r="P44" s="74">
        <v>21945</v>
      </c>
      <c r="Q44" s="74">
        <v>7009</v>
      </c>
      <c r="R44" s="74">
        <v>7075</v>
      </c>
      <c r="S44" s="74">
        <v>5211.3</v>
      </c>
      <c r="T44" s="74">
        <v>1437.2999999999965</v>
      </c>
      <c r="U44" s="74">
        <v>20732</v>
      </c>
      <c r="V44" s="74">
        <v>4280</v>
      </c>
      <c r="W44" s="74">
        <v>4518</v>
      </c>
      <c r="X44" s="541"/>
    </row>
    <row r="45" spans="1:24" s="61" customFormat="1" ht="5.0999999999999996" customHeight="1" thickTop="1">
      <c r="A45" s="512"/>
      <c r="B45" s="104"/>
      <c r="C45" s="104"/>
      <c r="D45" s="104"/>
      <c r="E45" s="104"/>
      <c r="F45" s="104"/>
      <c r="G45" s="104"/>
      <c r="H45" s="104"/>
      <c r="I45" s="104"/>
      <c r="J45" s="104"/>
      <c r="K45" s="104"/>
      <c r="L45" s="104"/>
      <c r="M45" s="104"/>
      <c r="N45" s="104"/>
      <c r="O45" s="104"/>
      <c r="P45" s="104"/>
      <c r="Q45" s="104"/>
      <c r="R45" s="104"/>
      <c r="S45" s="104"/>
      <c r="T45" s="104"/>
      <c r="U45" s="104"/>
      <c r="V45" s="104"/>
      <c r="W45" s="104"/>
    </row>
    <row r="46" spans="1:24" ht="12">
      <c r="A46" s="176"/>
    </row>
    <row r="47" spans="1:24" ht="24">
      <c r="A47" s="176" t="s">
        <v>206</v>
      </c>
      <c r="B47" s="518"/>
      <c r="C47" s="518"/>
      <c r="D47" s="518"/>
      <c r="E47" s="518"/>
      <c r="F47" s="518"/>
      <c r="G47" s="518"/>
      <c r="H47" s="518"/>
      <c r="I47" s="518"/>
      <c r="J47" s="518"/>
      <c r="K47" s="518"/>
      <c r="L47" s="518"/>
      <c r="M47" s="518"/>
      <c r="N47" s="518"/>
      <c r="O47" s="518"/>
      <c r="P47" s="518"/>
      <c r="Q47" s="518"/>
      <c r="R47" s="518"/>
      <c r="S47" s="518"/>
      <c r="T47" s="518"/>
      <c r="U47" s="518"/>
      <c r="V47" s="518"/>
      <c r="W47" s="518"/>
    </row>
    <row r="50" spans="2:23" ht="15" customHeight="1">
      <c r="B50" s="543"/>
      <c r="C50" s="543"/>
      <c r="D50" s="543"/>
      <c r="E50" s="543"/>
      <c r="F50" s="543"/>
      <c r="G50" s="543"/>
      <c r="H50" s="543"/>
      <c r="I50" s="543"/>
      <c r="J50" s="543"/>
      <c r="K50" s="543"/>
      <c r="L50" s="543"/>
      <c r="M50" s="543"/>
      <c r="N50" s="543"/>
      <c r="O50" s="543"/>
      <c r="P50" s="543"/>
      <c r="Q50" s="543"/>
      <c r="R50" s="543"/>
      <c r="S50" s="543"/>
      <c r="T50" s="543"/>
      <c r="U50" s="543"/>
      <c r="V50" s="543"/>
      <c r="W50" s="543"/>
    </row>
  </sheetData>
  <hyperlinks>
    <hyperlink ref="W6" location="Índex!D9" display="Index" xr:uid="{490F85F1-1CA6-4116-B9D6-EF7230BE0473}"/>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7F0B0-7412-470F-9136-8B3D9421A1D2}">
  <sheetPr>
    <tabColor rgb="FFFF0000"/>
  </sheetPr>
  <dimension ref="A1:DR153"/>
  <sheetViews>
    <sheetView showGridLines="0" zoomScaleNormal="100" workbookViewId="0">
      <pane xSplit="1" ySplit="10" topLeftCell="AV11" activePane="bottomRight" state="frozen"/>
      <selection activeCell="AG10" sqref="AG10"/>
      <selection pane="topRight" activeCell="AG10" sqref="AG10"/>
      <selection pane="bottomLeft" activeCell="AG10" sqref="AG10"/>
      <selection pane="bottomRight" activeCell="BC6" sqref="BC6"/>
    </sheetView>
  </sheetViews>
  <sheetFormatPr defaultColWidth="9.36328125" defaultRowHeight="15" customHeight="1"/>
  <cols>
    <col min="1" max="1" width="64.6328125" style="385" bestFit="1" customWidth="1"/>
    <col min="2" max="3" width="10.90625" style="385" customWidth="1"/>
    <col min="4" max="4" width="9.36328125" style="385" customWidth="1"/>
    <col min="5" max="6" width="10.90625" style="385" customWidth="1"/>
    <col min="7" max="7" width="9.36328125" style="385" customWidth="1"/>
    <col min="8" max="9" width="10.90625" style="385" customWidth="1"/>
    <col min="10" max="10" width="9.36328125" style="385" customWidth="1"/>
    <col min="11" max="12" width="10.90625" style="385" customWidth="1"/>
    <col min="13" max="13" width="9.36328125" style="385" customWidth="1"/>
    <col min="14" max="15" width="10.90625" style="385" customWidth="1"/>
    <col min="16" max="16" width="9.36328125" style="385" customWidth="1"/>
    <col min="17" max="18" width="10.90625" style="385" customWidth="1"/>
    <col min="19" max="19" width="9.36328125" style="385" customWidth="1"/>
    <col min="20" max="21" width="10.90625" style="385" customWidth="1"/>
    <col min="22" max="22" width="9.36328125" style="385" customWidth="1"/>
    <col min="23" max="24" width="10.90625" style="385" customWidth="1"/>
    <col min="25" max="25" width="9.36328125" style="385" customWidth="1"/>
    <col min="26" max="27" width="10.90625" style="385" customWidth="1"/>
    <col min="28" max="28" width="9.36328125" style="385" customWidth="1"/>
    <col min="29" max="30" width="10.90625" style="385" customWidth="1"/>
    <col min="31" max="31" width="9.36328125" style="385" customWidth="1"/>
    <col min="32" max="33" width="10.90625" style="385" customWidth="1"/>
    <col min="34" max="34" width="9.36328125" style="385" customWidth="1"/>
    <col min="35" max="36" width="10.90625" style="385" customWidth="1"/>
    <col min="37" max="37" width="9.36328125" style="385" customWidth="1"/>
    <col min="38" max="39" width="10.90625" style="385" customWidth="1"/>
    <col min="40" max="40" width="9.36328125" style="385" customWidth="1"/>
    <col min="41" max="42" width="10.90625" style="385" customWidth="1"/>
    <col min="43" max="43" width="9.36328125" style="385" customWidth="1"/>
    <col min="44" max="45" width="10.90625" style="385" customWidth="1"/>
    <col min="46" max="46" width="9.36328125" style="385" customWidth="1"/>
    <col min="47" max="48" width="10.90625" style="385" customWidth="1"/>
    <col min="49" max="49" width="9.36328125" style="385" customWidth="1"/>
    <col min="50" max="51" width="10.90625" style="385" customWidth="1"/>
    <col min="52" max="52" width="9.36328125" style="385" customWidth="1"/>
    <col min="53" max="54" width="10.90625" style="385" customWidth="1"/>
    <col min="55" max="55" width="9.36328125" style="385" customWidth="1"/>
    <col min="56" max="16384" width="9.36328125" style="385"/>
  </cols>
  <sheetData>
    <row r="1" spans="1:122" s="49" customFormat="1" ht="15" customHeight="1">
      <c r="A1" s="37"/>
      <c r="B1" s="145"/>
      <c r="C1" s="38"/>
      <c r="D1" s="145"/>
      <c r="E1" s="145"/>
      <c r="F1" s="38"/>
      <c r="G1" s="145"/>
      <c r="H1" s="145"/>
      <c r="I1" s="38"/>
      <c r="J1" s="145"/>
      <c r="K1" s="145"/>
      <c r="L1" s="38"/>
      <c r="M1" s="145"/>
      <c r="N1" s="145"/>
      <c r="O1" s="38"/>
      <c r="P1" s="145"/>
      <c r="Q1" s="145"/>
      <c r="R1" s="38"/>
      <c r="S1" s="145"/>
      <c r="T1" s="145"/>
      <c r="U1" s="38"/>
      <c r="V1" s="145"/>
      <c r="W1" s="145"/>
      <c r="X1" s="38"/>
      <c r="Y1" s="145"/>
      <c r="Z1" s="145"/>
      <c r="AA1" s="38"/>
      <c r="AB1" s="145"/>
      <c r="AC1" s="145"/>
      <c r="AD1" s="38"/>
      <c r="AE1" s="145"/>
      <c r="AF1" s="145"/>
      <c r="AG1" s="38"/>
      <c r="AH1" s="145"/>
      <c r="AI1" s="145"/>
      <c r="AJ1" s="38"/>
      <c r="AK1" s="145"/>
      <c r="AL1" s="145"/>
      <c r="AM1" s="38"/>
      <c r="AN1" s="145"/>
      <c r="AO1" s="145"/>
      <c r="AP1" s="38"/>
      <c r="AQ1" s="145"/>
      <c r="AR1" s="145"/>
      <c r="AS1" s="38"/>
      <c r="AT1" s="145"/>
      <c r="AU1" s="145"/>
      <c r="AV1" s="38"/>
      <c r="AW1" s="145"/>
      <c r="AX1" s="145"/>
      <c r="AY1" s="38"/>
      <c r="AZ1" s="145"/>
      <c r="BA1" s="145"/>
      <c r="BB1" s="38"/>
      <c r="BC1" s="145"/>
      <c r="BD1" s="38"/>
      <c r="BE1" s="145"/>
      <c r="BF1" s="38"/>
      <c r="BG1" s="145"/>
      <c r="BH1" s="38"/>
      <c r="BI1" s="145"/>
      <c r="BJ1" s="38"/>
      <c r="BK1" s="145"/>
      <c r="BL1" s="38"/>
      <c r="BM1" s="145"/>
      <c r="BN1" s="38"/>
      <c r="BO1" s="145"/>
      <c r="BP1" s="38"/>
      <c r="BQ1" s="145"/>
      <c r="BR1" s="38"/>
      <c r="BS1" s="145"/>
      <c r="BT1" s="38"/>
      <c r="BU1" s="145"/>
      <c r="BV1" s="38"/>
      <c r="BW1" s="145"/>
      <c r="BX1" s="38"/>
      <c r="BY1" s="145"/>
      <c r="BZ1" s="38"/>
      <c r="CA1" s="145"/>
      <c r="CB1" s="38"/>
      <c r="CC1" s="145"/>
      <c r="CD1" s="38"/>
      <c r="CE1" s="145"/>
      <c r="CF1" s="38"/>
      <c r="CG1" s="145"/>
      <c r="CH1" s="38"/>
      <c r="CI1" s="145"/>
      <c r="CJ1" s="38"/>
      <c r="CK1" s="145"/>
      <c r="CL1" s="38"/>
      <c r="CM1" s="145"/>
      <c r="CN1" s="38"/>
      <c r="CO1" s="145"/>
      <c r="CP1" s="38"/>
      <c r="CQ1" s="145"/>
      <c r="CR1" s="88"/>
      <c r="CS1" s="88"/>
      <c r="CT1" s="38"/>
      <c r="CU1" s="145"/>
      <c r="CV1" s="87"/>
      <c r="CW1" s="87"/>
      <c r="CX1" s="87"/>
      <c r="CY1" s="87"/>
      <c r="CZ1" s="87"/>
      <c r="DA1" s="145"/>
      <c r="DB1" s="87"/>
      <c r="DC1" s="145"/>
      <c r="DD1" s="87"/>
      <c r="DE1" s="87"/>
      <c r="DF1" s="87"/>
      <c r="DG1" s="37"/>
      <c r="DH1" s="37"/>
      <c r="DI1" s="38"/>
      <c r="DJ1" s="145"/>
      <c r="DK1" s="38"/>
      <c r="DL1" s="145"/>
      <c r="DM1" s="38"/>
      <c r="DN1" s="145"/>
      <c r="DO1" s="38"/>
      <c r="DP1" s="145"/>
      <c r="DQ1" s="38"/>
      <c r="DR1" s="145"/>
    </row>
    <row r="2" spans="1:122" s="49" customFormat="1" ht="15" customHeight="1">
      <c r="A2" s="37"/>
      <c r="B2" s="145"/>
      <c r="C2" s="38"/>
      <c r="D2" s="145"/>
      <c r="E2" s="145"/>
      <c r="F2" s="38"/>
      <c r="G2" s="145"/>
      <c r="H2" s="145"/>
      <c r="I2" s="38"/>
      <c r="J2" s="145"/>
      <c r="K2" s="145"/>
      <c r="L2" s="38"/>
      <c r="M2" s="145"/>
      <c r="N2" s="145"/>
      <c r="O2" s="38"/>
      <c r="P2" s="145"/>
      <c r="Q2" s="145"/>
      <c r="R2" s="38"/>
      <c r="S2" s="145"/>
      <c r="T2" s="145"/>
      <c r="U2" s="38"/>
      <c r="V2" s="145"/>
      <c r="W2" s="145"/>
      <c r="X2" s="38"/>
      <c r="Y2" s="145"/>
      <c r="Z2" s="145"/>
      <c r="AA2" s="38"/>
      <c r="AB2" s="145"/>
      <c r="AC2" s="145"/>
      <c r="AD2" s="38"/>
      <c r="AE2" s="145"/>
      <c r="AF2" s="145"/>
      <c r="AG2" s="38"/>
      <c r="AH2" s="145"/>
      <c r="AI2" s="145"/>
      <c r="AJ2" s="38"/>
      <c r="AK2" s="145"/>
      <c r="AL2" s="145"/>
      <c r="AM2" s="38"/>
      <c r="AN2" s="145"/>
      <c r="AO2" s="145"/>
      <c r="AP2" s="38"/>
      <c r="AQ2" s="145"/>
      <c r="AR2" s="145"/>
      <c r="AS2" s="38"/>
      <c r="AT2" s="145"/>
      <c r="AU2" s="145"/>
      <c r="AV2" s="38"/>
      <c r="AW2" s="145"/>
      <c r="AX2" s="145"/>
      <c r="AY2" s="38"/>
      <c r="AZ2" s="145"/>
      <c r="BA2" s="145"/>
      <c r="BB2" s="38"/>
      <c r="BC2" s="145"/>
      <c r="BD2" s="38"/>
      <c r="BE2" s="145"/>
      <c r="BF2" s="38"/>
      <c r="BG2" s="145"/>
      <c r="BH2" s="38"/>
      <c r="BI2" s="145"/>
      <c r="BJ2" s="38"/>
      <c r="BK2" s="145"/>
      <c r="BL2" s="38"/>
      <c r="BM2" s="145"/>
      <c r="BN2" s="38"/>
      <c r="BO2" s="145"/>
      <c r="BP2" s="38"/>
      <c r="BQ2" s="145"/>
      <c r="BR2" s="38"/>
      <c r="BS2" s="145"/>
      <c r="BT2" s="38"/>
      <c r="BU2" s="145"/>
      <c r="BV2" s="38"/>
      <c r="BW2" s="145"/>
      <c r="BX2" s="38"/>
      <c r="BY2" s="145"/>
      <c r="BZ2" s="38"/>
      <c r="CA2" s="145"/>
      <c r="CB2" s="38"/>
      <c r="CC2" s="145"/>
      <c r="CD2" s="38"/>
      <c r="CE2" s="145"/>
      <c r="CF2" s="38"/>
      <c r="CG2" s="145"/>
      <c r="CH2" s="38"/>
      <c r="CI2" s="145"/>
      <c r="CJ2" s="38"/>
      <c r="CK2" s="145"/>
      <c r="CL2" s="38"/>
      <c r="CM2" s="145"/>
      <c r="CN2" s="38"/>
      <c r="CO2" s="145"/>
      <c r="CP2" s="38"/>
      <c r="CQ2" s="145"/>
      <c r="CR2" s="88"/>
      <c r="CS2" s="88"/>
      <c r="CT2" s="38"/>
      <c r="CU2" s="145"/>
      <c r="CV2" s="87"/>
      <c r="CW2" s="87"/>
      <c r="CX2" s="87"/>
      <c r="CY2" s="87"/>
      <c r="CZ2" s="87"/>
      <c r="DA2" s="145"/>
      <c r="DB2" s="87"/>
      <c r="DC2" s="145"/>
      <c r="DD2" s="87"/>
      <c r="DE2" s="87"/>
      <c r="DF2" s="87"/>
      <c r="DG2" s="37"/>
      <c r="DH2" s="37"/>
      <c r="DI2" s="38"/>
      <c r="DJ2" s="145"/>
      <c r="DK2" s="38"/>
      <c r="DL2" s="145"/>
      <c r="DM2" s="38"/>
      <c r="DN2" s="145"/>
      <c r="DO2" s="38"/>
      <c r="DP2" s="145"/>
      <c r="DQ2" s="38"/>
      <c r="DR2" s="145"/>
    </row>
    <row r="3" spans="1:122" s="49" customFormat="1" ht="15" customHeight="1">
      <c r="A3" s="37"/>
      <c r="B3" s="145"/>
      <c r="C3" s="38"/>
      <c r="D3" s="145"/>
      <c r="E3" s="145"/>
      <c r="F3" s="38"/>
      <c r="G3" s="145"/>
      <c r="H3" s="145"/>
      <c r="I3" s="38"/>
      <c r="J3" s="145"/>
      <c r="K3" s="145"/>
      <c r="L3" s="38"/>
      <c r="M3" s="145"/>
      <c r="N3" s="145"/>
      <c r="O3" s="38"/>
      <c r="P3" s="145"/>
      <c r="Q3" s="145"/>
      <c r="R3" s="38"/>
      <c r="S3" s="145"/>
      <c r="T3" s="145"/>
      <c r="U3" s="38"/>
      <c r="V3" s="145"/>
      <c r="W3" s="145"/>
      <c r="X3" s="38"/>
      <c r="Y3" s="145"/>
      <c r="Z3" s="145"/>
      <c r="AA3" s="38"/>
      <c r="AB3" s="145"/>
      <c r="AC3" s="145"/>
      <c r="AD3" s="38"/>
      <c r="AE3" s="145"/>
      <c r="AF3" s="145"/>
      <c r="AG3" s="38"/>
      <c r="AH3" s="145"/>
      <c r="AI3" s="145"/>
      <c r="AJ3" s="38"/>
      <c r="AK3" s="145"/>
      <c r="AL3" s="145"/>
      <c r="AM3" s="38"/>
      <c r="AN3" s="145"/>
      <c r="AO3" s="145"/>
      <c r="AP3" s="38"/>
      <c r="AQ3" s="145"/>
      <c r="AR3" s="145"/>
      <c r="AS3" s="38"/>
      <c r="AT3" s="145"/>
      <c r="AU3" s="145"/>
      <c r="AV3" s="38"/>
      <c r="AW3" s="145"/>
      <c r="AX3" s="145"/>
      <c r="AY3" s="38"/>
      <c r="AZ3" s="145"/>
      <c r="BA3" s="145"/>
      <c r="BB3" s="38"/>
      <c r="BC3" s="145"/>
      <c r="BD3" s="38"/>
      <c r="BE3" s="145"/>
      <c r="BF3" s="38"/>
      <c r="BG3" s="145"/>
      <c r="BH3" s="38"/>
      <c r="BI3" s="145"/>
      <c r="BJ3" s="38"/>
      <c r="BK3" s="145"/>
      <c r="BL3" s="38"/>
      <c r="BM3" s="145"/>
      <c r="BN3" s="38"/>
      <c r="BO3" s="145"/>
      <c r="BP3" s="38"/>
      <c r="BQ3" s="145"/>
      <c r="BR3" s="38"/>
      <c r="BS3" s="145"/>
      <c r="BT3" s="38"/>
      <c r="BU3" s="145"/>
      <c r="BV3" s="38"/>
      <c r="BW3" s="145"/>
      <c r="BX3" s="38"/>
      <c r="BY3" s="145"/>
      <c r="BZ3" s="38"/>
      <c r="CA3" s="145"/>
      <c r="CB3" s="38"/>
      <c r="CC3" s="145"/>
      <c r="CD3" s="38"/>
      <c r="CE3" s="145"/>
      <c r="CF3" s="38"/>
      <c r="CG3" s="145"/>
      <c r="CH3" s="38"/>
      <c r="CI3" s="145"/>
      <c r="CJ3" s="38"/>
      <c r="CK3" s="145"/>
      <c r="CL3" s="38"/>
      <c r="CM3" s="145"/>
      <c r="CN3" s="38"/>
      <c r="CO3" s="145"/>
      <c r="CP3" s="38"/>
      <c r="CQ3" s="145"/>
      <c r="CR3" s="88"/>
      <c r="CS3" s="88"/>
      <c r="CT3" s="38"/>
      <c r="CU3" s="145"/>
      <c r="CV3" s="87"/>
      <c r="CW3" s="87"/>
      <c r="CX3" s="87"/>
      <c r="CY3" s="87"/>
      <c r="CZ3" s="87"/>
      <c r="DA3" s="145"/>
      <c r="DB3" s="87"/>
      <c r="DC3" s="145"/>
      <c r="DD3" s="87"/>
      <c r="DE3" s="87"/>
      <c r="DF3" s="87"/>
      <c r="DG3" s="37"/>
      <c r="DH3" s="37"/>
      <c r="DI3" s="38"/>
      <c r="DJ3" s="145"/>
      <c r="DK3" s="38"/>
      <c r="DL3" s="145"/>
      <c r="DM3" s="38"/>
      <c r="DN3" s="145"/>
      <c r="DO3" s="38"/>
      <c r="DP3" s="145"/>
      <c r="DQ3" s="38"/>
      <c r="DR3" s="145"/>
    </row>
    <row r="4" spans="1:122" s="49" customFormat="1" ht="15" customHeight="1">
      <c r="A4" s="45"/>
    </row>
    <row r="5" spans="1:122" s="49" customFormat="1" ht="15" customHeight="1" thickBot="1">
      <c r="A5" s="47" t="s">
        <v>670</v>
      </c>
    </row>
    <row r="6" spans="1:122" s="49" customFormat="1" ht="15" customHeight="1" thickTop="1">
      <c r="A6" s="470"/>
      <c r="D6" s="51"/>
      <c r="G6" s="51"/>
      <c r="J6" s="51"/>
      <c r="M6" s="51"/>
      <c r="P6" s="51"/>
      <c r="S6" s="51"/>
      <c r="V6" s="51"/>
      <c r="Y6" s="51"/>
      <c r="AB6" s="51"/>
      <c r="AE6" s="51"/>
      <c r="AH6" s="51"/>
      <c r="AK6" s="51"/>
      <c r="AN6" s="51"/>
      <c r="AQ6" s="51"/>
      <c r="AT6" s="51"/>
      <c r="AW6" s="51"/>
      <c r="AZ6" s="51"/>
      <c r="BC6" s="51" t="s">
        <v>61</v>
      </c>
    </row>
    <row r="7" spans="1:122" s="492" customFormat="1" ht="15" customHeight="1">
      <c r="A7" s="54"/>
      <c r="B7" s="565" t="s">
        <v>62</v>
      </c>
      <c r="C7" s="566"/>
      <c r="D7" s="566"/>
      <c r="E7" s="565" t="s">
        <v>63</v>
      </c>
      <c r="F7" s="566"/>
      <c r="G7" s="566"/>
      <c r="H7" s="565" t="s">
        <v>148</v>
      </c>
      <c r="I7" s="566"/>
      <c r="J7" s="566"/>
      <c r="K7" s="565" t="s">
        <v>65</v>
      </c>
      <c r="L7" s="565"/>
      <c r="M7" s="565"/>
      <c r="N7" s="565" t="s">
        <v>66</v>
      </c>
      <c r="O7" s="565"/>
      <c r="P7" s="565"/>
      <c r="Q7" s="565" t="s">
        <v>67</v>
      </c>
      <c r="R7" s="565"/>
      <c r="S7" s="565"/>
      <c r="T7" s="565" t="s">
        <v>149</v>
      </c>
      <c r="U7" s="565"/>
      <c r="V7" s="565"/>
      <c r="W7" s="565" t="s">
        <v>69</v>
      </c>
      <c r="X7" s="565"/>
      <c r="Y7" s="565"/>
      <c r="Z7" s="565" t="s">
        <v>70</v>
      </c>
      <c r="AA7" s="565"/>
      <c r="AB7" s="565"/>
      <c r="AC7" s="565" t="s">
        <v>71</v>
      </c>
      <c r="AD7" s="565"/>
      <c r="AE7" s="565"/>
      <c r="AF7" s="565" t="s">
        <v>72</v>
      </c>
      <c r="AG7" s="565"/>
      <c r="AH7" s="565"/>
      <c r="AI7" s="565" t="s">
        <v>73</v>
      </c>
      <c r="AJ7" s="565"/>
      <c r="AK7" s="565"/>
      <c r="AL7" s="565" t="s">
        <v>74</v>
      </c>
      <c r="AM7" s="565"/>
      <c r="AN7" s="565"/>
      <c r="AO7" s="565" t="s">
        <v>75</v>
      </c>
      <c r="AP7" s="565"/>
      <c r="AQ7" s="565"/>
      <c r="AR7" s="565" t="s">
        <v>76</v>
      </c>
      <c r="AS7" s="565"/>
      <c r="AT7" s="565"/>
      <c r="AU7" s="565" t="s">
        <v>77</v>
      </c>
      <c r="AV7" s="565"/>
      <c r="AW7" s="565"/>
      <c r="AX7" s="565" t="s">
        <v>78</v>
      </c>
      <c r="AY7" s="565"/>
      <c r="AZ7" s="565"/>
      <c r="BA7" s="565" t="s">
        <v>79</v>
      </c>
      <c r="BB7" s="566"/>
      <c r="BC7" s="566"/>
    </row>
    <row r="8" spans="1:122" s="49" customFormat="1" ht="12" customHeight="1">
      <c r="A8" s="57"/>
      <c r="B8" s="58" t="s">
        <v>671</v>
      </c>
      <c r="C8" s="58" t="s">
        <v>672</v>
      </c>
      <c r="D8" s="58" t="s">
        <v>673</v>
      </c>
      <c r="E8" s="58" t="s">
        <v>671</v>
      </c>
      <c r="F8" s="58" t="s">
        <v>672</v>
      </c>
      <c r="G8" s="58" t="s">
        <v>673</v>
      </c>
      <c r="H8" s="58" t="s">
        <v>671</v>
      </c>
      <c r="I8" s="58" t="s">
        <v>672</v>
      </c>
      <c r="J8" s="58" t="s">
        <v>673</v>
      </c>
      <c r="K8" s="58" t="s">
        <v>671</v>
      </c>
      <c r="L8" s="58" t="s">
        <v>672</v>
      </c>
      <c r="M8" s="58" t="s">
        <v>673</v>
      </c>
      <c r="N8" s="58" t="s">
        <v>671</v>
      </c>
      <c r="O8" s="58" t="s">
        <v>672</v>
      </c>
      <c r="P8" s="58" t="s">
        <v>673</v>
      </c>
      <c r="Q8" s="58" t="s">
        <v>671</v>
      </c>
      <c r="R8" s="58" t="s">
        <v>672</v>
      </c>
      <c r="S8" s="58" t="s">
        <v>673</v>
      </c>
      <c r="T8" s="58" t="s">
        <v>671</v>
      </c>
      <c r="U8" s="58" t="s">
        <v>672</v>
      </c>
      <c r="V8" s="58" t="s">
        <v>673</v>
      </c>
      <c r="W8" s="58" t="s">
        <v>671</v>
      </c>
      <c r="X8" s="58" t="s">
        <v>672</v>
      </c>
      <c r="Y8" s="58" t="s">
        <v>673</v>
      </c>
      <c r="Z8" s="58" t="s">
        <v>671</v>
      </c>
      <c r="AA8" s="58" t="s">
        <v>672</v>
      </c>
      <c r="AB8" s="58" t="s">
        <v>673</v>
      </c>
      <c r="AC8" s="58" t="s">
        <v>671</v>
      </c>
      <c r="AD8" s="58" t="s">
        <v>672</v>
      </c>
      <c r="AE8" s="58" t="s">
        <v>673</v>
      </c>
      <c r="AF8" s="58" t="s">
        <v>671</v>
      </c>
      <c r="AG8" s="58" t="s">
        <v>672</v>
      </c>
      <c r="AH8" s="58" t="s">
        <v>673</v>
      </c>
      <c r="AI8" s="58" t="s">
        <v>671</v>
      </c>
      <c r="AJ8" s="58" t="s">
        <v>672</v>
      </c>
      <c r="AK8" s="58" t="s">
        <v>673</v>
      </c>
      <c r="AL8" s="58" t="s">
        <v>671</v>
      </c>
      <c r="AM8" s="58" t="s">
        <v>672</v>
      </c>
      <c r="AN8" s="58" t="s">
        <v>673</v>
      </c>
      <c r="AO8" s="58" t="s">
        <v>671</v>
      </c>
      <c r="AP8" s="58" t="s">
        <v>672</v>
      </c>
      <c r="AQ8" s="58" t="s">
        <v>673</v>
      </c>
      <c r="AR8" s="58" t="s">
        <v>671</v>
      </c>
      <c r="AS8" s="58" t="s">
        <v>672</v>
      </c>
      <c r="AT8" s="58" t="s">
        <v>673</v>
      </c>
      <c r="AU8" s="58" t="s">
        <v>671</v>
      </c>
      <c r="AV8" s="58" t="s">
        <v>672</v>
      </c>
      <c r="AW8" s="58" t="s">
        <v>673</v>
      </c>
      <c r="AX8" s="58" t="s">
        <v>671</v>
      </c>
      <c r="AY8" s="58" t="s">
        <v>672</v>
      </c>
      <c r="AZ8" s="58" t="s">
        <v>673</v>
      </c>
      <c r="BA8" s="58" t="s">
        <v>671</v>
      </c>
      <c r="BB8" s="58" t="s">
        <v>672</v>
      </c>
      <c r="BC8" s="58" t="s">
        <v>673</v>
      </c>
    </row>
    <row r="9" spans="1:122" s="519" customFormat="1" ht="12" customHeight="1">
      <c r="A9" s="58"/>
      <c r="B9" s="58"/>
      <c r="C9" s="58"/>
      <c r="D9" s="58" t="s">
        <v>674</v>
      </c>
      <c r="E9" s="58"/>
      <c r="F9" s="58"/>
      <c r="G9" s="58" t="s">
        <v>674</v>
      </c>
      <c r="H9" s="58"/>
      <c r="I9" s="58"/>
      <c r="J9" s="58" t="s">
        <v>674</v>
      </c>
      <c r="K9" s="58"/>
      <c r="L9" s="58"/>
      <c r="M9" s="58" t="s">
        <v>674</v>
      </c>
      <c r="N9" s="58"/>
      <c r="O9" s="58"/>
      <c r="P9" s="58" t="s">
        <v>674</v>
      </c>
      <c r="Q9" s="58"/>
      <c r="R9" s="58"/>
      <c r="S9" s="58" t="s">
        <v>674</v>
      </c>
      <c r="T9" s="58"/>
      <c r="U9" s="58"/>
      <c r="V9" s="58" t="s">
        <v>674</v>
      </c>
      <c r="W9" s="58"/>
      <c r="X9" s="58"/>
      <c r="Y9" s="58" t="s">
        <v>674</v>
      </c>
      <c r="Z9" s="58"/>
      <c r="AA9" s="58"/>
      <c r="AB9" s="58" t="s">
        <v>674</v>
      </c>
      <c r="AC9" s="58"/>
      <c r="AD9" s="58"/>
      <c r="AE9" s="58" t="s">
        <v>674</v>
      </c>
      <c r="AF9" s="58"/>
      <c r="AG9" s="58"/>
      <c r="AH9" s="58" t="s">
        <v>674</v>
      </c>
      <c r="AI9" s="58"/>
      <c r="AJ9" s="58"/>
      <c r="AK9" s="58" t="s">
        <v>674</v>
      </c>
      <c r="AL9" s="58"/>
      <c r="AM9" s="58"/>
      <c r="AN9" s="58" t="s">
        <v>674</v>
      </c>
      <c r="AO9" s="58"/>
      <c r="AP9" s="58"/>
      <c r="AQ9" s="58" t="s">
        <v>674</v>
      </c>
      <c r="AR9" s="58"/>
      <c r="AS9" s="58"/>
      <c r="AT9" s="58" t="s">
        <v>674</v>
      </c>
      <c r="AU9" s="58"/>
      <c r="AV9" s="58"/>
      <c r="AW9" s="58" t="s">
        <v>674</v>
      </c>
      <c r="AX9" s="58"/>
      <c r="AY9" s="58"/>
      <c r="AZ9" s="58" t="s">
        <v>674</v>
      </c>
      <c r="BA9" s="58"/>
      <c r="BB9" s="58"/>
      <c r="BC9" s="58" t="s">
        <v>674</v>
      </c>
    </row>
    <row r="10" spans="1:122" s="198" customFormat="1" ht="5.25" customHeight="1">
      <c r="A10" s="263"/>
      <c r="B10" s="264"/>
      <c r="C10" s="264"/>
      <c r="D10" s="264"/>
      <c r="E10" s="264"/>
      <c r="F10" s="264"/>
      <c r="G10" s="264"/>
      <c r="H10" s="264"/>
      <c r="I10" s="264"/>
      <c r="J10" s="264"/>
      <c r="K10" s="264"/>
      <c r="L10" s="264"/>
      <c r="M10" s="264"/>
      <c r="N10" s="264"/>
      <c r="O10" s="264"/>
      <c r="P10" s="264"/>
      <c r="Q10" s="264"/>
      <c r="R10" s="264"/>
      <c r="S10" s="264"/>
      <c r="T10" s="264"/>
      <c r="U10" s="264"/>
      <c r="V10" s="264"/>
      <c r="W10" s="264"/>
      <c r="X10" s="264"/>
      <c r="Y10" s="264"/>
      <c r="Z10" s="264"/>
      <c r="AA10" s="264"/>
      <c r="AB10" s="264"/>
      <c r="AC10" s="264"/>
      <c r="AD10" s="264"/>
      <c r="AE10" s="264"/>
      <c r="AF10" s="264"/>
      <c r="AG10" s="264"/>
      <c r="AH10" s="264"/>
      <c r="AI10" s="264"/>
      <c r="AJ10" s="264"/>
      <c r="AK10" s="264"/>
      <c r="AL10" s="264"/>
      <c r="AM10" s="264"/>
      <c r="AN10" s="264"/>
      <c r="AO10" s="264"/>
      <c r="AP10" s="264"/>
      <c r="AQ10" s="264"/>
      <c r="AR10" s="264"/>
      <c r="AS10" s="264"/>
      <c r="AT10" s="264"/>
      <c r="AU10" s="264"/>
      <c r="AV10" s="264"/>
      <c r="AW10" s="264"/>
      <c r="AX10" s="264"/>
      <c r="AY10" s="264"/>
      <c r="AZ10" s="264"/>
      <c r="BA10" s="264"/>
      <c r="BB10" s="264"/>
      <c r="BC10" s="264"/>
    </row>
    <row r="11" spans="1:122" s="49" customFormat="1" ht="15" customHeight="1" thickBot="1">
      <c r="A11" s="47" t="s">
        <v>629</v>
      </c>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row>
    <row r="12" spans="1:122" s="545" customFormat="1" ht="15" customHeight="1" thickTop="1">
      <c r="A12" s="119" t="s">
        <v>675</v>
      </c>
      <c r="B12" s="62">
        <v>18068</v>
      </c>
      <c r="C12" s="62">
        <v>12486</v>
      </c>
      <c r="D12" s="62">
        <v>5582</v>
      </c>
      <c r="E12" s="62">
        <v>15448</v>
      </c>
      <c r="F12" s="62">
        <v>11142</v>
      </c>
      <c r="G12" s="62">
        <v>4306</v>
      </c>
      <c r="H12" s="62">
        <v>16550</v>
      </c>
      <c r="I12" s="62">
        <v>11617</v>
      </c>
      <c r="J12" s="62">
        <v>4933</v>
      </c>
      <c r="K12" s="62">
        <v>19202</v>
      </c>
      <c r="L12" s="62">
        <v>14688</v>
      </c>
      <c r="M12" s="62">
        <v>4514</v>
      </c>
      <c r="N12" s="62">
        <v>23365</v>
      </c>
      <c r="O12" s="62">
        <v>14253</v>
      </c>
      <c r="P12" s="62">
        <v>9112</v>
      </c>
      <c r="Q12" s="62">
        <v>22183</v>
      </c>
      <c r="R12" s="62">
        <v>16544</v>
      </c>
      <c r="S12" s="62">
        <v>5639</v>
      </c>
      <c r="T12" s="62">
        <v>25971</v>
      </c>
      <c r="U12" s="62">
        <v>18423</v>
      </c>
      <c r="V12" s="62">
        <v>7548</v>
      </c>
      <c r="W12" s="62">
        <v>23598</v>
      </c>
      <c r="X12" s="62">
        <v>15701</v>
      </c>
      <c r="Y12" s="62">
        <v>7897</v>
      </c>
      <c r="Z12" s="62">
        <v>25406</v>
      </c>
      <c r="AA12" s="62">
        <v>17766</v>
      </c>
      <c r="AB12" s="62">
        <v>7640</v>
      </c>
      <c r="AC12" s="62">
        <v>24473</v>
      </c>
      <c r="AD12" s="62">
        <v>16898</v>
      </c>
      <c r="AE12" s="62">
        <v>7575</v>
      </c>
      <c r="AF12" s="62">
        <v>27520</v>
      </c>
      <c r="AG12" s="62">
        <v>15475</v>
      </c>
      <c r="AH12" s="62">
        <v>12045</v>
      </c>
      <c r="AI12" s="62">
        <v>20704</v>
      </c>
      <c r="AJ12" s="62">
        <v>13620</v>
      </c>
      <c r="AK12" s="62">
        <v>7084</v>
      </c>
      <c r="AL12" s="62">
        <v>18928</v>
      </c>
      <c r="AM12" s="62">
        <v>13164</v>
      </c>
      <c r="AN12" s="62">
        <v>5764</v>
      </c>
      <c r="AO12" s="62">
        <v>23906</v>
      </c>
      <c r="AP12" s="62">
        <v>13342</v>
      </c>
      <c r="AQ12" s="62">
        <v>10564</v>
      </c>
      <c r="AR12" s="62">
        <v>17741</v>
      </c>
      <c r="AS12" s="62">
        <v>11999</v>
      </c>
      <c r="AT12" s="62">
        <v>5742</v>
      </c>
      <c r="AU12" s="62">
        <v>19847</v>
      </c>
      <c r="AV12" s="62">
        <v>12260</v>
      </c>
      <c r="AW12" s="62">
        <v>7587</v>
      </c>
      <c r="AX12" s="62">
        <v>19885</v>
      </c>
      <c r="AY12" s="62">
        <v>12394</v>
      </c>
      <c r="AZ12" s="62">
        <v>7491</v>
      </c>
      <c r="BA12" s="63">
        <v>19414</v>
      </c>
      <c r="BB12" s="63">
        <v>11800</v>
      </c>
      <c r="BC12" s="63">
        <v>7614</v>
      </c>
      <c r="BD12" s="544"/>
      <c r="BE12" s="544"/>
      <c r="BF12" s="544"/>
    </row>
    <row r="13" spans="1:122" s="545" customFormat="1" ht="15" customHeight="1">
      <c r="A13" s="119" t="s">
        <v>242</v>
      </c>
      <c r="B13" s="403">
        <v>1297621</v>
      </c>
      <c r="C13" s="62">
        <v>1204931</v>
      </c>
      <c r="D13" s="403">
        <v>92690</v>
      </c>
      <c r="E13" s="403">
        <v>1323550</v>
      </c>
      <c r="F13" s="403">
        <v>1238238</v>
      </c>
      <c r="G13" s="403">
        <v>85312</v>
      </c>
      <c r="H13" s="403">
        <v>1309806</v>
      </c>
      <c r="I13" s="403">
        <v>1218067</v>
      </c>
      <c r="J13" s="403">
        <v>91739</v>
      </c>
      <c r="K13" s="403">
        <v>1302835</v>
      </c>
      <c r="L13" s="403">
        <v>1222801</v>
      </c>
      <c r="M13" s="403">
        <v>80034</v>
      </c>
      <c r="N13" s="403">
        <v>1362950</v>
      </c>
      <c r="O13" s="403">
        <v>1248763</v>
      </c>
      <c r="P13" s="403">
        <v>114187</v>
      </c>
      <c r="Q13" s="403">
        <v>1448459</v>
      </c>
      <c r="R13" s="403">
        <v>1332475</v>
      </c>
      <c r="S13" s="403">
        <v>115984</v>
      </c>
      <c r="T13" s="403">
        <v>1536430</v>
      </c>
      <c r="U13" s="403">
        <v>1427998</v>
      </c>
      <c r="V13" s="403">
        <v>108432</v>
      </c>
      <c r="W13" s="403">
        <v>1526365</v>
      </c>
      <c r="X13" s="403">
        <v>1435743</v>
      </c>
      <c r="Y13" s="403">
        <v>90622</v>
      </c>
      <c r="Z13" s="403">
        <v>1543588</v>
      </c>
      <c r="AA13" s="403">
        <v>1429700</v>
      </c>
      <c r="AB13" s="403">
        <v>113888</v>
      </c>
      <c r="AC13" s="403">
        <v>1556181</v>
      </c>
      <c r="AD13" s="403">
        <v>1445268</v>
      </c>
      <c r="AE13" s="403">
        <v>110913</v>
      </c>
      <c r="AF13" s="403">
        <v>1595758</v>
      </c>
      <c r="AG13" s="403">
        <v>1479073</v>
      </c>
      <c r="AH13" s="403">
        <v>116685</v>
      </c>
      <c r="AI13" s="403">
        <v>1581507</v>
      </c>
      <c r="AJ13" s="403">
        <v>1468212</v>
      </c>
      <c r="AK13" s="403">
        <v>113295</v>
      </c>
      <c r="AL13" s="403">
        <v>1611732</v>
      </c>
      <c r="AM13" s="403">
        <v>1505746</v>
      </c>
      <c r="AN13" s="403">
        <v>105986</v>
      </c>
      <c r="AO13" s="403">
        <v>1638270</v>
      </c>
      <c r="AP13" s="403">
        <v>1526844</v>
      </c>
      <c r="AQ13" s="403">
        <v>111426</v>
      </c>
      <c r="AR13" s="403">
        <v>1779144</v>
      </c>
      <c r="AS13" s="403">
        <v>1650117</v>
      </c>
      <c r="AT13" s="403">
        <v>129027</v>
      </c>
      <c r="AU13" s="403">
        <v>1716046</v>
      </c>
      <c r="AV13" s="403">
        <v>1608853</v>
      </c>
      <c r="AW13" s="403">
        <v>107193</v>
      </c>
      <c r="AX13" s="403">
        <v>1750733</v>
      </c>
      <c r="AY13" s="403">
        <v>1646671</v>
      </c>
      <c r="AZ13" s="403">
        <v>104062</v>
      </c>
      <c r="BA13" s="71">
        <v>1769593</v>
      </c>
      <c r="BB13" s="71">
        <v>1671018</v>
      </c>
      <c r="BC13" s="71">
        <v>98575</v>
      </c>
      <c r="BD13" s="544"/>
      <c r="BE13" s="544"/>
      <c r="BF13" s="544"/>
    </row>
    <row r="14" spans="1:122" s="198" customFormat="1" ht="15" customHeight="1">
      <c r="A14" s="245" t="s">
        <v>243</v>
      </c>
      <c r="B14" s="66">
        <v>110669</v>
      </c>
      <c r="C14" s="66">
        <v>108203</v>
      </c>
      <c r="D14" s="66">
        <v>2466</v>
      </c>
      <c r="E14" s="66">
        <v>106140</v>
      </c>
      <c r="F14" s="66">
        <v>103643</v>
      </c>
      <c r="G14" s="66">
        <v>2497</v>
      </c>
      <c r="H14" s="66">
        <v>70698</v>
      </c>
      <c r="I14" s="66">
        <v>69525</v>
      </c>
      <c r="J14" s="66">
        <v>1173</v>
      </c>
      <c r="K14" s="66">
        <v>58214</v>
      </c>
      <c r="L14" s="66">
        <v>55456</v>
      </c>
      <c r="M14" s="66">
        <v>2758</v>
      </c>
      <c r="N14" s="66">
        <v>89628</v>
      </c>
      <c r="O14" s="66">
        <v>86654</v>
      </c>
      <c r="P14" s="66">
        <v>2974</v>
      </c>
      <c r="Q14" s="66">
        <v>155555</v>
      </c>
      <c r="R14" s="66">
        <v>152199</v>
      </c>
      <c r="S14" s="66">
        <v>3356</v>
      </c>
      <c r="T14" s="66">
        <v>220624</v>
      </c>
      <c r="U14" s="66">
        <v>217193</v>
      </c>
      <c r="V14" s="66">
        <v>3431</v>
      </c>
      <c r="W14" s="66">
        <v>190587</v>
      </c>
      <c r="X14" s="66">
        <v>188494</v>
      </c>
      <c r="Y14" s="66">
        <v>2093</v>
      </c>
      <c r="Z14" s="66">
        <v>133913</v>
      </c>
      <c r="AA14" s="66">
        <v>131294</v>
      </c>
      <c r="AB14" s="66">
        <v>2619</v>
      </c>
      <c r="AC14" s="66">
        <v>116543</v>
      </c>
      <c r="AD14" s="66">
        <v>113638</v>
      </c>
      <c r="AE14" s="66">
        <v>2905</v>
      </c>
      <c r="AF14" s="66">
        <v>106433</v>
      </c>
      <c r="AG14" s="66">
        <v>100073</v>
      </c>
      <c r="AH14" s="66">
        <v>6360</v>
      </c>
      <c r="AI14" s="66">
        <v>82924</v>
      </c>
      <c r="AJ14" s="66">
        <v>80690</v>
      </c>
      <c r="AK14" s="66">
        <v>2234</v>
      </c>
      <c r="AL14" s="66">
        <v>124243</v>
      </c>
      <c r="AM14" s="66">
        <v>122416</v>
      </c>
      <c r="AN14" s="66">
        <v>1827</v>
      </c>
      <c r="AO14" s="66">
        <v>103400</v>
      </c>
      <c r="AP14" s="66">
        <v>102397</v>
      </c>
      <c r="AQ14" s="66">
        <v>1003</v>
      </c>
      <c r="AR14" s="66">
        <v>153770</v>
      </c>
      <c r="AS14" s="66">
        <v>152768</v>
      </c>
      <c r="AT14" s="66">
        <v>1002</v>
      </c>
      <c r="AU14" s="66">
        <v>121997</v>
      </c>
      <c r="AV14" s="66">
        <v>121116</v>
      </c>
      <c r="AW14" s="66">
        <v>881</v>
      </c>
      <c r="AX14" s="66">
        <v>188331</v>
      </c>
      <c r="AY14" s="66">
        <v>187181</v>
      </c>
      <c r="AZ14" s="66">
        <v>1150</v>
      </c>
      <c r="BA14" s="67">
        <v>176767</v>
      </c>
      <c r="BB14" s="67">
        <v>175804</v>
      </c>
      <c r="BC14" s="67">
        <v>963</v>
      </c>
      <c r="BD14" s="544"/>
      <c r="BE14" s="544"/>
      <c r="BF14" s="544"/>
    </row>
    <row r="15" spans="1:122" s="198" customFormat="1" ht="15" customHeight="1">
      <c r="A15" s="245" t="s">
        <v>244</v>
      </c>
      <c r="B15" s="66">
        <v>86647</v>
      </c>
      <c r="C15" s="66">
        <v>86584</v>
      </c>
      <c r="D15" s="66">
        <v>63</v>
      </c>
      <c r="E15" s="66">
        <v>86862</v>
      </c>
      <c r="F15" s="66">
        <v>86803</v>
      </c>
      <c r="G15" s="66">
        <v>59</v>
      </c>
      <c r="H15" s="66">
        <v>86347</v>
      </c>
      <c r="I15" s="66">
        <v>86300</v>
      </c>
      <c r="J15" s="66">
        <v>47</v>
      </c>
      <c r="K15" s="66">
        <v>90622</v>
      </c>
      <c r="L15" s="66">
        <v>90575</v>
      </c>
      <c r="M15" s="66">
        <v>47</v>
      </c>
      <c r="N15" s="66">
        <v>65896</v>
      </c>
      <c r="O15" s="66">
        <v>65826</v>
      </c>
      <c r="P15" s="66">
        <v>70</v>
      </c>
      <c r="Q15" s="66">
        <v>80972</v>
      </c>
      <c r="R15" s="66">
        <v>80885</v>
      </c>
      <c r="S15" s="66">
        <v>87</v>
      </c>
      <c r="T15" s="66">
        <v>81310</v>
      </c>
      <c r="U15" s="66">
        <v>81234</v>
      </c>
      <c r="V15" s="66">
        <v>76</v>
      </c>
      <c r="W15" s="66">
        <v>83759</v>
      </c>
      <c r="X15" s="66">
        <v>83697</v>
      </c>
      <c r="Y15" s="66">
        <v>62</v>
      </c>
      <c r="Z15" s="66">
        <v>83855</v>
      </c>
      <c r="AA15" s="66">
        <v>83812</v>
      </c>
      <c r="AB15" s="66">
        <v>43</v>
      </c>
      <c r="AC15" s="66">
        <v>85381</v>
      </c>
      <c r="AD15" s="66">
        <v>85317</v>
      </c>
      <c r="AE15" s="66">
        <v>64</v>
      </c>
      <c r="AF15" s="66">
        <v>88007</v>
      </c>
      <c r="AG15" s="66">
        <v>87903</v>
      </c>
      <c r="AH15" s="66">
        <v>104</v>
      </c>
      <c r="AI15" s="66">
        <v>87363</v>
      </c>
      <c r="AJ15" s="66">
        <v>87250</v>
      </c>
      <c r="AK15" s="66">
        <v>113</v>
      </c>
      <c r="AL15" s="66">
        <v>84569</v>
      </c>
      <c r="AM15" s="66">
        <v>84475</v>
      </c>
      <c r="AN15" s="66">
        <v>94</v>
      </c>
      <c r="AO15" s="66">
        <v>85451</v>
      </c>
      <c r="AP15" s="66">
        <v>85353</v>
      </c>
      <c r="AQ15" s="66">
        <v>98</v>
      </c>
      <c r="AR15" s="66">
        <v>114280</v>
      </c>
      <c r="AS15" s="66">
        <v>114183</v>
      </c>
      <c r="AT15" s="66">
        <v>97</v>
      </c>
      <c r="AU15" s="66">
        <v>101973</v>
      </c>
      <c r="AV15" s="66">
        <v>101877</v>
      </c>
      <c r="AW15" s="66">
        <v>96</v>
      </c>
      <c r="AX15" s="66">
        <v>103691</v>
      </c>
      <c r="AY15" s="66">
        <v>103625</v>
      </c>
      <c r="AZ15" s="66">
        <v>66</v>
      </c>
      <c r="BA15" s="67">
        <v>117876</v>
      </c>
      <c r="BB15" s="67">
        <v>117816</v>
      </c>
      <c r="BC15" s="67">
        <v>60</v>
      </c>
      <c r="BD15" s="544"/>
      <c r="BE15" s="544"/>
      <c r="BF15" s="544"/>
    </row>
    <row r="16" spans="1:122" s="198" customFormat="1" ht="15" customHeight="1">
      <c r="A16" s="245" t="s">
        <v>245</v>
      </c>
      <c r="B16" s="66">
        <v>613495</v>
      </c>
      <c r="C16" s="66">
        <v>590121</v>
      </c>
      <c r="D16" s="66">
        <v>23374</v>
      </c>
      <c r="E16" s="66">
        <v>626587</v>
      </c>
      <c r="F16" s="66">
        <v>604374</v>
      </c>
      <c r="G16" s="66">
        <v>22213</v>
      </c>
      <c r="H16" s="66">
        <v>634387</v>
      </c>
      <c r="I16" s="66">
        <v>610864</v>
      </c>
      <c r="J16" s="66">
        <v>23523</v>
      </c>
      <c r="K16" s="66">
        <v>643275</v>
      </c>
      <c r="L16" s="66">
        <v>620550</v>
      </c>
      <c r="M16" s="66">
        <v>22725</v>
      </c>
      <c r="N16" s="66">
        <v>631004</v>
      </c>
      <c r="O16" s="66">
        <v>606364</v>
      </c>
      <c r="P16" s="66">
        <v>24640</v>
      </c>
      <c r="Q16" s="66">
        <v>641649</v>
      </c>
      <c r="R16" s="66">
        <v>604642</v>
      </c>
      <c r="S16" s="66">
        <v>37007</v>
      </c>
      <c r="T16" s="66">
        <v>649799</v>
      </c>
      <c r="U16" s="66">
        <v>611159</v>
      </c>
      <c r="V16" s="66">
        <v>38640</v>
      </c>
      <c r="W16" s="66">
        <v>667722</v>
      </c>
      <c r="X16" s="66">
        <v>634794</v>
      </c>
      <c r="Y16" s="66">
        <v>32928</v>
      </c>
      <c r="Z16" s="66">
        <v>704498</v>
      </c>
      <c r="AA16" s="66">
        <v>666951</v>
      </c>
      <c r="AB16" s="66">
        <v>37547</v>
      </c>
      <c r="AC16" s="66">
        <v>717652</v>
      </c>
      <c r="AD16" s="66">
        <v>684324</v>
      </c>
      <c r="AE16" s="66">
        <v>33328</v>
      </c>
      <c r="AF16" s="66">
        <v>728682</v>
      </c>
      <c r="AG16" s="66">
        <v>695806</v>
      </c>
      <c r="AH16" s="66">
        <v>32876</v>
      </c>
      <c r="AI16" s="66">
        <v>725981</v>
      </c>
      <c r="AJ16" s="66">
        <v>693757</v>
      </c>
      <c r="AK16" s="66">
        <v>32224</v>
      </c>
      <c r="AL16" s="66">
        <v>702028</v>
      </c>
      <c r="AM16" s="66">
        <v>672455</v>
      </c>
      <c r="AN16" s="66">
        <v>29573</v>
      </c>
      <c r="AO16" s="66">
        <v>730769</v>
      </c>
      <c r="AP16" s="66">
        <v>699383</v>
      </c>
      <c r="AQ16" s="66">
        <v>31386</v>
      </c>
      <c r="AR16" s="66">
        <v>753652</v>
      </c>
      <c r="AS16" s="66">
        <v>719119</v>
      </c>
      <c r="AT16" s="66">
        <v>34533</v>
      </c>
      <c r="AU16" s="66">
        <v>763292</v>
      </c>
      <c r="AV16" s="66">
        <v>732201</v>
      </c>
      <c r="AW16" s="66">
        <v>31091</v>
      </c>
      <c r="AX16" s="66">
        <v>730525</v>
      </c>
      <c r="AY16" s="66">
        <v>701323</v>
      </c>
      <c r="AZ16" s="66">
        <v>29202</v>
      </c>
      <c r="BA16" s="67">
        <v>768684</v>
      </c>
      <c r="BB16" s="67">
        <v>740476</v>
      </c>
      <c r="BC16" s="67">
        <v>28208</v>
      </c>
      <c r="BD16" s="544"/>
      <c r="BE16" s="544"/>
      <c r="BF16" s="544"/>
    </row>
    <row r="17" spans="1:58" s="198" customFormat="1" ht="15" customHeight="1">
      <c r="A17" s="245" t="s">
        <v>246</v>
      </c>
      <c r="B17" s="66">
        <v>16815</v>
      </c>
      <c r="C17" s="66">
        <v>16342</v>
      </c>
      <c r="D17" s="66">
        <v>473</v>
      </c>
      <c r="E17" s="66">
        <v>23525</v>
      </c>
      <c r="F17" s="66">
        <v>23208</v>
      </c>
      <c r="G17" s="66">
        <v>317</v>
      </c>
      <c r="H17" s="66">
        <v>14693</v>
      </c>
      <c r="I17" s="66">
        <v>14025</v>
      </c>
      <c r="J17" s="66">
        <v>668</v>
      </c>
      <c r="K17" s="66">
        <v>14229</v>
      </c>
      <c r="L17" s="66">
        <v>13759</v>
      </c>
      <c r="M17" s="66">
        <v>470</v>
      </c>
      <c r="N17" s="66">
        <v>25715</v>
      </c>
      <c r="O17" s="66">
        <v>22856</v>
      </c>
      <c r="P17" s="66">
        <v>2859</v>
      </c>
      <c r="Q17" s="66">
        <v>27689</v>
      </c>
      <c r="R17" s="66">
        <v>24649</v>
      </c>
      <c r="S17" s="66">
        <v>3040</v>
      </c>
      <c r="T17" s="66">
        <v>33261</v>
      </c>
      <c r="U17" s="66">
        <v>29754</v>
      </c>
      <c r="V17" s="66">
        <v>3507</v>
      </c>
      <c r="W17" s="66">
        <v>25745</v>
      </c>
      <c r="X17" s="66">
        <v>23202</v>
      </c>
      <c r="Y17" s="66">
        <v>2543</v>
      </c>
      <c r="Z17" s="66">
        <v>31298</v>
      </c>
      <c r="AA17" s="66">
        <v>28265</v>
      </c>
      <c r="AB17" s="66">
        <v>3033</v>
      </c>
      <c r="AC17" s="66">
        <v>31864</v>
      </c>
      <c r="AD17" s="66">
        <v>29635</v>
      </c>
      <c r="AE17" s="66">
        <v>2229</v>
      </c>
      <c r="AF17" s="66">
        <v>37937</v>
      </c>
      <c r="AG17" s="66">
        <v>34817</v>
      </c>
      <c r="AH17" s="66">
        <v>3120</v>
      </c>
      <c r="AI17" s="66">
        <v>24000</v>
      </c>
      <c r="AJ17" s="66">
        <v>20861</v>
      </c>
      <c r="AK17" s="66">
        <v>3139</v>
      </c>
      <c r="AL17" s="66">
        <v>25765</v>
      </c>
      <c r="AM17" s="66">
        <v>23252</v>
      </c>
      <c r="AN17" s="66">
        <v>2513</v>
      </c>
      <c r="AO17" s="66">
        <v>25158</v>
      </c>
      <c r="AP17" s="66">
        <v>21879</v>
      </c>
      <c r="AQ17" s="66">
        <v>3279</v>
      </c>
      <c r="AR17" s="66">
        <v>21081</v>
      </c>
      <c r="AS17" s="66">
        <v>18003</v>
      </c>
      <c r="AT17" s="66">
        <v>3078</v>
      </c>
      <c r="AU17" s="66">
        <v>16591</v>
      </c>
      <c r="AV17" s="66">
        <v>13955</v>
      </c>
      <c r="AW17" s="66">
        <v>2636</v>
      </c>
      <c r="AX17" s="66">
        <v>28207</v>
      </c>
      <c r="AY17" s="66">
        <v>25620</v>
      </c>
      <c r="AZ17" s="66">
        <v>2587</v>
      </c>
      <c r="BA17" s="67">
        <v>23512</v>
      </c>
      <c r="BB17" s="67">
        <v>21527</v>
      </c>
      <c r="BC17" s="67">
        <v>1985</v>
      </c>
      <c r="BD17" s="544"/>
      <c r="BE17" s="544"/>
      <c r="BF17" s="544"/>
    </row>
    <row r="18" spans="1:58" s="198" customFormat="1" ht="15" customHeight="1">
      <c r="A18" s="245" t="s">
        <v>247</v>
      </c>
      <c r="B18" s="66">
        <v>354621</v>
      </c>
      <c r="C18" s="66">
        <v>317487</v>
      </c>
      <c r="D18" s="66">
        <v>37134</v>
      </c>
      <c r="E18" s="66">
        <v>361389</v>
      </c>
      <c r="F18" s="66">
        <v>328711</v>
      </c>
      <c r="G18" s="66">
        <v>32678</v>
      </c>
      <c r="H18" s="66">
        <v>372441</v>
      </c>
      <c r="I18" s="66">
        <v>340505</v>
      </c>
      <c r="J18" s="66">
        <v>31936</v>
      </c>
      <c r="K18" s="66">
        <v>376681</v>
      </c>
      <c r="L18" s="66">
        <v>346519</v>
      </c>
      <c r="M18" s="66">
        <v>30162</v>
      </c>
      <c r="N18" s="66">
        <v>405932</v>
      </c>
      <c r="O18" s="66">
        <v>364831</v>
      </c>
      <c r="P18" s="66">
        <v>41101</v>
      </c>
      <c r="Q18" s="66">
        <v>421795</v>
      </c>
      <c r="R18" s="66">
        <v>384329</v>
      </c>
      <c r="S18" s="66">
        <v>37466</v>
      </c>
      <c r="T18" s="66">
        <v>432915</v>
      </c>
      <c r="U18" s="66">
        <v>399121</v>
      </c>
      <c r="V18" s="66">
        <v>33794</v>
      </c>
      <c r="W18" s="66">
        <v>446010</v>
      </c>
      <c r="X18" s="66">
        <v>412070</v>
      </c>
      <c r="Y18" s="66">
        <v>33940</v>
      </c>
      <c r="Z18" s="66">
        <v>460236</v>
      </c>
      <c r="AA18" s="66">
        <v>420260</v>
      </c>
      <c r="AB18" s="66">
        <v>39976</v>
      </c>
      <c r="AC18" s="66">
        <v>465923</v>
      </c>
      <c r="AD18" s="66">
        <v>425767</v>
      </c>
      <c r="AE18" s="66">
        <v>40156</v>
      </c>
      <c r="AF18" s="66">
        <v>492152</v>
      </c>
      <c r="AG18" s="66">
        <v>449092</v>
      </c>
      <c r="AH18" s="66">
        <v>43060</v>
      </c>
      <c r="AI18" s="66">
        <v>509941</v>
      </c>
      <c r="AJ18" s="66">
        <v>462261</v>
      </c>
      <c r="AK18" s="66">
        <v>47680</v>
      </c>
      <c r="AL18" s="66">
        <v>514785</v>
      </c>
      <c r="AM18" s="66">
        <v>475367</v>
      </c>
      <c r="AN18" s="66">
        <v>39418</v>
      </c>
      <c r="AO18" s="66">
        <v>527781</v>
      </c>
      <c r="AP18" s="66">
        <v>484541</v>
      </c>
      <c r="AQ18" s="66">
        <v>43240</v>
      </c>
      <c r="AR18" s="66">
        <v>539085</v>
      </c>
      <c r="AS18" s="66">
        <v>493509</v>
      </c>
      <c r="AT18" s="66">
        <v>45576</v>
      </c>
      <c r="AU18" s="66">
        <v>542758</v>
      </c>
      <c r="AV18" s="66">
        <v>497024</v>
      </c>
      <c r="AW18" s="66">
        <v>45734</v>
      </c>
      <c r="AX18" s="66">
        <v>536255</v>
      </c>
      <c r="AY18" s="66">
        <v>492421</v>
      </c>
      <c r="AZ18" s="66">
        <v>43834</v>
      </c>
      <c r="BA18" s="67">
        <v>519506</v>
      </c>
      <c r="BB18" s="67">
        <v>480057</v>
      </c>
      <c r="BC18" s="67">
        <v>39449</v>
      </c>
      <c r="BD18" s="544"/>
      <c r="BE18" s="544"/>
      <c r="BF18" s="544"/>
    </row>
    <row r="19" spans="1:58" s="198" customFormat="1" ht="15" customHeight="1">
      <c r="A19" s="245" t="s">
        <v>248</v>
      </c>
      <c r="B19" s="66">
        <v>115374</v>
      </c>
      <c r="C19" s="66">
        <v>86194</v>
      </c>
      <c r="D19" s="66">
        <v>29180</v>
      </c>
      <c r="E19" s="66">
        <v>119047</v>
      </c>
      <c r="F19" s="66">
        <v>91499</v>
      </c>
      <c r="G19" s="66">
        <v>27548</v>
      </c>
      <c r="H19" s="66">
        <v>131240</v>
      </c>
      <c r="I19" s="66">
        <v>96848</v>
      </c>
      <c r="J19" s="66">
        <v>34392</v>
      </c>
      <c r="K19" s="66">
        <v>119814</v>
      </c>
      <c r="L19" s="66">
        <v>95942</v>
      </c>
      <c r="M19" s="66">
        <v>23872</v>
      </c>
      <c r="N19" s="66">
        <v>144775</v>
      </c>
      <c r="O19" s="66">
        <v>102232</v>
      </c>
      <c r="P19" s="66">
        <v>42543</v>
      </c>
      <c r="Q19" s="66">
        <v>120799</v>
      </c>
      <c r="R19" s="66">
        <v>85771</v>
      </c>
      <c r="S19" s="66">
        <v>35028</v>
      </c>
      <c r="T19" s="66">
        <v>118521</v>
      </c>
      <c r="U19" s="66">
        <v>89537</v>
      </c>
      <c r="V19" s="66">
        <v>28984</v>
      </c>
      <c r="W19" s="66">
        <v>112542</v>
      </c>
      <c r="X19" s="66">
        <v>93486</v>
      </c>
      <c r="Y19" s="66">
        <v>19056</v>
      </c>
      <c r="Z19" s="66">
        <v>129788</v>
      </c>
      <c r="AA19" s="66">
        <v>99118</v>
      </c>
      <c r="AB19" s="66">
        <v>30670</v>
      </c>
      <c r="AC19" s="66">
        <v>138818</v>
      </c>
      <c r="AD19" s="66">
        <v>106587</v>
      </c>
      <c r="AE19" s="66">
        <v>32231</v>
      </c>
      <c r="AF19" s="66">
        <v>142547</v>
      </c>
      <c r="AG19" s="66">
        <v>111382</v>
      </c>
      <c r="AH19" s="66">
        <v>31165</v>
      </c>
      <c r="AI19" s="66">
        <v>151298</v>
      </c>
      <c r="AJ19" s="66">
        <v>123393</v>
      </c>
      <c r="AK19" s="66">
        <v>27905</v>
      </c>
      <c r="AL19" s="66">
        <v>160342</v>
      </c>
      <c r="AM19" s="66">
        <v>127781</v>
      </c>
      <c r="AN19" s="66">
        <v>32561</v>
      </c>
      <c r="AO19" s="66">
        <v>165711</v>
      </c>
      <c r="AP19" s="66">
        <v>133291</v>
      </c>
      <c r="AQ19" s="66">
        <v>32420</v>
      </c>
      <c r="AR19" s="66">
        <v>197276</v>
      </c>
      <c r="AS19" s="66">
        <v>152535</v>
      </c>
      <c r="AT19" s="66">
        <v>44741</v>
      </c>
      <c r="AU19" s="66">
        <v>169435</v>
      </c>
      <c r="AV19" s="66">
        <v>142680</v>
      </c>
      <c r="AW19" s="66">
        <v>26755</v>
      </c>
      <c r="AX19" s="66">
        <v>163724</v>
      </c>
      <c r="AY19" s="66">
        <v>136501</v>
      </c>
      <c r="AZ19" s="66">
        <v>27223</v>
      </c>
      <c r="BA19" s="67">
        <v>163248</v>
      </c>
      <c r="BB19" s="67">
        <v>135338</v>
      </c>
      <c r="BC19" s="67">
        <v>27910</v>
      </c>
      <c r="BD19" s="544"/>
      <c r="BE19" s="544"/>
      <c r="BF19" s="544"/>
    </row>
    <row r="20" spans="1:58" s="545" customFormat="1" ht="15" customHeight="1">
      <c r="A20" s="119" t="s">
        <v>249</v>
      </c>
      <c r="B20" s="403">
        <v>2123</v>
      </c>
      <c r="C20" s="403">
        <v>2123</v>
      </c>
      <c r="D20" s="403">
        <v>0</v>
      </c>
      <c r="E20" s="403">
        <v>2439</v>
      </c>
      <c r="F20" s="403">
        <v>2439</v>
      </c>
      <c r="G20" s="403">
        <v>0</v>
      </c>
      <c r="H20" s="403">
        <v>2601</v>
      </c>
      <c r="I20" s="403">
        <v>2601</v>
      </c>
      <c r="J20" s="403">
        <v>0</v>
      </c>
      <c r="K20" s="403">
        <v>2857</v>
      </c>
      <c r="L20" s="403">
        <v>2857</v>
      </c>
      <c r="M20" s="403">
        <v>0</v>
      </c>
      <c r="N20" s="403">
        <v>2956</v>
      </c>
      <c r="O20" s="403">
        <v>2956</v>
      </c>
      <c r="P20" s="403">
        <v>0</v>
      </c>
      <c r="Q20" s="403">
        <v>2983</v>
      </c>
      <c r="R20" s="403">
        <v>2983</v>
      </c>
      <c r="S20" s="403">
        <v>0</v>
      </c>
      <c r="T20" s="403">
        <v>2772</v>
      </c>
      <c r="U20" s="403">
        <v>2772</v>
      </c>
      <c r="V20" s="403">
        <v>0</v>
      </c>
      <c r="W20" s="403">
        <v>2646</v>
      </c>
      <c r="X20" s="403">
        <v>2646</v>
      </c>
      <c r="Y20" s="403">
        <v>0</v>
      </c>
      <c r="Z20" s="403">
        <v>2657</v>
      </c>
      <c r="AA20" s="403">
        <v>2657</v>
      </c>
      <c r="AB20" s="403">
        <v>0</v>
      </c>
      <c r="AC20" s="403">
        <v>2742</v>
      </c>
      <c r="AD20" s="403">
        <v>2742</v>
      </c>
      <c r="AE20" s="403">
        <v>0</v>
      </c>
      <c r="AF20" s="403">
        <v>3089</v>
      </c>
      <c r="AG20" s="403">
        <v>3089</v>
      </c>
      <c r="AH20" s="403">
        <v>0</v>
      </c>
      <c r="AI20" s="403">
        <v>3284</v>
      </c>
      <c r="AJ20" s="403">
        <v>3284</v>
      </c>
      <c r="AK20" s="403">
        <v>0</v>
      </c>
      <c r="AL20" s="403">
        <v>3275</v>
      </c>
      <c r="AM20" s="403">
        <v>3275</v>
      </c>
      <c r="AN20" s="403">
        <v>0</v>
      </c>
      <c r="AO20" s="403">
        <v>3362</v>
      </c>
      <c r="AP20" s="403">
        <v>3362</v>
      </c>
      <c r="AQ20" s="403">
        <v>0</v>
      </c>
      <c r="AR20" s="403">
        <v>3488</v>
      </c>
      <c r="AS20" s="403">
        <v>3488</v>
      </c>
      <c r="AT20" s="403">
        <v>0</v>
      </c>
      <c r="AU20" s="403">
        <v>3574</v>
      </c>
      <c r="AV20" s="403">
        <v>3574</v>
      </c>
      <c r="AW20" s="403">
        <v>0</v>
      </c>
      <c r="AX20" s="403">
        <v>3655</v>
      </c>
      <c r="AY20" s="403">
        <v>3655</v>
      </c>
      <c r="AZ20" s="403">
        <v>0</v>
      </c>
      <c r="BA20" s="71">
        <v>3620</v>
      </c>
      <c r="BB20" s="71">
        <v>3620</v>
      </c>
      <c r="BC20" s="71">
        <v>0</v>
      </c>
      <c r="BD20" s="544"/>
      <c r="BE20" s="544"/>
      <c r="BF20" s="544"/>
    </row>
    <row r="21" spans="1:58" s="545" customFormat="1" ht="15" customHeight="1">
      <c r="A21" s="119" t="s">
        <v>250</v>
      </c>
      <c r="B21" s="403">
        <v>-36987</v>
      </c>
      <c r="C21" s="62">
        <v>-33968</v>
      </c>
      <c r="D21" s="403">
        <v>-3019</v>
      </c>
      <c r="E21" s="403">
        <v>-36860</v>
      </c>
      <c r="F21" s="403">
        <v>-33867</v>
      </c>
      <c r="G21" s="403">
        <v>-2993</v>
      </c>
      <c r="H21" s="403">
        <v>-36142</v>
      </c>
      <c r="I21" s="403">
        <v>-34654</v>
      </c>
      <c r="J21" s="403">
        <v>-1488</v>
      </c>
      <c r="K21" s="403">
        <v>-36796</v>
      </c>
      <c r="L21" s="403">
        <v>-35290</v>
      </c>
      <c r="M21" s="403">
        <v>-1506</v>
      </c>
      <c r="N21" s="403">
        <v>-40466</v>
      </c>
      <c r="O21" s="403">
        <v>-38499</v>
      </c>
      <c r="P21" s="403">
        <v>-1967</v>
      </c>
      <c r="Q21" s="403">
        <v>-43209</v>
      </c>
      <c r="R21" s="403">
        <v>-41080</v>
      </c>
      <c r="S21" s="403">
        <v>-2129</v>
      </c>
      <c r="T21" s="403">
        <v>-44894</v>
      </c>
      <c r="U21" s="403">
        <v>-42322</v>
      </c>
      <c r="V21" s="403">
        <v>-2572</v>
      </c>
      <c r="W21" s="403">
        <v>-45339</v>
      </c>
      <c r="X21" s="403">
        <v>-42566</v>
      </c>
      <c r="Y21" s="403">
        <v>-2773</v>
      </c>
      <c r="Z21" s="403">
        <v>-46030</v>
      </c>
      <c r="AA21" s="403">
        <v>-43315</v>
      </c>
      <c r="AB21" s="403">
        <v>-2715</v>
      </c>
      <c r="AC21" s="403">
        <v>-44401</v>
      </c>
      <c r="AD21" s="403">
        <v>-42120</v>
      </c>
      <c r="AE21" s="403">
        <v>-2281</v>
      </c>
      <c r="AF21" s="403">
        <v>-44624</v>
      </c>
      <c r="AG21" s="403">
        <v>-42334</v>
      </c>
      <c r="AH21" s="403">
        <v>-2290</v>
      </c>
      <c r="AI21" s="403">
        <v>-45236</v>
      </c>
      <c r="AJ21" s="403">
        <v>-42868</v>
      </c>
      <c r="AK21" s="403">
        <v>-2368</v>
      </c>
      <c r="AL21" s="403">
        <v>-47149</v>
      </c>
      <c r="AM21" s="403">
        <v>-45664</v>
      </c>
      <c r="AN21" s="403">
        <v>-1485</v>
      </c>
      <c r="AO21" s="403">
        <v>-48790</v>
      </c>
      <c r="AP21" s="403">
        <v>-47085</v>
      </c>
      <c r="AQ21" s="403">
        <v>-1705</v>
      </c>
      <c r="AR21" s="403">
        <v>-50333</v>
      </c>
      <c r="AS21" s="403">
        <v>-48934</v>
      </c>
      <c r="AT21" s="403">
        <v>-1399</v>
      </c>
      <c r="AU21" s="403">
        <v>-57741</v>
      </c>
      <c r="AV21" s="403">
        <v>-56331</v>
      </c>
      <c r="AW21" s="403">
        <v>-1410</v>
      </c>
      <c r="AX21" s="403">
        <v>-60032</v>
      </c>
      <c r="AY21" s="403">
        <v>-58578</v>
      </c>
      <c r="AZ21" s="403">
        <v>-1454</v>
      </c>
      <c r="BA21" s="71">
        <v>-60196</v>
      </c>
      <c r="BB21" s="71">
        <v>-58836</v>
      </c>
      <c r="BC21" s="71">
        <v>-1360</v>
      </c>
      <c r="BD21" s="544"/>
      <c r="BE21" s="544"/>
      <c r="BF21" s="544"/>
    </row>
    <row r="22" spans="1:58" s="198" customFormat="1" ht="15" customHeight="1">
      <c r="A22" s="245" t="s">
        <v>247</v>
      </c>
      <c r="B22" s="66">
        <v>-34727</v>
      </c>
      <c r="C22" s="66">
        <v>-31708</v>
      </c>
      <c r="D22" s="66">
        <v>-3019</v>
      </c>
      <c r="E22" s="66">
        <v>-34751</v>
      </c>
      <c r="F22" s="66">
        <v>-31758</v>
      </c>
      <c r="G22" s="66">
        <v>-2993</v>
      </c>
      <c r="H22" s="66">
        <v>-33483</v>
      </c>
      <c r="I22" s="66">
        <v>-31995</v>
      </c>
      <c r="J22" s="66">
        <v>-1488</v>
      </c>
      <c r="K22" s="66">
        <v>-33562</v>
      </c>
      <c r="L22" s="66">
        <v>-32056</v>
      </c>
      <c r="M22" s="66">
        <v>-1506</v>
      </c>
      <c r="N22" s="66">
        <v>-36763</v>
      </c>
      <c r="O22" s="66">
        <v>-34796</v>
      </c>
      <c r="P22" s="66">
        <v>-1967</v>
      </c>
      <c r="Q22" s="66">
        <v>-40707</v>
      </c>
      <c r="R22" s="66">
        <v>-38578</v>
      </c>
      <c r="S22" s="66">
        <v>-2129</v>
      </c>
      <c r="T22" s="66">
        <v>-42014</v>
      </c>
      <c r="U22" s="66">
        <v>-39442</v>
      </c>
      <c r="V22" s="66">
        <v>-2572</v>
      </c>
      <c r="W22" s="66">
        <v>-42358</v>
      </c>
      <c r="X22" s="66">
        <v>-39585</v>
      </c>
      <c r="Y22" s="66">
        <v>-2773</v>
      </c>
      <c r="Z22" s="66">
        <v>-43157</v>
      </c>
      <c r="AA22" s="66">
        <v>-40442</v>
      </c>
      <c r="AB22" s="66">
        <v>-2715</v>
      </c>
      <c r="AC22" s="66">
        <v>-41479</v>
      </c>
      <c r="AD22" s="66">
        <v>-39198</v>
      </c>
      <c r="AE22" s="66">
        <v>-2281</v>
      </c>
      <c r="AF22" s="66">
        <v>-41882</v>
      </c>
      <c r="AG22" s="66">
        <v>-39592</v>
      </c>
      <c r="AH22" s="66">
        <v>-2290</v>
      </c>
      <c r="AI22" s="66">
        <v>-42350</v>
      </c>
      <c r="AJ22" s="66">
        <v>-39982</v>
      </c>
      <c r="AK22" s="66">
        <v>-2368</v>
      </c>
      <c r="AL22" s="66">
        <v>-44234</v>
      </c>
      <c r="AM22" s="66">
        <v>-42749</v>
      </c>
      <c r="AN22" s="66">
        <v>-1485</v>
      </c>
      <c r="AO22" s="66">
        <v>-46249</v>
      </c>
      <c r="AP22" s="66">
        <v>-44544</v>
      </c>
      <c r="AQ22" s="66">
        <v>-1705</v>
      </c>
      <c r="AR22" s="66">
        <v>-48162</v>
      </c>
      <c r="AS22" s="66">
        <v>-46763</v>
      </c>
      <c r="AT22" s="66">
        <v>-1399</v>
      </c>
      <c r="AU22" s="66">
        <v>-51704</v>
      </c>
      <c r="AV22" s="66">
        <v>-50294</v>
      </c>
      <c r="AW22" s="66">
        <v>-1410</v>
      </c>
      <c r="AX22" s="66">
        <v>-53618</v>
      </c>
      <c r="AY22" s="66">
        <v>-52164</v>
      </c>
      <c r="AZ22" s="66">
        <v>-1454</v>
      </c>
      <c r="BA22" s="67">
        <v>-53836</v>
      </c>
      <c r="BB22" s="67">
        <v>-52476</v>
      </c>
      <c r="BC22" s="67">
        <v>-1360</v>
      </c>
      <c r="BD22" s="544"/>
      <c r="BE22" s="544"/>
      <c r="BF22" s="544"/>
    </row>
    <row r="23" spans="1:58" s="198" customFormat="1" ht="15" customHeight="1">
      <c r="A23" s="245" t="s">
        <v>251</v>
      </c>
      <c r="B23" s="66">
        <v>-133</v>
      </c>
      <c r="C23" s="66">
        <v>-133</v>
      </c>
      <c r="D23" s="66">
        <v>0</v>
      </c>
      <c r="E23" s="66">
        <v>-149</v>
      </c>
      <c r="F23" s="66">
        <v>-149</v>
      </c>
      <c r="G23" s="66">
        <v>0</v>
      </c>
      <c r="H23" s="66">
        <v>-146</v>
      </c>
      <c r="I23" s="66">
        <v>-146</v>
      </c>
      <c r="J23" s="66">
        <v>0</v>
      </c>
      <c r="K23" s="66">
        <v>-160</v>
      </c>
      <c r="L23" s="66">
        <v>-160</v>
      </c>
      <c r="M23" s="66">
        <v>0</v>
      </c>
      <c r="N23" s="66">
        <v>-149</v>
      </c>
      <c r="O23" s="66">
        <v>-149</v>
      </c>
      <c r="P23" s="66">
        <v>0</v>
      </c>
      <c r="Q23" s="66">
        <v>-108</v>
      </c>
      <c r="R23" s="66">
        <v>-108</v>
      </c>
      <c r="S23" s="66">
        <v>0</v>
      </c>
      <c r="T23" s="66">
        <v>-58</v>
      </c>
      <c r="U23" s="66">
        <v>-58</v>
      </c>
      <c r="V23" s="66">
        <v>0</v>
      </c>
      <c r="W23" s="66">
        <v>-70</v>
      </c>
      <c r="X23" s="66">
        <v>-70</v>
      </c>
      <c r="Y23" s="66">
        <v>0</v>
      </c>
      <c r="Z23" s="66">
        <v>-68</v>
      </c>
      <c r="AA23" s="66">
        <v>-68</v>
      </c>
      <c r="AB23" s="66">
        <v>0</v>
      </c>
      <c r="AC23" s="66">
        <v>-61</v>
      </c>
      <c r="AD23" s="66">
        <v>-61</v>
      </c>
      <c r="AE23" s="66">
        <v>0</v>
      </c>
      <c r="AF23" s="66">
        <v>-63</v>
      </c>
      <c r="AG23" s="66">
        <v>-63</v>
      </c>
      <c r="AH23" s="66">
        <v>0</v>
      </c>
      <c r="AI23" s="66">
        <v>-58</v>
      </c>
      <c r="AJ23" s="66">
        <v>-58</v>
      </c>
      <c r="AK23" s="66">
        <v>0</v>
      </c>
      <c r="AL23" s="66">
        <v>-52</v>
      </c>
      <c r="AM23" s="66">
        <v>-52</v>
      </c>
      <c r="AN23" s="66">
        <v>0</v>
      </c>
      <c r="AO23" s="66">
        <v>-50</v>
      </c>
      <c r="AP23" s="66">
        <v>-50</v>
      </c>
      <c r="AQ23" s="66">
        <v>0</v>
      </c>
      <c r="AR23" s="66">
        <v>-45</v>
      </c>
      <c r="AS23" s="66">
        <v>-45</v>
      </c>
      <c r="AT23" s="66">
        <v>0</v>
      </c>
      <c r="AU23" s="66">
        <v>-46</v>
      </c>
      <c r="AV23" s="66">
        <v>-46</v>
      </c>
      <c r="AW23" s="66">
        <v>0</v>
      </c>
      <c r="AX23" s="66">
        <v>-46</v>
      </c>
      <c r="AY23" s="66">
        <v>-46</v>
      </c>
      <c r="AZ23" s="66">
        <v>0</v>
      </c>
      <c r="BA23" s="67">
        <v>-42</v>
      </c>
      <c r="BB23" s="67">
        <v>-42</v>
      </c>
      <c r="BC23" s="67">
        <v>0</v>
      </c>
      <c r="BD23" s="544"/>
      <c r="BE23" s="544"/>
      <c r="BF23" s="544"/>
    </row>
    <row r="24" spans="1:58" s="198" customFormat="1" ht="15" customHeight="1">
      <c r="A24" s="245" t="s">
        <v>252</v>
      </c>
      <c r="B24" s="66">
        <v>-2127</v>
      </c>
      <c r="C24" s="66">
        <v>-2127</v>
      </c>
      <c r="D24" s="66">
        <v>0</v>
      </c>
      <c r="E24" s="66">
        <v>-1960</v>
      </c>
      <c r="F24" s="66">
        <v>-1960</v>
      </c>
      <c r="G24" s="66">
        <v>0</v>
      </c>
      <c r="H24" s="66">
        <v>-2513</v>
      </c>
      <c r="I24" s="66">
        <v>-2513</v>
      </c>
      <c r="J24" s="66">
        <v>0</v>
      </c>
      <c r="K24" s="66">
        <v>-3074</v>
      </c>
      <c r="L24" s="66">
        <v>-3074</v>
      </c>
      <c r="M24" s="66">
        <v>0</v>
      </c>
      <c r="N24" s="66">
        <v>-3554</v>
      </c>
      <c r="O24" s="66">
        <v>-3554</v>
      </c>
      <c r="P24" s="66">
        <v>0</v>
      </c>
      <c r="Q24" s="66">
        <v>-2394</v>
      </c>
      <c r="R24" s="66">
        <v>-2394</v>
      </c>
      <c r="S24" s="66">
        <v>0</v>
      </c>
      <c r="T24" s="66">
        <v>-2822</v>
      </c>
      <c r="U24" s="66">
        <v>-2822</v>
      </c>
      <c r="V24" s="66">
        <v>0</v>
      </c>
      <c r="W24" s="66">
        <v>-2911</v>
      </c>
      <c r="X24" s="66">
        <v>-2911</v>
      </c>
      <c r="Y24" s="66">
        <v>0</v>
      </c>
      <c r="Z24" s="66">
        <v>-2805</v>
      </c>
      <c r="AA24" s="66">
        <v>-2805</v>
      </c>
      <c r="AB24" s="66">
        <v>0</v>
      </c>
      <c r="AC24" s="66">
        <v>-2861</v>
      </c>
      <c r="AD24" s="66">
        <v>-2861</v>
      </c>
      <c r="AE24" s="66">
        <v>0</v>
      </c>
      <c r="AF24" s="66">
        <v>-2679</v>
      </c>
      <c r="AG24" s="66">
        <v>-2679</v>
      </c>
      <c r="AH24" s="66">
        <v>0</v>
      </c>
      <c r="AI24" s="66">
        <v>-2828</v>
      </c>
      <c r="AJ24" s="66">
        <v>-2828</v>
      </c>
      <c r="AK24" s="66">
        <v>0</v>
      </c>
      <c r="AL24" s="66">
        <v>-2863</v>
      </c>
      <c r="AM24" s="66">
        <v>-2863</v>
      </c>
      <c r="AN24" s="66">
        <v>0</v>
      </c>
      <c r="AO24" s="66">
        <v>-2491</v>
      </c>
      <c r="AP24" s="66">
        <v>-2491</v>
      </c>
      <c r="AQ24" s="66">
        <v>0</v>
      </c>
      <c r="AR24" s="66">
        <v>-2126</v>
      </c>
      <c r="AS24" s="66">
        <v>-2126</v>
      </c>
      <c r="AT24" s="66">
        <v>0</v>
      </c>
      <c r="AU24" s="66">
        <v>-5991</v>
      </c>
      <c r="AV24" s="66">
        <v>-5991</v>
      </c>
      <c r="AW24" s="66">
        <v>0</v>
      </c>
      <c r="AX24" s="66">
        <v>-6368</v>
      </c>
      <c r="AY24" s="66">
        <v>-6368</v>
      </c>
      <c r="AZ24" s="66">
        <v>0</v>
      </c>
      <c r="BA24" s="67">
        <v>-6318</v>
      </c>
      <c r="BB24" s="67">
        <v>-6318</v>
      </c>
      <c r="BC24" s="67">
        <v>0</v>
      </c>
      <c r="BD24" s="544"/>
      <c r="BE24" s="544"/>
      <c r="BF24" s="544"/>
    </row>
    <row r="25" spans="1:58" s="545" customFormat="1" ht="15" customHeight="1">
      <c r="A25" s="119" t="s">
        <v>253</v>
      </c>
      <c r="B25" s="403">
        <v>55418</v>
      </c>
      <c r="C25" s="403">
        <v>55418</v>
      </c>
      <c r="D25" s="403">
        <v>0</v>
      </c>
      <c r="E25" s="403">
        <v>56510</v>
      </c>
      <c r="F25" s="403">
        <v>56509</v>
      </c>
      <c r="G25" s="403">
        <v>1</v>
      </c>
      <c r="H25" s="403">
        <v>58419</v>
      </c>
      <c r="I25" s="403">
        <v>58418</v>
      </c>
      <c r="J25" s="403">
        <v>1</v>
      </c>
      <c r="K25" s="403">
        <v>68088</v>
      </c>
      <c r="L25" s="403">
        <v>68079</v>
      </c>
      <c r="M25" s="403">
        <v>9</v>
      </c>
      <c r="N25" s="403">
        <v>85168</v>
      </c>
      <c r="O25" s="403">
        <v>85016</v>
      </c>
      <c r="P25" s="403">
        <v>152</v>
      </c>
      <c r="Q25" s="403">
        <v>89823</v>
      </c>
      <c r="R25" s="403">
        <v>89810</v>
      </c>
      <c r="S25" s="403">
        <v>13</v>
      </c>
      <c r="T25" s="403">
        <v>89850</v>
      </c>
      <c r="U25" s="403">
        <v>89834</v>
      </c>
      <c r="V25" s="403">
        <v>16</v>
      </c>
      <c r="W25" s="403">
        <v>85734</v>
      </c>
      <c r="X25" s="403">
        <v>85709</v>
      </c>
      <c r="Y25" s="403">
        <v>25</v>
      </c>
      <c r="Z25" s="403">
        <v>87050</v>
      </c>
      <c r="AA25" s="403">
        <v>87026</v>
      </c>
      <c r="AB25" s="403">
        <v>24</v>
      </c>
      <c r="AC25" s="403">
        <v>85144</v>
      </c>
      <c r="AD25" s="403">
        <v>85135</v>
      </c>
      <c r="AE25" s="403">
        <v>9</v>
      </c>
      <c r="AF25" s="403">
        <v>86395</v>
      </c>
      <c r="AG25" s="403">
        <v>86385</v>
      </c>
      <c r="AH25" s="403">
        <v>10</v>
      </c>
      <c r="AI25" s="403">
        <v>86458</v>
      </c>
      <c r="AJ25" s="403">
        <v>86449</v>
      </c>
      <c r="AK25" s="403">
        <v>9</v>
      </c>
      <c r="AL25" s="403">
        <v>87478</v>
      </c>
      <c r="AM25" s="403">
        <v>87449</v>
      </c>
      <c r="AN25" s="403">
        <v>29</v>
      </c>
      <c r="AO25" s="403">
        <v>90621</v>
      </c>
      <c r="AP25" s="403">
        <v>90387</v>
      </c>
      <c r="AQ25" s="403">
        <v>234</v>
      </c>
      <c r="AR25" s="403">
        <v>91088</v>
      </c>
      <c r="AS25" s="403">
        <v>90837</v>
      </c>
      <c r="AT25" s="403">
        <v>251</v>
      </c>
      <c r="AU25" s="403">
        <v>92061</v>
      </c>
      <c r="AV25" s="403">
        <v>91855</v>
      </c>
      <c r="AW25" s="403">
        <v>206</v>
      </c>
      <c r="AX25" s="403">
        <v>95074</v>
      </c>
      <c r="AY25" s="403">
        <v>94901</v>
      </c>
      <c r="AZ25" s="403">
        <v>173</v>
      </c>
      <c r="BA25" s="71">
        <v>95551</v>
      </c>
      <c r="BB25" s="71">
        <v>95396</v>
      </c>
      <c r="BC25" s="71">
        <v>155</v>
      </c>
      <c r="BD25" s="544"/>
      <c r="BE25" s="544"/>
      <c r="BF25" s="544"/>
    </row>
    <row r="26" spans="1:58" s="545" customFormat="1" ht="15" customHeight="1">
      <c r="A26" s="119" t="s">
        <v>254</v>
      </c>
      <c r="B26" s="403">
        <v>2026</v>
      </c>
      <c r="C26" s="171">
        <v>2026</v>
      </c>
      <c r="D26" s="403">
        <v>0</v>
      </c>
      <c r="E26" s="403">
        <v>1966</v>
      </c>
      <c r="F26" s="171">
        <v>1966</v>
      </c>
      <c r="G26" s="403">
        <v>0</v>
      </c>
      <c r="H26" s="403">
        <v>2020</v>
      </c>
      <c r="I26" s="171">
        <v>2020</v>
      </c>
      <c r="J26" s="403">
        <v>0</v>
      </c>
      <c r="K26" s="403">
        <v>2035</v>
      </c>
      <c r="L26" s="171">
        <v>2035</v>
      </c>
      <c r="M26" s="403">
        <v>0</v>
      </c>
      <c r="N26" s="403">
        <v>1974</v>
      </c>
      <c r="O26" s="171">
        <v>1974</v>
      </c>
      <c r="P26" s="403">
        <v>0</v>
      </c>
      <c r="Q26" s="403">
        <v>1295</v>
      </c>
      <c r="R26" s="171">
        <v>1295</v>
      </c>
      <c r="S26" s="403">
        <v>0</v>
      </c>
      <c r="T26" s="403">
        <v>1321</v>
      </c>
      <c r="U26" s="171">
        <v>1321</v>
      </c>
      <c r="V26" s="403">
        <v>0</v>
      </c>
      <c r="W26" s="403">
        <v>1786</v>
      </c>
      <c r="X26" s="171">
        <v>1786</v>
      </c>
      <c r="Y26" s="403">
        <v>0</v>
      </c>
      <c r="Z26" s="403">
        <v>1787</v>
      </c>
      <c r="AA26" s="171">
        <v>1787</v>
      </c>
      <c r="AB26" s="403">
        <v>0</v>
      </c>
      <c r="AC26" s="403">
        <v>1792</v>
      </c>
      <c r="AD26" s="171">
        <v>1792</v>
      </c>
      <c r="AE26" s="403">
        <v>0</v>
      </c>
      <c r="AF26" s="403">
        <v>2091</v>
      </c>
      <c r="AG26" s="171">
        <v>2091</v>
      </c>
      <c r="AH26" s="403">
        <v>0</v>
      </c>
      <c r="AI26" s="403">
        <v>2379</v>
      </c>
      <c r="AJ26" s="171">
        <v>2379</v>
      </c>
      <c r="AK26" s="403">
        <v>0</v>
      </c>
      <c r="AL26" s="403">
        <v>2850</v>
      </c>
      <c r="AM26" s="171">
        <v>2850</v>
      </c>
      <c r="AN26" s="403">
        <v>0</v>
      </c>
      <c r="AO26" s="403">
        <v>2958</v>
      </c>
      <c r="AP26" s="171">
        <v>2958</v>
      </c>
      <c r="AQ26" s="403">
        <v>0</v>
      </c>
      <c r="AR26" s="403">
        <v>2997</v>
      </c>
      <c r="AS26" s="171">
        <v>2997</v>
      </c>
      <c r="AT26" s="403">
        <v>0</v>
      </c>
      <c r="AU26" s="403">
        <v>3560</v>
      </c>
      <c r="AV26" s="171">
        <v>3560</v>
      </c>
      <c r="AW26" s="403">
        <v>0</v>
      </c>
      <c r="AX26" s="403">
        <v>3672</v>
      </c>
      <c r="AY26" s="171">
        <v>3672</v>
      </c>
      <c r="AZ26" s="403">
        <v>0</v>
      </c>
      <c r="BA26" s="71">
        <v>3954</v>
      </c>
      <c r="BB26" s="172">
        <v>3954</v>
      </c>
      <c r="BC26" s="71">
        <v>0</v>
      </c>
      <c r="BD26" s="544"/>
      <c r="BE26" s="544"/>
      <c r="BF26" s="544"/>
    </row>
    <row r="27" spans="1:58" s="545" customFormat="1" ht="15" customHeight="1">
      <c r="A27" s="119" t="s">
        <v>255</v>
      </c>
      <c r="B27" s="403">
        <v>18641</v>
      </c>
      <c r="C27" s="403">
        <v>18534</v>
      </c>
      <c r="D27" s="403">
        <v>107</v>
      </c>
      <c r="E27" s="403">
        <v>19119</v>
      </c>
      <c r="F27" s="403">
        <v>19007</v>
      </c>
      <c r="G27" s="403">
        <v>112</v>
      </c>
      <c r="H27" s="403">
        <v>19466</v>
      </c>
      <c r="I27" s="403">
        <v>19342</v>
      </c>
      <c r="J27" s="403">
        <v>124</v>
      </c>
      <c r="K27" s="403">
        <v>20688</v>
      </c>
      <c r="L27" s="403">
        <v>20559</v>
      </c>
      <c r="M27" s="403">
        <v>129</v>
      </c>
      <c r="N27" s="403">
        <v>21310</v>
      </c>
      <c r="O27" s="403">
        <v>21147</v>
      </c>
      <c r="P27" s="403">
        <v>163</v>
      </c>
      <c r="Q27" s="403">
        <v>21580</v>
      </c>
      <c r="R27" s="403">
        <v>21411</v>
      </c>
      <c r="S27" s="403">
        <v>169</v>
      </c>
      <c r="T27" s="403">
        <v>21737</v>
      </c>
      <c r="U27" s="403">
        <v>21564</v>
      </c>
      <c r="V27" s="403">
        <v>173</v>
      </c>
      <c r="W27" s="403">
        <v>21838</v>
      </c>
      <c r="X27" s="403">
        <v>21641</v>
      </c>
      <c r="Y27" s="403">
        <v>197</v>
      </c>
      <c r="Z27" s="403">
        <v>21890</v>
      </c>
      <c r="AA27" s="403">
        <v>21673</v>
      </c>
      <c r="AB27" s="403">
        <v>217</v>
      </c>
      <c r="AC27" s="403">
        <v>21658</v>
      </c>
      <c r="AD27" s="403">
        <v>21462</v>
      </c>
      <c r="AE27" s="403">
        <v>196</v>
      </c>
      <c r="AF27" s="403">
        <v>21545</v>
      </c>
      <c r="AG27" s="403">
        <v>21332</v>
      </c>
      <c r="AH27" s="403">
        <v>213</v>
      </c>
      <c r="AI27" s="403">
        <v>21648</v>
      </c>
      <c r="AJ27" s="403">
        <v>21425</v>
      </c>
      <c r="AK27" s="403">
        <v>223</v>
      </c>
      <c r="AL27" s="403">
        <v>22660</v>
      </c>
      <c r="AM27" s="403">
        <v>22466</v>
      </c>
      <c r="AN27" s="403">
        <v>194</v>
      </c>
      <c r="AO27" s="403">
        <v>21353</v>
      </c>
      <c r="AP27" s="403">
        <v>21160</v>
      </c>
      <c r="AQ27" s="403">
        <v>193</v>
      </c>
      <c r="AR27" s="403">
        <v>21629</v>
      </c>
      <c r="AS27" s="403">
        <v>21411</v>
      </c>
      <c r="AT27" s="403">
        <v>218</v>
      </c>
      <c r="AU27" s="403">
        <v>21814</v>
      </c>
      <c r="AV27" s="403">
        <v>21594</v>
      </c>
      <c r="AW27" s="403">
        <v>220</v>
      </c>
      <c r="AX27" s="403">
        <v>21727</v>
      </c>
      <c r="AY27" s="403">
        <v>21495</v>
      </c>
      <c r="AZ27" s="403">
        <v>232</v>
      </c>
      <c r="BA27" s="71">
        <v>21434</v>
      </c>
      <c r="BB27" s="71">
        <v>21199</v>
      </c>
      <c r="BC27" s="71">
        <v>235</v>
      </c>
      <c r="BD27" s="544"/>
      <c r="BE27" s="544"/>
      <c r="BF27" s="544"/>
    </row>
    <row r="28" spans="1:58" s="545" customFormat="1" ht="15" customHeight="1">
      <c r="A28" s="119" t="s">
        <v>256</v>
      </c>
      <c r="B28" s="403">
        <v>35895</v>
      </c>
      <c r="C28" s="403">
        <v>35654</v>
      </c>
      <c r="D28" s="403">
        <v>241</v>
      </c>
      <c r="E28" s="403">
        <v>36562</v>
      </c>
      <c r="F28" s="403">
        <v>36318</v>
      </c>
      <c r="G28" s="403">
        <v>244</v>
      </c>
      <c r="H28" s="403">
        <v>37634</v>
      </c>
      <c r="I28" s="403">
        <v>37368</v>
      </c>
      <c r="J28" s="403">
        <v>266</v>
      </c>
      <c r="K28" s="403">
        <v>36705</v>
      </c>
      <c r="L28" s="403">
        <v>36442</v>
      </c>
      <c r="M28" s="403">
        <v>263</v>
      </c>
      <c r="N28" s="403">
        <v>37461</v>
      </c>
      <c r="O28" s="403">
        <v>37169</v>
      </c>
      <c r="P28" s="403">
        <v>292</v>
      </c>
      <c r="Q28" s="403">
        <v>38377</v>
      </c>
      <c r="R28" s="403">
        <v>38063</v>
      </c>
      <c r="S28" s="403">
        <v>314</v>
      </c>
      <c r="T28" s="403">
        <v>38501</v>
      </c>
      <c r="U28" s="403">
        <v>38168</v>
      </c>
      <c r="V28" s="403">
        <v>333</v>
      </c>
      <c r="W28" s="403">
        <v>40471</v>
      </c>
      <c r="X28" s="403">
        <v>40235</v>
      </c>
      <c r="Y28" s="403">
        <v>236</v>
      </c>
      <c r="Z28" s="403">
        <v>40967</v>
      </c>
      <c r="AA28" s="403">
        <v>40699</v>
      </c>
      <c r="AB28" s="403">
        <v>268</v>
      </c>
      <c r="AC28" s="403">
        <v>41656</v>
      </c>
      <c r="AD28" s="403">
        <v>41417</v>
      </c>
      <c r="AE28" s="403">
        <v>239</v>
      </c>
      <c r="AF28" s="403">
        <v>43142</v>
      </c>
      <c r="AG28" s="403">
        <v>42880</v>
      </c>
      <c r="AH28" s="403">
        <v>262</v>
      </c>
      <c r="AI28" s="403">
        <v>42513</v>
      </c>
      <c r="AJ28" s="403">
        <v>42238</v>
      </c>
      <c r="AK28" s="403">
        <v>275</v>
      </c>
      <c r="AL28" s="403">
        <v>43025</v>
      </c>
      <c r="AM28" s="403">
        <v>42786.7</v>
      </c>
      <c r="AN28" s="403">
        <v>238</v>
      </c>
      <c r="AO28" s="403">
        <v>42680</v>
      </c>
      <c r="AP28" s="403">
        <v>42484</v>
      </c>
      <c r="AQ28" s="403">
        <v>196</v>
      </c>
      <c r="AR28" s="403">
        <v>44093</v>
      </c>
      <c r="AS28" s="403">
        <v>43889</v>
      </c>
      <c r="AT28" s="403">
        <v>204</v>
      </c>
      <c r="AU28" s="403">
        <v>47546</v>
      </c>
      <c r="AV28" s="403">
        <v>47343</v>
      </c>
      <c r="AW28" s="403">
        <v>203</v>
      </c>
      <c r="AX28" s="403">
        <v>47403</v>
      </c>
      <c r="AY28" s="403">
        <v>47193</v>
      </c>
      <c r="AZ28" s="403">
        <v>210</v>
      </c>
      <c r="BA28" s="71">
        <v>48209</v>
      </c>
      <c r="BB28" s="71">
        <v>47996</v>
      </c>
      <c r="BC28" s="71">
        <v>213</v>
      </c>
      <c r="BD28" s="544"/>
      <c r="BE28" s="544"/>
      <c r="BF28" s="544"/>
    </row>
    <row r="29" spans="1:58" s="545" customFormat="1" ht="15" customHeight="1">
      <c r="A29" s="119" t="s">
        <v>257</v>
      </c>
      <c r="B29" s="403">
        <v>-27335</v>
      </c>
      <c r="C29" s="62">
        <v>-27053</v>
      </c>
      <c r="D29" s="403">
        <v>-282</v>
      </c>
      <c r="E29" s="403">
        <v>-28836</v>
      </c>
      <c r="F29" s="171">
        <v>-28551</v>
      </c>
      <c r="G29" s="403">
        <v>-285</v>
      </c>
      <c r="H29" s="403">
        <v>-30476</v>
      </c>
      <c r="I29" s="171">
        <v>-30159</v>
      </c>
      <c r="J29" s="403">
        <v>-317</v>
      </c>
      <c r="K29" s="403">
        <v>-31748</v>
      </c>
      <c r="L29" s="171">
        <v>-31429</v>
      </c>
      <c r="M29" s="403">
        <v>-319</v>
      </c>
      <c r="N29" s="403">
        <v>-32977</v>
      </c>
      <c r="O29" s="171">
        <v>-32603</v>
      </c>
      <c r="P29" s="403">
        <v>-374</v>
      </c>
      <c r="Q29" s="403">
        <v>-34609</v>
      </c>
      <c r="R29" s="171">
        <v>-34210</v>
      </c>
      <c r="S29" s="403">
        <v>-399</v>
      </c>
      <c r="T29" s="403">
        <v>-35488</v>
      </c>
      <c r="U29" s="171">
        <v>-35067</v>
      </c>
      <c r="V29" s="403">
        <v>-421</v>
      </c>
      <c r="W29" s="403">
        <v>-36257</v>
      </c>
      <c r="X29" s="171">
        <v>-35918</v>
      </c>
      <c r="Y29" s="403">
        <v>-339</v>
      </c>
      <c r="Z29" s="403">
        <v>-37527</v>
      </c>
      <c r="AA29" s="171">
        <v>-37152</v>
      </c>
      <c r="AB29" s="403">
        <v>-375</v>
      </c>
      <c r="AC29" s="403">
        <v>-38470</v>
      </c>
      <c r="AD29" s="171">
        <v>-38134</v>
      </c>
      <c r="AE29" s="403">
        <v>-336</v>
      </c>
      <c r="AF29" s="403">
        <v>-39588</v>
      </c>
      <c r="AG29" s="171">
        <v>-39217</v>
      </c>
      <c r="AH29" s="403">
        <v>-371</v>
      </c>
      <c r="AI29" s="403">
        <v>-39106</v>
      </c>
      <c r="AJ29" s="171">
        <v>-38716</v>
      </c>
      <c r="AK29" s="403">
        <v>-390</v>
      </c>
      <c r="AL29" s="403">
        <v>-38965</v>
      </c>
      <c r="AM29" s="171">
        <v>-38625</v>
      </c>
      <c r="AN29" s="403">
        <v>-340</v>
      </c>
      <c r="AO29" s="403">
        <v>-38899</v>
      </c>
      <c r="AP29" s="171">
        <v>-38580</v>
      </c>
      <c r="AQ29" s="403">
        <v>-319</v>
      </c>
      <c r="AR29" s="403">
        <v>-40182</v>
      </c>
      <c r="AS29" s="171">
        <v>-39843</v>
      </c>
      <c r="AT29" s="403">
        <v>-339</v>
      </c>
      <c r="AU29" s="403">
        <v>-41417</v>
      </c>
      <c r="AV29" s="171">
        <v>-41093</v>
      </c>
      <c r="AW29" s="403">
        <v>-324</v>
      </c>
      <c r="AX29" s="403">
        <v>-40236</v>
      </c>
      <c r="AY29" s="171">
        <v>-39911</v>
      </c>
      <c r="AZ29" s="403">
        <v>-325</v>
      </c>
      <c r="BA29" s="71">
        <v>-41517</v>
      </c>
      <c r="BB29" s="172">
        <v>-41199</v>
      </c>
      <c r="BC29" s="71">
        <v>-318</v>
      </c>
      <c r="BD29" s="544"/>
      <c r="BE29" s="544"/>
      <c r="BF29" s="544"/>
    </row>
    <row r="30" spans="1:58" s="198" customFormat="1" ht="15" customHeight="1">
      <c r="A30" s="245" t="s">
        <v>258</v>
      </c>
      <c r="B30" s="105">
        <v>-9611</v>
      </c>
      <c r="C30" s="105">
        <v>-9530</v>
      </c>
      <c r="D30" s="105">
        <v>-81</v>
      </c>
      <c r="E30" s="105">
        <v>-9874</v>
      </c>
      <c r="F30" s="105">
        <v>-9792</v>
      </c>
      <c r="G30" s="105">
        <v>-82</v>
      </c>
      <c r="H30" s="105">
        <v>-10194</v>
      </c>
      <c r="I30" s="105">
        <v>-10101</v>
      </c>
      <c r="J30" s="105">
        <v>-93</v>
      </c>
      <c r="K30" s="105">
        <v>-10527</v>
      </c>
      <c r="L30" s="105">
        <v>-10432</v>
      </c>
      <c r="M30" s="105">
        <v>-95</v>
      </c>
      <c r="N30" s="105">
        <v>-10968</v>
      </c>
      <c r="O30" s="105">
        <v>-10845</v>
      </c>
      <c r="P30" s="105">
        <v>-123</v>
      </c>
      <c r="Q30" s="105">
        <v>-11456</v>
      </c>
      <c r="R30" s="105">
        <v>-11326</v>
      </c>
      <c r="S30" s="105">
        <v>-130</v>
      </c>
      <c r="T30" s="105">
        <v>-11750</v>
      </c>
      <c r="U30" s="105">
        <v>-11612</v>
      </c>
      <c r="V30" s="105">
        <v>-138</v>
      </c>
      <c r="W30" s="105">
        <v>-11896</v>
      </c>
      <c r="X30" s="105">
        <v>-11742</v>
      </c>
      <c r="Y30" s="105">
        <v>-154</v>
      </c>
      <c r="Z30" s="105">
        <v>-11912</v>
      </c>
      <c r="AA30" s="105">
        <v>-11743</v>
      </c>
      <c r="AB30" s="105">
        <v>-169</v>
      </c>
      <c r="AC30" s="105">
        <v>-11870</v>
      </c>
      <c r="AD30" s="105">
        <v>-11719</v>
      </c>
      <c r="AE30" s="105">
        <v>-151</v>
      </c>
      <c r="AF30" s="105">
        <v>-12134</v>
      </c>
      <c r="AG30" s="105">
        <v>-11966</v>
      </c>
      <c r="AH30" s="105">
        <v>-168</v>
      </c>
      <c r="AI30" s="105">
        <v>-12268</v>
      </c>
      <c r="AJ30" s="105">
        <v>-12091</v>
      </c>
      <c r="AK30" s="105">
        <v>-177</v>
      </c>
      <c r="AL30" s="105">
        <v>-12599</v>
      </c>
      <c r="AM30" s="105">
        <v>-12444</v>
      </c>
      <c r="AN30" s="105">
        <v>-155</v>
      </c>
      <c r="AO30" s="105">
        <v>-12666</v>
      </c>
      <c r="AP30" s="105">
        <v>-12508</v>
      </c>
      <c r="AQ30" s="105">
        <v>-158</v>
      </c>
      <c r="AR30" s="105">
        <v>-13041</v>
      </c>
      <c r="AS30" s="105">
        <v>-12870</v>
      </c>
      <c r="AT30" s="105">
        <v>-171</v>
      </c>
      <c r="AU30" s="105">
        <v>-13621</v>
      </c>
      <c r="AV30" s="105">
        <v>-13463</v>
      </c>
      <c r="AW30" s="105">
        <v>-158</v>
      </c>
      <c r="AX30" s="105">
        <v>-13280</v>
      </c>
      <c r="AY30" s="105">
        <v>-13124</v>
      </c>
      <c r="AZ30" s="105">
        <v>-156</v>
      </c>
      <c r="BA30" s="138">
        <v>-13504</v>
      </c>
      <c r="BB30" s="138">
        <v>-13352</v>
      </c>
      <c r="BC30" s="138">
        <v>-152</v>
      </c>
      <c r="BD30" s="544"/>
      <c r="BE30" s="544"/>
      <c r="BF30" s="544"/>
    </row>
    <row r="31" spans="1:58" s="198" customFormat="1" ht="15" customHeight="1">
      <c r="A31" s="245" t="s">
        <v>259</v>
      </c>
      <c r="B31" s="66">
        <v>-17724</v>
      </c>
      <c r="C31" s="66">
        <v>-17523</v>
      </c>
      <c r="D31" s="66">
        <v>-201</v>
      </c>
      <c r="E31" s="66">
        <v>-18962</v>
      </c>
      <c r="F31" s="66">
        <v>-18759</v>
      </c>
      <c r="G31" s="66">
        <v>-203</v>
      </c>
      <c r="H31" s="66">
        <v>-20282</v>
      </c>
      <c r="I31" s="66">
        <v>-20058</v>
      </c>
      <c r="J31" s="66">
        <v>-224</v>
      </c>
      <c r="K31" s="66">
        <v>-21221</v>
      </c>
      <c r="L31" s="66">
        <v>-20997</v>
      </c>
      <c r="M31" s="66">
        <v>-224</v>
      </c>
      <c r="N31" s="66">
        <v>-22009</v>
      </c>
      <c r="O31" s="66">
        <v>-21758</v>
      </c>
      <c r="P31" s="66">
        <v>-251</v>
      </c>
      <c r="Q31" s="66">
        <v>-23153</v>
      </c>
      <c r="R31" s="66">
        <v>-22884</v>
      </c>
      <c r="S31" s="66">
        <v>-269</v>
      </c>
      <c r="T31" s="66">
        <v>-23738</v>
      </c>
      <c r="U31" s="66">
        <v>-23455</v>
      </c>
      <c r="V31" s="66">
        <v>-283</v>
      </c>
      <c r="W31" s="66">
        <v>-24361</v>
      </c>
      <c r="X31" s="66">
        <v>-24176</v>
      </c>
      <c r="Y31" s="66">
        <v>-185</v>
      </c>
      <c r="Z31" s="66">
        <v>-25615</v>
      </c>
      <c r="AA31" s="66">
        <v>-25409</v>
      </c>
      <c r="AB31" s="66">
        <v>-206</v>
      </c>
      <c r="AC31" s="66">
        <v>-26600</v>
      </c>
      <c r="AD31" s="66">
        <v>-26415</v>
      </c>
      <c r="AE31" s="66">
        <v>-185</v>
      </c>
      <c r="AF31" s="66">
        <v>-27454</v>
      </c>
      <c r="AG31" s="66">
        <v>-27251</v>
      </c>
      <c r="AH31" s="66">
        <v>-203</v>
      </c>
      <c r="AI31" s="66">
        <v>-26838</v>
      </c>
      <c r="AJ31" s="66">
        <v>-26625</v>
      </c>
      <c r="AK31" s="66">
        <v>-213</v>
      </c>
      <c r="AL31" s="66">
        <v>-26366</v>
      </c>
      <c r="AM31" s="66">
        <v>-26181</v>
      </c>
      <c r="AN31" s="66">
        <v>-185</v>
      </c>
      <c r="AO31" s="66">
        <v>-26233</v>
      </c>
      <c r="AP31" s="66">
        <v>-26072</v>
      </c>
      <c r="AQ31" s="66">
        <v>-161</v>
      </c>
      <c r="AR31" s="66">
        <v>-27141</v>
      </c>
      <c r="AS31" s="66">
        <v>-26973</v>
      </c>
      <c r="AT31" s="66">
        <v>-168</v>
      </c>
      <c r="AU31" s="66">
        <v>-27796</v>
      </c>
      <c r="AV31" s="66">
        <v>-27630</v>
      </c>
      <c r="AW31" s="66">
        <v>-166</v>
      </c>
      <c r="AX31" s="66">
        <v>-26956</v>
      </c>
      <c r="AY31" s="66">
        <v>-26787</v>
      </c>
      <c r="AZ31" s="66">
        <v>-169</v>
      </c>
      <c r="BA31" s="67">
        <v>-28013</v>
      </c>
      <c r="BB31" s="67">
        <v>-27847</v>
      </c>
      <c r="BC31" s="67">
        <v>-166</v>
      </c>
      <c r="BD31" s="544"/>
      <c r="BE31" s="544"/>
      <c r="BF31" s="544"/>
    </row>
    <row r="32" spans="1:58" s="545" customFormat="1" ht="15" customHeight="1">
      <c r="A32" s="119" t="s">
        <v>260</v>
      </c>
      <c r="B32" s="403">
        <v>24759</v>
      </c>
      <c r="C32" s="403">
        <v>23796</v>
      </c>
      <c r="D32" s="403">
        <v>963</v>
      </c>
      <c r="E32" s="403">
        <v>24345</v>
      </c>
      <c r="F32" s="403">
        <v>23835</v>
      </c>
      <c r="G32" s="403">
        <v>510</v>
      </c>
      <c r="H32" s="403">
        <v>26742</v>
      </c>
      <c r="I32" s="403">
        <v>25614</v>
      </c>
      <c r="J32" s="403">
        <v>1128</v>
      </c>
      <c r="K32" s="403">
        <v>27400</v>
      </c>
      <c r="L32" s="403">
        <v>26048</v>
      </c>
      <c r="M32" s="403">
        <v>1352</v>
      </c>
      <c r="N32" s="403">
        <v>26955</v>
      </c>
      <c r="O32" s="403">
        <v>26286</v>
      </c>
      <c r="P32" s="403">
        <v>669</v>
      </c>
      <c r="Q32" s="403">
        <v>27202</v>
      </c>
      <c r="R32" s="403">
        <v>26506</v>
      </c>
      <c r="S32" s="403">
        <v>696</v>
      </c>
      <c r="T32" s="403">
        <v>26110</v>
      </c>
      <c r="U32" s="403">
        <v>25109</v>
      </c>
      <c r="V32" s="403">
        <v>1001</v>
      </c>
      <c r="W32" s="403">
        <v>27583</v>
      </c>
      <c r="X32" s="403">
        <v>26651</v>
      </c>
      <c r="Y32" s="403">
        <v>932</v>
      </c>
      <c r="Z32" s="403">
        <v>26287</v>
      </c>
      <c r="AA32" s="403">
        <v>25416</v>
      </c>
      <c r="AB32" s="403">
        <v>871</v>
      </c>
      <c r="AC32" s="403">
        <v>25319</v>
      </c>
      <c r="AD32" s="403">
        <v>24640</v>
      </c>
      <c r="AE32" s="403">
        <v>679</v>
      </c>
      <c r="AF32" s="403">
        <v>24046</v>
      </c>
      <c r="AG32" s="403">
        <v>23259</v>
      </c>
      <c r="AH32" s="403">
        <v>787</v>
      </c>
      <c r="AI32" s="403">
        <v>24905</v>
      </c>
      <c r="AJ32" s="403">
        <v>24142</v>
      </c>
      <c r="AK32" s="403">
        <v>763</v>
      </c>
      <c r="AL32" s="403">
        <v>24064</v>
      </c>
      <c r="AM32" s="403">
        <v>23332.5</v>
      </c>
      <c r="AN32" s="403">
        <v>731</v>
      </c>
      <c r="AO32" s="403">
        <v>25634</v>
      </c>
      <c r="AP32" s="403">
        <v>24848</v>
      </c>
      <c r="AQ32" s="403">
        <v>786</v>
      </c>
      <c r="AR32" s="403">
        <v>25013</v>
      </c>
      <c r="AS32" s="403">
        <v>24084</v>
      </c>
      <c r="AT32" s="403">
        <v>929</v>
      </c>
      <c r="AU32" s="403">
        <v>27959</v>
      </c>
      <c r="AV32" s="403">
        <v>26806</v>
      </c>
      <c r="AW32" s="403">
        <v>1153</v>
      </c>
      <c r="AX32" s="403">
        <v>25019</v>
      </c>
      <c r="AY32" s="403">
        <v>23795</v>
      </c>
      <c r="AZ32" s="403">
        <v>1224</v>
      </c>
      <c r="BA32" s="71">
        <v>26694</v>
      </c>
      <c r="BB32" s="71">
        <v>25513</v>
      </c>
      <c r="BC32" s="71">
        <v>1181</v>
      </c>
      <c r="BD32" s="544"/>
      <c r="BE32" s="544"/>
      <c r="BF32" s="544"/>
    </row>
    <row r="33" spans="1:58" s="545" customFormat="1" ht="15" customHeight="1">
      <c r="A33" s="119" t="s">
        <v>261</v>
      </c>
      <c r="B33" s="403">
        <v>-1800</v>
      </c>
      <c r="C33" s="403">
        <v>-1800</v>
      </c>
      <c r="D33" s="403">
        <v>0</v>
      </c>
      <c r="E33" s="403">
        <v>-1949</v>
      </c>
      <c r="F33" s="403">
        <v>-1949</v>
      </c>
      <c r="G33" s="403">
        <v>0</v>
      </c>
      <c r="H33" s="403">
        <v>-1956</v>
      </c>
      <c r="I33" s="403">
        <v>-1956</v>
      </c>
      <c r="J33" s="403">
        <v>0</v>
      </c>
      <c r="K33" s="403">
        <v>-1961</v>
      </c>
      <c r="L33" s="403">
        <v>-1961</v>
      </c>
      <c r="M33" s="403">
        <v>0</v>
      </c>
      <c r="N33" s="403">
        <v>-2338</v>
      </c>
      <c r="O33" s="403">
        <v>-2338</v>
      </c>
      <c r="P33" s="403">
        <v>0</v>
      </c>
      <c r="Q33" s="403">
        <v>-2677</v>
      </c>
      <c r="R33" s="403">
        <v>-2677</v>
      </c>
      <c r="S33" s="403">
        <v>0</v>
      </c>
      <c r="T33" s="403">
        <v>-2623</v>
      </c>
      <c r="U33" s="403">
        <v>-2623</v>
      </c>
      <c r="V33" s="403">
        <v>0</v>
      </c>
      <c r="W33" s="403">
        <v>-3621</v>
      </c>
      <c r="X33" s="403">
        <v>-3616</v>
      </c>
      <c r="Y33" s="403">
        <v>-5</v>
      </c>
      <c r="Z33" s="403">
        <v>-3456</v>
      </c>
      <c r="AA33" s="403">
        <v>-3451</v>
      </c>
      <c r="AB33" s="403">
        <v>-5</v>
      </c>
      <c r="AC33" s="403">
        <v>-3341</v>
      </c>
      <c r="AD33" s="403">
        <v>-3337</v>
      </c>
      <c r="AE33" s="403">
        <v>-4</v>
      </c>
      <c r="AF33" s="403">
        <v>-3206</v>
      </c>
      <c r="AG33" s="403">
        <v>-3201</v>
      </c>
      <c r="AH33" s="403">
        <v>-5</v>
      </c>
      <c r="AI33" s="403">
        <v>-3839</v>
      </c>
      <c r="AJ33" s="403">
        <v>-3834</v>
      </c>
      <c r="AK33" s="403">
        <v>-5</v>
      </c>
      <c r="AL33" s="403">
        <v>-3475</v>
      </c>
      <c r="AM33" s="403">
        <v>-3471</v>
      </c>
      <c r="AN33" s="403">
        <v>-4</v>
      </c>
      <c r="AO33" s="403">
        <v>-3315</v>
      </c>
      <c r="AP33" s="403">
        <v>-3310</v>
      </c>
      <c r="AQ33" s="403">
        <v>-5</v>
      </c>
      <c r="AR33" s="403">
        <v>-3047</v>
      </c>
      <c r="AS33" s="403">
        <v>-3047</v>
      </c>
      <c r="AT33" s="403">
        <v>0</v>
      </c>
      <c r="AU33" s="403">
        <v>-3002</v>
      </c>
      <c r="AV33" s="403">
        <v>-3002</v>
      </c>
      <c r="AW33" s="403">
        <v>0</v>
      </c>
      <c r="AX33" s="403">
        <v>-2873</v>
      </c>
      <c r="AY33" s="403">
        <v>-2873</v>
      </c>
      <c r="AZ33" s="403">
        <v>0</v>
      </c>
      <c r="BA33" s="71">
        <v>-2736</v>
      </c>
      <c r="BB33" s="71">
        <v>-2736</v>
      </c>
      <c r="BC33" s="71">
        <v>0</v>
      </c>
      <c r="BD33" s="544"/>
      <c r="BE33" s="544"/>
      <c r="BF33" s="544"/>
    </row>
    <row r="34" spans="1:58" s="49" customFormat="1" ht="5.0999999999999996" customHeight="1">
      <c r="A34" s="37"/>
      <c r="B34" s="98"/>
      <c r="C34" s="98"/>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544"/>
      <c r="BE34" s="544"/>
      <c r="BF34" s="544"/>
    </row>
    <row r="35" spans="1:58" s="49" customFormat="1" ht="15" customHeight="1" thickBot="1">
      <c r="A35" s="72" t="s">
        <v>676</v>
      </c>
      <c r="B35" s="73">
        <v>1388429</v>
      </c>
      <c r="C35" s="73">
        <v>1292147</v>
      </c>
      <c r="D35" s="73">
        <v>96282</v>
      </c>
      <c r="E35" s="73">
        <v>1412294</v>
      </c>
      <c r="F35" s="73">
        <v>1325087</v>
      </c>
      <c r="G35" s="73">
        <v>87207</v>
      </c>
      <c r="H35" s="73">
        <v>1404664</v>
      </c>
      <c r="I35" s="73">
        <v>1308278</v>
      </c>
      <c r="J35" s="73">
        <v>96386</v>
      </c>
      <c r="K35" s="73">
        <v>1409305</v>
      </c>
      <c r="L35" s="73">
        <v>1324829</v>
      </c>
      <c r="M35" s="73">
        <v>84476</v>
      </c>
      <c r="N35" s="73">
        <v>1486358</v>
      </c>
      <c r="O35" s="73">
        <v>1364124</v>
      </c>
      <c r="P35" s="73">
        <v>122234</v>
      </c>
      <c r="Q35" s="73">
        <v>1571407</v>
      </c>
      <c r="R35" s="73">
        <v>1451120</v>
      </c>
      <c r="S35" s="73">
        <v>120287</v>
      </c>
      <c r="T35" s="73">
        <v>1659687</v>
      </c>
      <c r="U35" s="73">
        <v>1545177</v>
      </c>
      <c r="V35" s="73">
        <v>114510</v>
      </c>
      <c r="W35" s="73">
        <v>1644804</v>
      </c>
      <c r="X35" s="73">
        <v>1548012</v>
      </c>
      <c r="Y35" s="73">
        <v>96792</v>
      </c>
      <c r="Z35" s="73">
        <v>1662619</v>
      </c>
      <c r="AA35" s="73">
        <v>1542806</v>
      </c>
      <c r="AB35" s="73">
        <v>119813</v>
      </c>
      <c r="AC35" s="73">
        <v>1672753</v>
      </c>
      <c r="AD35" s="73">
        <v>1555763</v>
      </c>
      <c r="AE35" s="73">
        <v>116990</v>
      </c>
      <c r="AF35" s="73">
        <v>1716168</v>
      </c>
      <c r="AG35" s="73">
        <v>1588832</v>
      </c>
      <c r="AH35" s="73">
        <v>127336</v>
      </c>
      <c r="AI35" s="73">
        <v>1695217</v>
      </c>
      <c r="AJ35" s="73">
        <v>1576331</v>
      </c>
      <c r="AK35" s="73">
        <v>118886</v>
      </c>
      <c r="AL35" s="73">
        <v>1724422</v>
      </c>
      <c r="AM35" s="73">
        <v>1613309</v>
      </c>
      <c r="AN35" s="73">
        <v>111113</v>
      </c>
      <c r="AO35" s="73">
        <v>1757780</v>
      </c>
      <c r="AP35" s="73">
        <v>1636410</v>
      </c>
      <c r="AQ35" s="73">
        <v>121370</v>
      </c>
      <c r="AR35" s="73">
        <v>1891631</v>
      </c>
      <c r="AS35" s="73">
        <v>1756998</v>
      </c>
      <c r="AT35" s="73">
        <v>134633</v>
      </c>
      <c r="AU35" s="73">
        <v>1830247</v>
      </c>
      <c r="AV35" s="73">
        <v>1715419</v>
      </c>
      <c r="AW35" s="73">
        <v>114828</v>
      </c>
      <c r="AX35" s="73">
        <v>1864026</v>
      </c>
      <c r="AY35" s="73">
        <v>1752413</v>
      </c>
      <c r="AZ35" s="73">
        <v>111613</v>
      </c>
      <c r="BA35" s="74">
        <v>1884020</v>
      </c>
      <c r="BB35" s="74">
        <v>1777725</v>
      </c>
      <c r="BC35" s="74">
        <v>106295</v>
      </c>
      <c r="BD35" s="544"/>
      <c r="BE35" s="544"/>
      <c r="BF35" s="544"/>
    </row>
    <row r="36" spans="1:58" s="549" customFormat="1" ht="4.5" customHeight="1" thickTop="1">
      <c r="A36" s="546"/>
      <c r="B36" s="547"/>
      <c r="C36" s="547"/>
      <c r="D36" s="547"/>
      <c r="E36" s="547"/>
      <c r="F36" s="547"/>
      <c r="G36" s="547"/>
      <c r="H36" s="547"/>
      <c r="I36" s="547"/>
      <c r="J36" s="547"/>
      <c r="K36" s="547"/>
      <c r="L36" s="547"/>
      <c r="M36" s="547"/>
      <c r="N36" s="547"/>
      <c r="O36" s="547"/>
      <c r="P36" s="547"/>
      <c r="Q36" s="547"/>
      <c r="R36" s="547"/>
      <c r="S36" s="547"/>
      <c r="T36" s="547"/>
      <c r="U36" s="547"/>
      <c r="V36" s="547"/>
      <c r="W36" s="547"/>
      <c r="X36" s="547"/>
      <c r="Y36" s="547"/>
      <c r="Z36" s="547"/>
      <c r="AA36" s="547"/>
      <c r="AB36" s="547"/>
      <c r="AC36" s="547"/>
      <c r="AD36" s="547"/>
      <c r="AE36" s="547"/>
      <c r="AF36" s="547"/>
      <c r="AG36" s="547"/>
      <c r="AH36" s="547"/>
      <c r="AI36" s="547"/>
      <c r="AJ36" s="547"/>
      <c r="AK36" s="547"/>
      <c r="AL36" s="547"/>
      <c r="AM36" s="547"/>
      <c r="AN36" s="547"/>
      <c r="AO36" s="547"/>
      <c r="AP36" s="547"/>
      <c r="AQ36" s="547"/>
      <c r="AR36" s="547"/>
      <c r="AS36" s="547"/>
      <c r="AT36" s="547"/>
      <c r="AU36" s="547"/>
      <c r="AV36" s="547"/>
      <c r="AW36" s="547"/>
      <c r="AX36" s="547"/>
      <c r="AY36" s="547"/>
      <c r="AZ36" s="547"/>
      <c r="BA36" s="547"/>
      <c r="BB36" s="547"/>
      <c r="BC36" s="548"/>
      <c r="BD36" s="544"/>
      <c r="BE36" s="544"/>
      <c r="BF36" s="544"/>
    </row>
    <row r="37" spans="1:58" s="49" customFormat="1" ht="15" customHeight="1" thickBot="1">
      <c r="A37" s="47" t="s">
        <v>395</v>
      </c>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544"/>
      <c r="BE37" s="544"/>
      <c r="BF37" s="544"/>
    </row>
    <row r="38" spans="1:58" s="545" customFormat="1" ht="15" customHeight="1" thickTop="1">
      <c r="A38" s="45" t="s">
        <v>396</v>
      </c>
      <c r="B38" s="62">
        <v>938459</v>
      </c>
      <c r="C38" s="62">
        <v>847751</v>
      </c>
      <c r="D38" s="62">
        <v>90708</v>
      </c>
      <c r="E38" s="62">
        <v>942762</v>
      </c>
      <c r="F38" s="62">
        <v>853447</v>
      </c>
      <c r="G38" s="62">
        <v>89315</v>
      </c>
      <c r="H38" s="62">
        <v>926568</v>
      </c>
      <c r="I38" s="62">
        <v>834438</v>
      </c>
      <c r="J38" s="62">
        <v>92130</v>
      </c>
      <c r="K38" s="62">
        <v>925321</v>
      </c>
      <c r="L38" s="62">
        <v>841998</v>
      </c>
      <c r="M38" s="62">
        <v>83323</v>
      </c>
      <c r="N38" s="62">
        <v>1013847</v>
      </c>
      <c r="O38" s="62">
        <v>886925.57621765998</v>
      </c>
      <c r="P38" s="62">
        <v>126921.42378234002</v>
      </c>
      <c r="Q38" s="62">
        <v>1084595</v>
      </c>
      <c r="R38" s="62">
        <v>954751.77736346005</v>
      </c>
      <c r="S38" s="62">
        <v>129843.22263653998</v>
      </c>
      <c r="T38" s="62">
        <v>1164279</v>
      </c>
      <c r="U38" s="62">
        <v>1037348</v>
      </c>
      <c r="V38" s="62">
        <v>126931</v>
      </c>
      <c r="W38" s="62">
        <v>1137526</v>
      </c>
      <c r="X38" s="62">
        <v>1027168</v>
      </c>
      <c r="Y38" s="62">
        <v>110358</v>
      </c>
      <c r="Z38" s="62">
        <v>1154771</v>
      </c>
      <c r="AA38" s="62">
        <v>1035434</v>
      </c>
      <c r="AB38" s="62">
        <v>119337</v>
      </c>
      <c r="AC38" s="62">
        <v>1151260</v>
      </c>
      <c r="AD38" s="62">
        <v>1035920</v>
      </c>
      <c r="AE38" s="62">
        <v>115340</v>
      </c>
      <c r="AF38" s="62">
        <v>1200042</v>
      </c>
      <c r="AG38" s="62">
        <v>1071075</v>
      </c>
      <c r="AH38" s="62">
        <v>128967</v>
      </c>
      <c r="AI38" s="62">
        <v>1179489</v>
      </c>
      <c r="AJ38" s="62">
        <v>1055494</v>
      </c>
      <c r="AK38" s="62">
        <v>123995</v>
      </c>
      <c r="AL38" s="62">
        <v>1191102</v>
      </c>
      <c r="AM38" s="62">
        <v>1076991</v>
      </c>
      <c r="AN38" s="62">
        <v>114111</v>
      </c>
      <c r="AO38" s="62">
        <v>1215206</v>
      </c>
      <c r="AP38" s="62">
        <v>1093681</v>
      </c>
      <c r="AQ38" s="62">
        <v>121525</v>
      </c>
      <c r="AR38" s="62">
        <v>1336012</v>
      </c>
      <c r="AS38" s="62">
        <v>1202555</v>
      </c>
      <c r="AT38" s="62">
        <v>133457</v>
      </c>
      <c r="AU38" s="62">
        <v>1274272</v>
      </c>
      <c r="AV38" s="62">
        <v>1178063</v>
      </c>
      <c r="AW38" s="62">
        <v>96209</v>
      </c>
      <c r="AX38" s="62">
        <v>1300528</v>
      </c>
      <c r="AY38" s="62">
        <v>1205337</v>
      </c>
      <c r="AZ38" s="62">
        <v>95191</v>
      </c>
      <c r="BA38" s="63">
        <v>1307331</v>
      </c>
      <c r="BB38" s="63">
        <v>1215383</v>
      </c>
      <c r="BC38" s="63">
        <v>91948</v>
      </c>
      <c r="BD38" s="544"/>
      <c r="BE38" s="544"/>
      <c r="BF38" s="544"/>
    </row>
    <row r="39" spans="1:58" s="198" customFormat="1" ht="15" customHeight="1">
      <c r="A39" s="65" t="s">
        <v>397</v>
      </c>
      <c r="B39" s="66">
        <v>328146</v>
      </c>
      <c r="C39" s="66">
        <v>284893</v>
      </c>
      <c r="D39" s="66">
        <v>43253</v>
      </c>
      <c r="E39" s="66">
        <v>309924</v>
      </c>
      <c r="F39" s="66">
        <v>273027</v>
      </c>
      <c r="G39" s="66">
        <v>36897</v>
      </c>
      <c r="H39" s="66">
        <v>288480</v>
      </c>
      <c r="I39" s="66">
        <v>248618</v>
      </c>
      <c r="J39" s="66">
        <v>39862</v>
      </c>
      <c r="K39" s="66">
        <v>272794</v>
      </c>
      <c r="L39" s="66">
        <v>235497</v>
      </c>
      <c r="M39" s="66">
        <v>37297</v>
      </c>
      <c r="N39" s="66">
        <v>294878</v>
      </c>
      <c r="O39" s="66">
        <v>247219.39364445998</v>
      </c>
      <c r="P39" s="66">
        <v>47658.606355540011</v>
      </c>
      <c r="Q39" s="66">
        <v>293042</v>
      </c>
      <c r="R39" s="66">
        <v>251994.14693842002</v>
      </c>
      <c r="S39" s="66">
        <v>41047.853061579997</v>
      </c>
      <c r="T39" s="66">
        <v>337766</v>
      </c>
      <c r="U39" s="66">
        <v>302768</v>
      </c>
      <c r="V39" s="66">
        <v>34998</v>
      </c>
      <c r="W39" s="66">
        <v>314826</v>
      </c>
      <c r="X39" s="66">
        <v>284827</v>
      </c>
      <c r="Y39" s="66">
        <v>29999</v>
      </c>
      <c r="Z39" s="66">
        <v>338186</v>
      </c>
      <c r="AA39" s="66">
        <v>296382</v>
      </c>
      <c r="AB39" s="66">
        <v>41804</v>
      </c>
      <c r="AC39" s="66">
        <v>331216</v>
      </c>
      <c r="AD39" s="66">
        <v>286885</v>
      </c>
      <c r="AE39" s="66">
        <v>44331</v>
      </c>
      <c r="AF39" s="66">
        <v>336296</v>
      </c>
      <c r="AG39" s="66">
        <v>293670</v>
      </c>
      <c r="AH39" s="66">
        <v>42626</v>
      </c>
      <c r="AI39" s="66">
        <v>313540</v>
      </c>
      <c r="AJ39" s="66">
        <v>277522</v>
      </c>
      <c r="AK39" s="66">
        <v>36018</v>
      </c>
      <c r="AL39" s="66">
        <v>321966</v>
      </c>
      <c r="AM39" s="66">
        <v>290375</v>
      </c>
      <c r="AN39" s="66">
        <v>31591</v>
      </c>
      <c r="AO39" s="66">
        <v>309552</v>
      </c>
      <c r="AP39" s="66">
        <v>278766</v>
      </c>
      <c r="AQ39" s="66">
        <v>30786</v>
      </c>
      <c r="AR39" s="66">
        <v>360529</v>
      </c>
      <c r="AS39" s="66">
        <v>331744</v>
      </c>
      <c r="AT39" s="66">
        <v>28785</v>
      </c>
      <c r="AU39" s="66">
        <v>323616</v>
      </c>
      <c r="AV39" s="66">
        <v>299992</v>
      </c>
      <c r="AW39" s="66">
        <v>23624</v>
      </c>
      <c r="AX39" s="66">
        <v>331229</v>
      </c>
      <c r="AY39" s="66">
        <v>303692</v>
      </c>
      <c r="AZ39" s="66">
        <v>27537</v>
      </c>
      <c r="BA39" s="67">
        <v>334960</v>
      </c>
      <c r="BB39" s="67">
        <v>306887</v>
      </c>
      <c r="BC39" s="67">
        <v>28073</v>
      </c>
      <c r="BD39" s="544"/>
      <c r="BE39" s="544"/>
      <c r="BF39" s="544"/>
    </row>
    <row r="40" spans="1:58" s="198" customFormat="1" ht="15" customHeight="1">
      <c r="A40" s="65" t="s">
        <v>398</v>
      </c>
      <c r="B40" s="66">
        <v>325016</v>
      </c>
      <c r="C40" s="66">
        <v>310973</v>
      </c>
      <c r="D40" s="66">
        <v>14043</v>
      </c>
      <c r="E40" s="66">
        <v>330367</v>
      </c>
      <c r="F40" s="66">
        <v>313407</v>
      </c>
      <c r="G40" s="66">
        <v>16960</v>
      </c>
      <c r="H40" s="66">
        <v>337070</v>
      </c>
      <c r="I40" s="66">
        <v>320770</v>
      </c>
      <c r="J40" s="66">
        <v>16300</v>
      </c>
      <c r="K40" s="66">
        <v>366795</v>
      </c>
      <c r="L40" s="66">
        <v>346916</v>
      </c>
      <c r="M40" s="66">
        <v>19879</v>
      </c>
      <c r="N40" s="66">
        <v>399776</v>
      </c>
      <c r="O40" s="66">
        <v>375146.83677669999</v>
      </c>
      <c r="P40" s="66">
        <v>24629.163223299998</v>
      </c>
      <c r="Q40" s="66">
        <v>493571</v>
      </c>
      <c r="R40" s="66">
        <v>457606.32251150999</v>
      </c>
      <c r="S40" s="66">
        <v>35964.677488490001</v>
      </c>
      <c r="T40" s="66">
        <v>524312</v>
      </c>
      <c r="U40" s="66">
        <v>487829</v>
      </c>
      <c r="V40" s="66">
        <v>36483</v>
      </c>
      <c r="W40" s="66">
        <v>548924</v>
      </c>
      <c r="X40" s="66">
        <v>512072</v>
      </c>
      <c r="Y40" s="66">
        <v>36852</v>
      </c>
      <c r="Z40" s="66">
        <v>539166</v>
      </c>
      <c r="AA40" s="66">
        <v>505392</v>
      </c>
      <c r="AB40" s="66">
        <v>33774</v>
      </c>
      <c r="AC40" s="66">
        <v>546117</v>
      </c>
      <c r="AD40" s="66">
        <v>515937</v>
      </c>
      <c r="AE40" s="66">
        <v>30180</v>
      </c>
      <c r="AF40" s="66">
        <v>562789</v>
      </c>
      <c r="AG40" s="66">
        <v>523310</v>
      </c>
      <c r="AH40" s="66">
        <v>39479</v>
      </c>
      <c r="AI40" s="66">
        <v>572790</v>
      </c>
      <c r="AJ40" s="66">
        <v>520424</v>
      </c>
      <c r="AK40" s="66">
        <v>52366</v>
      </c>
      <c r="AL40" s="66">
        <v>547887</v>
      </c>
      <c r="AM40" s="66">
        <v>499163</v>
      </c>
      <c r="AN40" s="66">
        <v>48724</v>
      </c>
      <c r="AO40" s="66">
        <v>567575</v>
      </c>
      <c r="AP40" s="66">
        <v>515284</v>
      </c>
      <c r="AQ40" s="66">
        <v>52291</v>
      </c>
      <c r="AR40" s="66">
        <v>590739</v>
      </c>
      <c r="AS40" s="66">
        <v>538006</v>
      </c>
      <c r="AT40" s="66">
        <v>52733</v>
      </c>
      <c r="AU40" s="66">
        <v>593186</v>
      </c>
      <c r="AV40" s="66">
        <v>551369</v>
      </c>
      <c r="AW40" s="66">
        <v>41817</v>
      </c>
      <c r="AX40" s="66">
        <v>589001</v>
      </c>
      <c r="AY40" s="66">
        <v>550473</v>
      </c>
      <c r="AZ40" s="66">
        <v>38528</v>
      </c>
      <c r="BA40" s="67">
        <v>591747</v>
      </c>
      <c r="BB40" s="67">
        <v>555974</v>
      </c>
      <c r="BC40" s="67">
        <v>35773</v>
      </c>
      <c r="BD40" s="544"/>
      <c r="BE40" s="544"/>
      <c r="BF40" s="544"/>
    </row>
    <row r="41" spans="1:58" s="198" customFormat="1" ht="15" customHeight="1">
      <c r="A41" s="65" t="s">
        <v>399</v>
      </c>
      <c r="B41" s="66">
        <v>157507</v>
      </c>
      <c r="C41" s="66">
        <v>153590</v>
      </c>
      <c r="D41" s="66">
        <v>3917</v>
      </c>
      <c r="E41" s="66">
        <v>163190</v>
      </c>
      <c r="F41" s="66">
        <v>159434</v>
      </c>
      <c r="G41" s="66">
        <v>3756</v>
      </c>
      <c r="H41" s="66">
        <v>163130</v>
      </c>
      <c r="I41" s="66">
        <v>159255</v>
      </c>
      <c r="J41" s="66">
        <v>3875</v>
      </c>
      <c r="K41" s="66">
        <v>170743</v>
      </c>
      <c r="L41" s="66">
        <v>167367</v>
      </c>
      <c r="M41" s="66">
        <v>3376</v>
      </c>
      <c r="N41" s="66">
        <v>172560</v>
      </c>
      <c r="O41" s="66">
        <v>160325.42032455001</v>
      </c>
      <c r="P41" s="66">
        <v>12234.579675449999</v>
      </c>
      <c r="Q41" s="66">
        <v>161704</v>
      </c>
      <c r="R41" s="66">
        <v>149585.26109442001</v>
      </c>
      <c r="S41" s="66">
        <v>12118.738905579998</v>
      </c>
      <c r="T41" s="66">
        <v>154003</v>
      </c>
      <c r="U41" s="66">
        <v>142007</v>
      </c>
      <c r="V41" s="66">
        <v>11996</v>
      </c>
      <c r="W41" s="66">
        <v>145017</v>
      </c>
      <c r="X41" s="66">
        <v>133792</v>
      </c>
      <c r="Y41" s="66">
        <v>11225</v>
      </c>
      <c r="Z41" s="66">
        <v>142709</v>
      </c>
      <c r="AA41" s="66">
        <v>130587</v>
      </c>
      <c r="AB41" s="66">
        <v>12122</v>
      </c>
      <c r="AC41" s="66">
        <v>134828</v>
      </c>
      <c r="AD41" s="66">
        <v>124786</v>
      </c>
      <c r="AE41" s="66">
        <v>10042</v>
      </c>
      <c r="AF41" s="66">
        <v>148903</v>
      </c>
      <c r="AG41" s="66">
        <v>138299</v>
      </c>
      <c r="AH41" s="66">
        <v>10604</v>
      </c>
      <c r="AI41" s="66">
        <v>166348</v>
      </c>
      <c r="AJ41" s="66">
        <v>155362</v>
      </c>
      <c r="AK41" s="66">
        <v>10986</v>
      </c>
      <c r="AL41" s="66">
        <v>182185</v>
      </c>
      <c r="AM41" s="66">
        <v>170814</v>
      </c>
      <c r="AN41" s="66">
        <v>11371</v>
      </c>
      <c r="AO41" s="66">
        <v>195341</v>
      </c>
      <c r="AP41" s="66">
        <v>182654</v>
      </c>
      <c r="AQ41" s="66">
        <v>12687</v>
      </c>
      <c r="AR41" s="66">
        <v>214971</v>
      </c>
      <c r="AS41" s="66">
        <v>201262</v>
      </c>
      <c r="AT41" s="66">
        <v>13709</v>
      </c>
      <c r="AU41" s="66">
        <v>226815</v>
      </c>
      <c r="AV41" s="66">
        <v>214426</v>
      </c>
      <c r="AW41" s="66">
        <v>12389</v>
      </c>
      <c r="AX41" s="66">
        <v>242411</v>
      </c>
      <c r="AY41" s="66">
        <v>233600</v>
      </c>
      <c r="AZ41" s="66">
        <v>8811</v>
      </c>
      <c r="BA41" s="67">
        <v>239361</v>
      </c>
      <c r="BB41" s="67">
        <v>230932</v>
      </c>
      <c r="BC41" s="67">
        <v>8429</v>
      </c>
      <c r="BD41" s="544"/>
      <c r="BE41" s="544"/>
      <c r="BF41" s="544"/>
    </row>
    <row r="42" spans="1:58" s="198" customFormat="1" ht="15" customHeight="1">
      <c r="A42" s="65" t="s">
        <v>400</v>
      </c>
      <c r="B42" s="66">
        <v>53958</v>
      </c>
      <c r="C42" s="66">
        <v>40437</v>
      </c>
      <c r="D42" s="66">
        <v>13521</v>
      </c>
      <c r="E42" s="66">
        <v>54518</v>
      </c>
      <c r="F42" s="66">
        <v>41018</v>
      </c>
      <c r="G42" s="66">
        <v>13500</v>
      </c>
      <c r="H42" s="66">
        <v>52727</v>
      </c>
      <c r="I42" s="66">
        <v>41397</v>
      </c>
      <c r="J42" s="66">
        <v>11330</v>
      </c>
      <c r="K42" s="66">
        <v>49314</v>
      </c>
      <c r="L42" s="66">
        <v>38186</v>
      </c>
      <c r="M42" s="66">
        <v>11128</v>
      </c>
      <c r="N42" s="66">
        <v>52234</v>
      </c>
      <c r="O42" s="66">
        <v>38084.345952589996</v>
      </c>
      <c r="P42" s="66">
        <v>14149.65404741</v>
      </c>
      <c r="Q42" s="66">
        <v>53537</v>
      </c>
      <c r="R42" s="66">
        <v>38420.044516410002</v>
      </c>
      <c r="S42" s="66">
        <v>15116.955483589998</v>
      </c>
      <c r="T42" s="66">
        <v>54107</v>
      </c>
      <c r="U42" s="66">
        <v>38754</v>
      </c>
      <c r="V42" s="66">
        <v>15353</v>
      </c>
      <c r="W42" s="66">
        <v>53246</v>
      </c>
      <c r="X42" s="66">
        <v>38892</v>
      </c>
      <c r="Y42" s="66">
        <v>14354</v>
      </c>
      <c r="Z42" s="66">
        <v>45330</v>
      </c>
      <c r="AA42" s="66">
        <v>39046</v>
      </c>
      <c r="AB42" s="66">
        <v>6284</v>
      </c>
      <c r="AC42" s="66">
        <v>47562</v>
      </c>
      <c r="AD42" s="66">
        <v>41965</v>
      </c>
      <c r="AE42" s="66">
        <v>5597</v>
      </c>
      <c r="AF42" s="66">
        <v>50010</v>
      </c>
      <c r="AG42" s="66">
        <v>44008</v>
      </c>
      <c r="AH42" s="66">
        <v>6002</v>
      </c>
      <c r="AI42" s="66">
        <v>54451</v>
      </c>
      <c r="AJ42" s="66">
        <v>48203</v>
      </c>
      <c r="AK42" s="66">
        <v>6248</v>
      </c>
      <c r="AL42" s="66">
        <v>49716</v>
      </c>
      <c r="AM42" s="66">
        <v>49716</v>
      </c>
      <c r="AN42" s="66">
        <v>0</v>
      </c>
      <c r="AO42" s="66">
        <v>53796</v>
      </c>
      <c r="AP42" s="66">
        <v>53796</v>
      </c>
      <c r="AQ42" s="66">
        <v>0</v>
      </c>
      <c r="AR42" s="66">
        <v>56225</v>
      </c>
      <c r="AS42" s="66">
        <v>56225</v>
      </c>
      <c r="AT42" s="66">
        <v>0</v>
      </c>
      <c r="AU42" s="66">
        <v>52241</v>
      </c>
      <c r="AV42" s="66">
        <v>52241</v>
      </c>
      <c r="AW42" s="66">
        <v>0</v>
      </c>
      <c r="AX42" s="66">
        <v>47886</v>
      </c>
      <c r="AY42" s="66">
        <v>47886</v>
      </c>
      <c r="AZ42" s="66">
        <v>0</v>
      </c>
      <c r="BA42" s="67">
        <v>49461</v>
      </c>
      <c r="BB42" s="67">
        <v>49461</v>
      </c>
      <c r="BC42" s="67">
        <v>0</v>
      </c>
      <c r="BD42" s="544"/>
      <c r="BE42" s="544"/>
      <c r="BF42" s="544"/>
    </row>
    <row r="43" spans="1:58" s="198" customFormat="1" ht="15" customHeight="1">
      <c r="A43" s="65" t="s">
        <v>246</v>
      </c>
      <c r="B43" s="66">
        <v>17993</v>
      </c>
      <c r="C43" s="66">
        <v>16793</v>
      </c>
      <c r="D43" s="66">
        <v>1200</v>
      </c>
      <c r="E43" s="66">
        <v>24809</v>
      </c>
      <c r="F43" s="66">
        <v>23764</v>
      </c>
      <c r="G43" s="66">
        <v>1045</v>
      </c>
      <c r="H43" s="66">
        <v>16057</v>
      </c>
      <c r="I43" s="66">
        <v>14602</v>
      </c>
      <c r="J43" s="66">
        <v>1455</v>
      </c>
      <c r="K43" s="66">
        <v>13826</v>
      </c>
      <c r="L43" s="66">
        <v>12634</v>
      </c>
      <c r="M43" s="66">
        <v>1192</v>
      </c>
      <c r="N43" s="66">
        <v>22483</v>
      </c>
      <c r="O43" s="66">
        <v>17743.908348460001</v>
      </c>
      <c r="P43" s="66">
        <v>4739.0916515399986</v>
      </c>
      <c r="Q43" s="66">
        <v>20193</v>
      </c>
      <c r="R43" s="66">
        <v>15499.272882920002</v>
      </c>
      <c r="S43" s="66">
        <v>4693.7271170799977</v>
      </c>
      <c r="T43" s="66">
        <v>24346</v>
      </c>
      <c r="U43" s="66">
        <v>19127</v>
      </c>
      <c r="V43" s="66">
        <v>5219</v>
      </c>
      <c r="W43" s="66">
        <v>17408</v>
      </c>
      <c r="X43" s="66">
        <v>13260</v>
      </c>
      <c r="Y43" s="66">
        <v>4148</v>
      </c>
      <c r="Z43" s="66">
        <v>21056</v>
      </c>
      <c r="AA43" s="66">
        <v>16450</v>
      </c>
      <c r="AB43" s="66">
        <v>4606</v>
      </c>
      <c r="AC43" s="66">
        <v>21031</v>
      </c>
      <c r="AD43" s="66">
        <v>17710</v>
      </c>
      <c r="AE43" s="66">
        <v>3321</v>
      </c>
      <c r="AF43" s="66">
        <v>28218</v>
      </c>
      <c r="AG43" s="66">
        <v>24283</v>
      </c>
      <c r="AH43" s="66">
        <v>3935</v>
      </c>
      <c r="AI43" s="66">
        <v>13287</v>
      </c>
      <c r="AJ43" s="66">
        <v>9174</v>
      </c>
      <c r="AK43" s="66">
        <v>4113</v>
      </c>
      <c r="AL43" s="66">
        <v>19071</v>
      </c>
      <c r="AM43" s="66">
        <v>15595</v>
      </c>
      <c r="AN43" s="66">
        <v>3476</v>
      </c>
      <c r="AO43" s="66">
        <v>17061</v>
      </c>
      <c r="AP43" s="66">
        <v>13298</v>
      </c>
      <c r="AQ43" s="66">
        <v>3763</v>
      </c>
      <c r="AR43" s="66">
        <v>14765</v>
      </c>
      <c r="AS43" s="66">
        <v>10957</v>
      </c>
      <c r="AT43" s="66">
        <v>3808</v>
      </c>
      <c r="AU43" s="66">
        <v>11536</v>
      </c>
      <c r="AV43" s="66">
        <v>8393</v>
      </c>
      <c r="AW43" s="66">
        <v>3143</v>
      </c>
      <c r="AX43" s="66">
        <v>24043</v>
      </c>
      <c r="AY43" s="66">
        <v>20595</v>
      </c>
      <c r="AZ43" s="66">
        <v>3448</v>
      </c>
      <c r="BA43" s="67">
        <v>21856</v>
      </c>
      <c r="BB43" s="67">
        <v>18845</v>
      </c>
      <c r="BC43" s="67">
        <v>3011</v>
      </c>
      <c r="BD43" s="544"/>
      <c r="BE43" s="544"/>
      <c r="BF43" s="544"/>
    </row>
    <row r="44" spans="1:58" s="198" customFormat="1" ht="15" customHeight="1">
      <c r="A44" s="65" t="s">
        <v>401</v>
      </c>
      <c r="B44" s="66">
        <v>55839</v>
      </c>
      <c r="C44" s="66">
        <v>41065</v>
      </c>
      <c r="D44" s="66">
        <v>14774</v>
      </c>
      <c r="E44" s="66">
        <v>59954</v>
      </c>
      <c r="F44" s="66">
        <v>42797</v>
      </c>
      <c r="G44" s="66">
        <v>17157</v>
      </c>
      <c r="H44" s="66">
        <v>69104</v>
      </c>
      <c r="I44" s="66">
        <v>49796</v>
      </c>
      <c r="J44" s="66">
        <v>19308</v>
      </c>
      <c r="K44" s="66">
        <v>51849</v>
      </c>
      <c r="L44" s="66">
        <v>41398</v>
      </c>
      <c r="M44" s="66">
        <v>10451</v>
      </c>
      <c r="N44" s="66">
        <v>71916</v>
      </c>
      <c r="O44" s="66">
        <v>48405.671170900001</v>
      </c>
      <c r="P44" s="66">
        <v>23510.328829099999</v>
      </c>
      <c r="Q44" s="66">
        <v>62548</v>
      </c>
      <c r="R44" s="66">
        <v>41646.72941978</v>
      </c>
      <c r="S44" s="66">
        <v>20901.27058022</v>
      </c>
      <c r="T44" s="66">
        <v>69745</v>
      </c>
      <c r="U44" s="66">
        <v>46863</v>
      </c>
      <c r="V44" s="66">
        <v>22882</v>
      </c>
      <c r="W44" s="66">
        <v>58105</v>
      </c>
      <c r="X44" s="66">
        <v>44325</v>
      </c>
      <c r="Y44" s="66">
        <v>13780</v>
      </c>
      <c r="Z44" s="66">
        <v>68324</v>
      </c>
      <c r="AA44" s="66">
        <v>47577</v>
      </c>
      <c r="AB44" s="66">
        <v>20747</v>
      </c>
      <c r="AC44" s="66">
        <v>70506</v>
      </c>
      <c r="AD44" s="66">
        <v>48637</v>
      </c>
      <c r="AE44" s="66">
        <v>21869</v>
      </c>
      <c r="AF44" s="66">
        <v>73826</v>
      </c>
      <c r="AG44" s="66">
        <v>47505</v>
      </c>
      <c r="AH44" s="66">
        <v>26321</v>
      </c>
      <c r="AI44" s="66">
        <v>59073</v>
      </c>
      <c r="AJ44" s="66">
        <v>44809</v>
      </c>
      <c r="AK44" s="66">
        <v>14264</v>
      </c>
      <c r="AL44" s="66">
        <v>70277</v>
      </c>
      <c r="AM44" s="66">
        <v>51328</v>
      </c>
      <c r="AN44" s="66">
        <v>18949</v>
      </c>
      <c r="AO44" s="66">
        <v>71881</v>
      </c>
      <c r="AP44" s="66">
        <v>49883</v>
      </c>
      <c r="AQ44" s="66">
        <v>21998</v>
      </c>
      <c r="AR44" s="66">
        <v>98783</v>
      </c>
      <c r="AS44" s="66">
        <v>64361</v>
      </c>
      <c r="AT44" s="66">
        <v>34422</v>
      </c>
      <c r="AU44" s="66">
        <v>66878</v>
      </c>
      <c r="AV44" s="66">
        <v>51642</v>
      </c>
      <c r="AW44" s="66">
        <v>15236</v>
      </c>
      <c r="AX44" s="66">
        <v>65958</v>
      </c>
      <c r="AY44" s="66">
        <v>49091</v>
      </c>
      <c r="AZ44" s="66">
        <v>16867</v>
      </c>
      <c r="BA44" s="67">
        <v>69946</v>
      </c>
      <c r="BB44" s="67">
        <v>53284</v>
      </c>
      <c r="BC44" s="67">
        <v>16662</v>
      </c>
      <c r="BD44" s="544"/>
      <c r="BE44" s="544"/>
      <c r="BF44" s="544"/>
    </row>
    <row r="45" spans="1:58" s="545" customFormat="1" ht="15" customHeight="1">
      <c r="A45" s="45" t="s">
        <v>402</v>
      </c>
      <c r="B45" s="403">
        <v>290277</v>
      </c>
      <c r="C45" s="62">
        <v>290220</v>
      </c>
      <c r="D45" s="403">
        <v>57</v>
      </c>
      <c r="E45" s="403">
        <v>295694</v>
      </c>
      <c r="F45" s="403">
        <v>295643</v>
      </c>
      <c r="G45" s="403">
        <v>51</v>
      </c>
      <c r="H45" s="403">
        <v>299372</v>
      </c>
      <c r="I45" s="403">
        <v>299315</v>
      </c>
      <c r="J45" s="403">
        <v>57</v>
      </c>
      <c r="K45" s="403">
        <v>312280</v>
      </c>
      <c r="L45" s="403">
        <v>312173</v>
      </c>
      <c r="M45" s="403">
        <v>107</v>
      </c>
      <c r="N45" s="403">
        <v>308003</v>
      </c>
      <c r="O45" s="403">
        <v>307874.01659567998</v>
      </c>
      <c r="P45" s="403">
        <v>128.98340432000001</v>
      </c>
      <c r="Q45" s="403">
        <v>312224</v>
      </c>
      <c r="R45" s="403">
        <v>311550.83758018003</v>
      </c>
      <c r="S45" s="403">
        <v>673.16241981999997</v>
      </c>
      <c r="T45" s="403">
        <v>316650</v>
      </c>
      <c r="U45" s="403">
        <v>316513</v>
      </c>
      <c r="V45" s="403">
        <v>137</v>
      </c>
      <c r="W45" s="403">
        <v>321428</v>
      </c>
      <c r="X45" s="403">
        <v>321275</v>
      </c>
      <c r="Y45" s="403">
        <v>153</v>
      </c>
      <c r="Z45" s="403">
        <v>321000</v>
      </c>
      <c r="AA45" s="403">
        <v>320822</v>
      </c>
      <c r="AB45" s="403">
        <v>178</v>
      </c>
      <c r="AC45" s="403">
        <v>324727</v>
      </c>
      <c r="AD45" s="403">
        <v>324511</v>
      </c>
      <c r="AE45" s="403">
        <v>216</v>
      </c>
      <c r="AF45" s="403">
        <v>325546</v>
      </c>
      <c r="AG45" s="403">
        <v>325315</v>
      </c>
      <c r="AH45" s="403">
        <v>231</v>
      </c>
      <c r="AI45" s="403">
        <v>330730</v>
      </c>
      <c r="AJ45" s="403">
        <v>330504</v>
      </c>
      <c r="AK45" s="403">
        <v>226</v>
      </c>
      <c r="AL45" s="403">
        <v>337667</v>
      </c>
      <c r="AM45" s="403">
        <v>337539</v>
      </c>
      <c r="AN45" s="403">
        <v>128</v>
      </c>
      <c r="AO45" s="403">
        <v>345419</v>
      </c>
      <c r="AP45" s="403">
        <v>345273</v>
      </c>
      <c r="AQ45" s="403">
        <v>146</v>
      </c>
      <c r="AR45" s="403">
        <v>353219</v>
      </c>
      <c r="AS45" s="403">
        <v>353104</v>
      </c>
      <c r="AT45" s="403">
        <v>115</v>
      </c>
      <c r="AU45" s="403">
        <v>361249</v>
      </c>
      <c r="AV45" s="403">
        <v>361126</v>
      </c>
      <c r="AW45" s="403">
        <v>123</v>
      </c>
      <c r="AX45" s="403">
        <v>367029</v>
      </c>
      <c r="AY45" s="403">
        <v>366903</v>
      </c>
      <c r="AZ45" s="403">
        <v>126</v>
      </c>
      <c r="BA45" s="71">
        <v>373789</v>
      </c>
      <c r="BB45" s="71">
        <v>373660</v>
      </c>
      <c r="BC45" s="71">
        <v>129</v>
      </c>
      <c r="BD45" s="544"/>
      <c r="BE45" s="544"/>
      <c r="BF45" s="544"/>
    </row>
    <row r="46" spans="1:58" s="198" customFormat="1" ht="15" customHeight="1">
      <c r="A46" s="65" t="s">
        <v>403</v>
      </c>
      <c r="B46" s="66">
        <v>261106</v>
      </c>
      <c r="C46" s="66">
        <v>261093</v>
      </c>
      <c r="D46" s="66">
        <v>13</v>
      </c>
      <c r="E46" s="66">
        <v>265241</v>
      </c>
      <c r="F46" s="66">
        <v>265228</v>
      </c>
      <c r="G46" s="66">
        <v>13</v>
      </c>
      <c r="H46" s="66">
        <v>269675</v>
      </c>
      <c r="I46" s="66">
        <v>269661</v>
      </c>
      <c r="J46" s="66">
        <v>14</v>
      </c>
      <c r="K46" s="66">
        <v>274765</v>
      </c>
      <c r="L46" s="66">
        <v>274750</v>
      </c>
      <c r="M46" s="66">
        <v>15</v>
      </c>
      <c r="N46" s="66">
        <v>272257</v>
      </c>
      <c r="O46" s="66">
        <v>272241.56766737998</v>
      </c>
      <c r="P46" s="66">
        <v>15.43233262</v>
      </c>
      <c r="Q46" s="66">
        <v>274861</v>
      </c>
      <c r="R46" s="66">
        <v>274848.86762867001</v>
      </c>
      <c r="S46" s="66">
        <v>12.13237133</v>
      </c>
      <c r="T46" s="66">
        <v>279186</v>
      </c>
      <c r="U46" s="66">
        <v>279172</v>
      </c>
      <c r="V46" s="66">
        <v>14</v>
      </c>
      <c r="W46" s="66">
        <v>284606</v>
      </c>
      <c r="X46" s="66">
        <v>284592</v>
      </c>
      <c r="Y46" s="66">
        <v>14</v>
      </c>
      <c r="Z46" s="66">
        <v>285163</v>
      </c>
      <c r="AA46" s="66">
        <v>285149</v>
      </c>
      <c r="AB46" s="66">
        <v>14</v>
      </c>
      <c r="AC46" s="66">
        <v>288364</v>
      </c>
      <c r="AD46" s="66">
        <v>288347</v>
      </c>
      <c r="AE46" s="66">
        <v>17</v>
      </c>
      <c r="AF46" s="66">
        <v>289111</v>
      </c>
      <c r="AG46" s="66">
        <v>289096</v>
      </c>
      <c r="AH46" s="66">
        <v>15</v>
      </c>
      <c r="AI46" s="66">
        <v>292860</v>
      </c>
      <c r="AJ46" s="66">
        <v>292849</v>
      </c>
      <c r="AK46" s="66">
        <v>11</v>
      </c>
      <c r="AL46" s="66">
        <v>301001</v>
      </c>
      <c r="AM46" s="66">
        <v>300991</v>
      </c>
      <c r="AN46" s="66">
        <v>10</v>
      </c>
      <c r="AO46" s="66">
        <v>307819</v>
      </c>
      <c r="AP46" s="66">
        <v>307806</v>
      </c>
      <c r="AQ46" s="66">
        <v>13</v>
      </c>
      <c r="AR46" s="66">
        <v>316560</v>
      </c>
      <c r="AS46" s="66">
        <v>316547</v>
      </c>
      <c r="AT46" s="66">
        <v>13</v>
      </c>
      <c r="AU46" s="66">
        <v>324024</v>
      </c>
      <c r="AV46" s="66">
        <v>324009</v>
      </c>
      <c r="AW46" s="66">
        <v>15</v>
      </c>
      <c r="AX46" s="66">
        <v>332905</v>
      </c>
      <c r="AY46" s="66">
        <v>332892</v>
      </c>
      <c r="AZ46" s="66">
        <v>13</v>
      </c>
      <c r="BA46" s="67">
        <v>340542</v>
      </c>
      <c r="BB46" s="67">
        <v>340520</v>
      </c>
      <c r="BC46" s="67">
        <v>22</v>
      </c>
      <c r="BD46" s="544"/>
      <c r="BE46" s="544"/>
      <c r="BF46" s="544"/>
    </row>
    <row r="47" spans="1:58" s="198" customFormat="1" ht="15" customHeight="1">
      <c r="A47" s="65" t="s">
        <v>404</v>
      </c>
      <c r="B47" s="66">
        <v>29171</v>
      </c>
      <c r="C47" s="66">
        <v>29127</v>
      </c>
      <c r="D47" s="66">
        <v>44</v>
      </c>
      <c r="E47" s="66">
        <v>30453</v>
      </c>
      <c r="F47" s="66">
        <v>30415</v>
      </c>
      <c r="G47" s="66">
        <v>38</v>
      </c>
      <c r="H47" s="66">
        <v>29697</v>
      </c>
      <c r="I47" s="66">
        <v>29654</v>
      </c>
      <c r="J47" s="66">
        <v>43</v>
      </c>
      <c r="K47" s="66">
        <v>37515</v>
      </c>
      <c r="L47" s="66">
        <v>37423</v>
      </c>
      <c r="M47" s="66">
        <v>92</v>
      </c>
      <c r="N47" s="66">
        <v>35746</v>
      </c>
      <c r="O47" s="66">
        <v>35632.4489283</v>
      </c>
      <c r="P47" s="66">
        <v>113.55107169999999</v>
      </c>
      <c r="Q47" s="66">
        <v>37363</v>
      </c>
      <c r="R47" s="66">
        <v>36701.96995151</v>
      </c>
      <c r="S47" s="66">
        <v>661.03004849000001</v>
      </c>
      <c r="T47" s="66">
        <v>37464</v>
      </c>
      <c r="U47" s="66">
        <v>37341</v>
      </c>
      <c r="V47" s="66">
        <v>123</v>
      </c>
      <c r="W47" s="66">
        <v>36822</v>
      </c>
      <c r="X47" s="66">
        <v>36683</v>
      </c>
      <c r="Y47" s="66">
        <v>139</v>
      </c>
      <c r="Z47" s="66">
        <v>35837</v>
      </c>
      <c r="AA47" s="66">
        <v>35673</v>
      </c>
      <c r="AB47" s="66">
        <v>164</v>
      </c>
      <c r="AC47" s="66">
        <v>36363</v>
      </c>
      <c r="AD47" s="66">
        <v>36164</v>
      </c>
      <c r="AE47" s="66">
        <v>199</v>
      </c>
      <c r="AF47" s="66">
        <v>36435</v>
      </c>
      <c r="AG47" s="66">
        <v>36219</v>
      </c>
      <c r="AH47" s="66">
        <v>216</v>
      </c>
      <c r="AI47" s="66">
        <v>37870</v>
      </c>
      <c r="AJ47" s="66">
        <v>37655</v>
      </c>
      <c r="AK47" s="66">
        <v>215</v>
      </c>
      <c r="AL47" s="66">
        <v>36666</v>
      </c>
      <c r="AM47" s="66">
        <v>36548</v>
      </c>
      <c r="AN47" s="66">
        <v>118</v>
      </c>
      <c r="AO47" s="66">
        <v>37600</v>
      </c>
      <c r="AP47" s="66">
        <v>37467</v>
      </c>
      <c r="AQ47" s="66">
        <v>133</v>
      </c>
      <c r="AR47" s="66">
        <v>36659</v>
      </c>
      <c r="AS47" s="66">
        <v>36557</v>
      </c>
      <c r="AT47" s="66">
        <v>102</v>
      </c>
      <c r="AU47" s="66">
        <v>37225</v>
      </c>
      <c r="AV47" s="66">
        <v>37117</v>
      </c>
      <c r="AW47" s="66">
        <v>108</v>
      </c>
      <c r="AX47" s="66">
        <v>34124</v>
      </c>
      <c r="AY47" s="66">
        <v>34011</v>
      </c>
      <c r="AZ47" s="66">
        <v>113</v>
      </c>
      <c r="BA47" s="67">
        <v>33247</v>
      </c>
      <c r="BB47" s="67">
        <v>33140</v>
      </c>
      <c r="BC47" s="67">
        <v>107</v>
      </c>
      <c r="BD47" s="544"/>
      <c r="BE47" s="544"/>
      <c r="BF47" s="544"/>
    </row>
    <row r="48" spans="1:58" s="545" customFormat="1" ht="15" customHeight="1">
      <c r="A48" s="45" t="s">
        <v>405</v>
      </c>
      <c r="B48" s="403">
        <v>4887</v>
      </c>
      <c r="C48" s="171">
        <v>4841</v>
      </c>
      <c r="D48" s="403">
        <v>46</v>
      </c>
      <c r="E48" s="403">
        <v>7161</v>
      </c>
      <c r="F48" s="171">
        <v>7044</v>
      </c>
      <c r="G48" s="403">
        <v>117</v>
      </c>
      <c r="H48" s="403">
        <v>8180</v>
      </c>
      <c r="I48" s="171">
        <v>8027</v>
      </c>
      <c r="J48" s="403">
        <v>153</v>
      </c>
      <c r="K48" s="403">
        <v>8107</v>
      </c>
      <c r="L48" s="171">
        <v>7949</v>
      </c>
      <c r="M48" s="403">
        <v>158</v>
      </c>
      <c r="N48" s="403">
        <v>5174</v>
      </c>
      <c r="O48" s="171">
        <v>5139.8819079599998</v>
      </c>
      <c r="P48" s="403">
        <v>34.118092040000008</v>
      </c>
      <c r="Q48" s="403">
        <v>7536</v>
      </c>
      <c r="R48" s="171">
        <v>7394.30037412</v>
      </c>
      <c r="S48" s="403">
        <v>141.69962587999999</v>
      </c>
      <c r="T48" s="403">
        <v>7032</v>
      </c>
      <c r="U48" s="171">
        <v>6795</v>
      </c>
      <c r="V48" s="403">
        <v>237</v>
      </c>
      <c r="W48" s="403">
        <v>7993</v>
      </c>
      <c r="X48" s="171">
        <v>7672</v>
      </c>
      <c r="Y48" s="403">
        <v>321</v>
      </c>
      <c r="Z48" s="403">
        <v>6413</v>
      </c>
      <c r="AA48" s="171">
        <v>6195</v>
      </c>
      <c r="AB48" s="403">
        <v>218</v>
      </c>
      <c r="AC48" s="403">
        <v>7345</v>
      </c>
      <c r="AD48" s="171">
        <v>7095</v>
      </c>
      <c r="AE48" s="403">
        <v>250</v>
      </c>
      <c r="AF48" s="403">
        <v>6046</v>
      </c>
      <c r="AG48" s="171">
        <v>5845</v>
      </c>
      <c r="AH48" s="403">
        <v>201</v>
      </c>
      <c r="AI48" s="403">
        <v>5681</v>
      </c>
      <c r="AJ48" s="171">
        <v>5523</v>
      </c>
      <c r="AK48" s="403">
        <v>158</v>
      </c>
      <c r="AL48" s="403">
        <v>5686</v>
      </c>
      <c r="AM48" s="171">
        <v>5651</v>
      </c>
      <c r="AN48" s="403">
        <v>35</v>
      </c>
      <c r="AO48" s="403">
        <v>6012</v>
      </c>
      <c r="AP48" s="171">
        <v>5974</v>
      </c>
      <c r="AQ48" s="403">
        <v>38</v>
      </c>
      <c r="AR48" s="403">
        <v>6222</v>
      </c>
      <c r="AS48" s="171">
        <v>6180</v>
      </c>
      <c r="AT48" s="403">
        <v>42</v>
      </c>
      <c r="AU48" s="403">
        <v>5779</v>
      </c>
      <c r="AV48" s="171">
        <v>5736</v>
      </c>
      <c r="AW48" s="403">
        <v>43</v>
      </c>
      <c r="AX48" s="403">
        <v>6074</v>
      </c>
      <c r="AY48" s="171">
        <v>6025</v>
      </c>
      <c r="AZ48" s="403">
        <v>49</v>
      </c>
      <c r="BA48" s="71">
        <v>6151</v>
      </c>
      <c r="BB48" s="172">
        <v>6100</v>
      </c>
      <c r="BC48" s="71">
        <v>51</v>
      </c>
      <c r="BD48" s="544"/>
      <c r="BE48" s="544"/>
      <c r="BF48" s="544"/>
    </row>
    <row r="49" spans="1:58" s="545" customFormat="1" ht="15" customHeight="1">
      <c r="A49" s="45" t="s">
        <v>406</v>
      </c>
      <c r="B49" s="62">
        <v>26363</v>
      </c>
      <c r="C49" s="62">
        <v>25615</v>
      </c>
      <c r="D49" s="62">
        <v>748</v>
      </c>
      <c r="E49" s="62">
        <v>31261</v>
      </c>
      <c r="F49" s="62">
        <v>30637</v>
      </c>
      <c r="G49" s="62">
        <v>624</v>
      </c>
      <c r="H49" s="62">
        <v>30441</v>
      </c>
      <c r="I49" s="62">
        <v>29481</v>
      </c>
      <c r="J49" s="62">
        <v>960</v>
      </c>
      <c r="K49" s="62">
        <v>28062</v>
      </c>
      <c r="L49" s="62">
        <v>27508</v>
      </c>
      <c r="M49" s="62">
        <v>554</v>
      </c>
      <c r="N49" s="62">
        <v>27959</v>
      </c>
      <c r="O49" s="62">
        <v>25561.360813750001</v>
      </c>
      <c r="P49" s="62">
        <v>2397.63918625</v>
      </c>
      <c r="Q49" s="62">
        <v>30066</v>
      </c>
      <c r="R49" s="62">
        <v>28367.08730739</v>
      </c>
      <c r="S49" s="62">
        <v>1698.9126926099989</v>
      </c>
      <c r="T49" s="62">
        <v>32421</v>
      </c>
      <c r="U49" s="62">
        <v>31288</v>
      </c>
      <c r="V49" s="62">
        <v>1133</v>
      </c>
      <c r="W49" s="62">
        <v>32459</v>
      </c>
      <c r="X49" s="62">
        <v>31334</v>
      </c>
      <c r="Y49" s="62">
        <v>1125</v>
      </c>
      <c r="Z49" s="62">
        <v>34453</v>
      </c>
      <c r="AA49" s="62">
        <v>33094</v>
      </c>
      <c r="AB49" s="62">
        <v>1359</v>
      </c>
      <c r="AC49" s="62">
        <v>41308</v>
      </c>
      <c r="AD49" s="62">
        <v>40385</v>
      </c>
      <c r="AE49" s="62">
        <v>923</v>
      </c>
      <c r="AF49" s="62">
        <v>35315</v>
      </c>
      <c r="AG49" s="62">
        <v>34561</v>
      </c>
      <c r="AH49" s="62">
        <v>754</v>
      </c>
      <c r="AI49" s="62">
        <v>30552</v>
      </c>
      <c r="AJ49" s="62">
        <v>29846</v>
      </c>
      <c r="AK49" s="62">
        <v>706</v>
      </c>
      <c r="AL49" s="62">
        <v>37225</v>
      </c>
      <c r="AM49" s="62">
        <v>36493</v>
      </c>
      <c r="AN49" s="62">
        <v>732</v>
      </c>
      <c r="AO49" s="62">
        <v>36818</v>
      </c>
      <c r="AP49" s="62">
        <v>36196</v>
      </c>
      <c r="AQ49" s="62">
        <v>622</v>
      </c>
      <c r="AR49" s="62">
        <v>37689</v>
      </c>
      <c r="AS49" s="62">
        <v>37031</v>
      </c>
      <c r="AT49" s="62">
        <v>658</v>
      </c>
      <c r="AU49" s="62">
        <v>32936</v>
      </c>
      <c r="AV49" s="62">
        <v>31895</v>
      </c>
      <c r="AW49" s="62">
        <v>1041</v>
      </c>
      <c r="AX49" s="62">
        <v>33240</v>
      </c>
      <c r="AY49" s="62">
        <v>32345</v>
      </c>
      <c r="AZ49" s="62">
        <v>895</v>
      </c>
      <c r="BA49" s="63">
        <v>35571</v>
      </c>
      <c r="BB49" s="63">
        <v>34892</v>
      </c>
      <c r="BC49" s="63">
        <v>679</v>
      </c>
      <c r="BD49" s="544"/>
      <c r="BE49" s="544"/>
      <c r="BF49" s="544"/>
    </row>
    <row r="50" spans="1:58" s="545" customFormat="1" ht="15" customHeight="1">
      <c r="A50" s="45" t="s">
        <v>407</v>
      </c>
      <c r="B50" s="62">
        <v>1259986</v>
      </c>
      <c r="C50" s="62">
        <v>1168427</v>
      </c>
      <c r="D50" s="62">
        <v>91559</v>
      </c>
      <c r="E50" s="62">
        <v>1276878</v>
      </c>
      <c r="F50" s="62">
        <v>1186771</v>
      </c>
      <c r="G50" s="62">
        <v>90107</v>
      </c>
      <c r="H50" s="62">
        <v>1264561</v>
      </c>
      <c r="I50" s="62">
        <v>1171261</v>
      </c>
      <c r="J50" s="62">
        <v>93300</v>
      </c>
      <c r="K50" s="62">
        <v>1273770</v>
      </c>
      <c r="L50" s="62">
        <v>1189628</v>
      </c>
      <c r="M50" s="62">
        <v>84142</v>
      </c>
      <c r="N50" s="62">
        <v>1354983</v>
      </c>
      <c r="O50" s="62">
        <v>1225500.8355350499</v>
      </c>
      <c r="P50" s="62">
        <v>129482.16446495001</v>
      </c>
      <c r="Q50" s="62">
        <v>1434421</v>
      </c>
      <c r="R50" s="62">
        <v>1302064.0026251501</v>
      </c>
      <c r="S50" s="62">
        <v>132356.99737484998</v>
      </c>
      <c r="T50" s="62">
        <v>1520382</v>
      </c>
      <c r="U50" s="62">
        <v>1391944</v>
      </c>
      <c r="V50" s="62">
        <v>128438</v>
      </c>
      <c r="W50" s="62">
        <v>1499406</v>
      </c>
      <c r="X50" s="62">
        <v>1387449</v>
      </c>
      <c r="Y50" s="62">
        <v>111957</v>
      </c>
      <c r="Z50" s="62">
        <v>1516637</v>
      </c>
      <c r="AA50" s="62">
        <v>1395545</v>
      </c>
      <c r="AB50" s="62">
        <v>121092</v>
      </c>
      <c r="AC50" s="62">
        <v>1524640</v>
      </c>
      <c r="AD50" s="62">
        <v>1407911</v>
      </c>
      <c r="AE50" s="62">
        <v>116729</v>
      </c>
      <c r="AF50" s="62">
        <v>1566949</v>
      </c>
      <c r="AG50" s="62">
        <v>1436796</v>
      </c>
      <c r="AH50" s="62">
        <v>130153</v>
      </c>
      <c r="AI50" s="62">
        <v>1546452</v>
      </c>
      <c r="AJ50" s="62">
        <v>1421367</v>
      </c>
      <c r="AK50" s="62">
        <v>125085</v>
      </c>
      <c r="AL50" s="62">
        <v>1571680</v>
      </c>
      <c r="AM50" s="62">
        <v>1456674</v>
      </c>
      <c r="AN50" s="62">
        <v>115006</v>
      </c>
      <c r="AO50" s="62">
        <v>1603455</v>
      </c>
      <c r="AP50" s="62">
        <v>1481124</v>
      </c>
      <c r="AQ50" s="62">
        <v>122331</v>
      </c>
      <c r="AR50" s="62">
        <v>1733142</v>
      </c>
      <c r="AS50" s="62">
        <v>1598870</v>
      </c>
      <c r="AT50" s="62">
        <v>134272</v>
      </c>
      <c r="AU50" s="62">
        <v>1674236</v>
      </c>
      <c r="AV50" s="62">
        <v>1576820</v>
      </c>
      <c r="AW50" s="62">
        <v>97416</v>
      </c>
      <c r="AX50" s="62">
        <v>1706870</v>
      </c>
      <c r="AY50" s="62">
        <v>1610609</v>
      </c>
      <c r="AZ50" s="62">
        <v>96261</v>
      </c>
      <c r="BA50" s="63">
        <v>1722842</v>
      </c>
      <c r="BB50" s="63">
        <v>1630035</v>
      </c>
      <c r="BC50" s="63">
        <v>92807</v>
      </c>
      <c r="BD50" s="544"/>
      <c r="BE50" s="544"/>
      <c r="BF50" s="544"/>
    </row>
    <row r="51" spans="1:58" s="545" customFormat="1" ht="15" customHeight="1">
      <c r="A51" s="402" t="s">
        <v>408</v>
      </c>
      <c r="B51" s="403"/>
      <c r="C51" s="403"/>
      <c r="D51" s="403"/>
      <c r="E51" s="403"/>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71"/>
      <c r="BB51" s="71"/>
      <c r="BC51" s="71"/>
      <c r="BD51" s="544"/>
      <c r="BE51" s="544"/>
      <c r="BF51" s="544"/>
    </row>
    <row r="52" spans="1:58" s="198" customFormat="1" ht="15" customHeight="1">
      <c r="A52" s="65" t="s">
        <v>409</v>
      </c>
      <c r="B52" s="66">
        <v>75100</v>
      </c>
      <c r="C52" s="66">
        <v>75100</v>
      </c>
      <c r="D52" s="66">
        <v>0</v>
      </c>
      <c r="E52" s="66">
        <v>75100</v>
      </c>
      <c r="F52" s="66">
        <v>75100</v>
      </c>
      <c r="G52" s="66">
        <v>0</v>
      </c>
      <c r="H52" s="66">
        <v>75100</v>
      </c>
      <c r="I52" s="66">
        <v>75100</v>
      </c>
      <c r="J52" s="66">
        <v>0</v>
      </c>
      <c r="K52" s="66">
        <v>75100</v>
      </c>
      <c r="L52" s="66">
        <v>75100</v>
      </c>
      <c r="M52" s="66">
        <v>0</v>
      </c>
      <c r="N52" s="66">
        <v>79100</v>
      </c>
      <c r="O52" s="66">
        <v>79100</v>
      </c>
      <c r="P52" s="66">
        <v>0</v>
      </c>
      <c r="Q52" s="66">
        <v>79100</v>
      </c>
      <c r="R52" s="66">
        <v>79100</v>
      </c>
      <c r="S52" s="66">
        <v>0</v>
      </c>
      <c r="T52" s="66">
        <v>79100</v>
      </c>
      <c r="U52" s="66">
        <v>79100</v>
      </c>
      <c r="V52" s="66">
        <v>0</v>
      </c>
      <c r="W52" s="66">
        <v>79100</v>
      </c>
      <c r="X52" s="66">
        <v>79100</v>
      </c>
      <c r="Y52" s="66">
        <v>0</v>
      </c>
      <c r="Z52" s="66">
        <v>83100</v>
      </c>
      <c r="AA52" s="66">
        <v>83100</v>
      </c>
      <c r="AB52" s="66">
        <v>0</v>
      </c>
      <c r="AC52" s="66">
        <v>83100</v>
      </c>
      <c r="AD52" s="66">
        <v>83100</v>
      </c>
      <c r="AE52" s="66">
        <v>0</v>
      </c>
      <c r="AF52" s="66">
        <v>83100</v>
      </c>
      <c r="AG52" s="66">
        <v>83100</v>
      </c>
      <c r="AH52" s="66">
        <v>0</v>
      </c>
      <c r="AI52" s="66">
        <v>83100</v>
      </c>
      <c r="AJ52" s="66">
        <v>83100</v>
      </c>
      <c r="AK52" s="66">
        <v>0</v>
      </c>
      <c r="AL52" s="66">
        <v>87100</v>
      </c>
      <c r="AM52" s="66">
        <v>87100</v>
      </c>
      <c r="AN52" s="66">
        <v>0</v>
      </c>
      <c r="AO52" s="66">
        <v>87100</v>
      </c>
      <c r="AP52" s="66">
        <v>87100</v>
      </c>
      <c r="AQ52" s="66">
        <v>0</v>
      </c>
      <c r="AR52" s="66">
        <v>87100</v>
      </c>
      <c r="AS52" s="66">
        <v>87100</v>
      </c>
      <c r="AT52" s="66">
        <v>0</v>
      </c>
      <c r="AU52" s="66">
        <v>87100</v>
      </c>
      <c r="AV52" s="66">
        <v>87100</v>
      </c>
      <c r="AW52" s="66">
        <v>0</v>
      </c>
      <c r="AX52" s="66">
        <v>87100</v>
      </c>
      <c r="AY52" s="66">
        <v>87100</v>
      </c>
      <c r="AZ52" s="66">
        <v>0</v>
      </c>
      <c r="BA52" s="67">
        <v>87100</v>
      </c>
      <c r="BB52" s="67">
        <v>87100</v>
      </c>
      <c r="BC52" s="67">
        <v>0</v>
      </c>
      <c r="BD52" s="544"/>
      <c r="BE52" s="544"/>
      <c r="BF52" s="544"/>
    </row>
    <row r="53" spans="1:58" s="198" customFormat="1" ht="15" customHeight="1">
      <c r="A53" s="65" t="s">
        <v>410</v>
      </c>
      <c r="B53" s="66">
        <v>-441</v>
      </c>
      <c r="C53" s="66">
        <v>-441</v>
      </c>
      <c r="D53" s="66">
        <v>0</v>
      </c>
      <c r="E53" s="66">
        <v>-441</v>
      </c>
      <c r="F53" s="66">
        <v>-441</v>
      </c>
      <c r="G53" s="66">
        <v>0</v>
      </c>
      <c r="H53" s="66">
        <v>-441</v>
      </c>
      <c r="I53" s="66">
        <v>-441</v>
      </c>
      <c r="J53" s="66">
        <v>0</v>
      </c>
      <c r="K53" s="66">
        <v>-441</v>
      </c>
      <c r="L53" s="66">
        <v>-441</v>
      </c>
      <c r="M53" s="66">
        <v>0</v>
      </c>
      <c r="N53" s="66">
        <v>-441</v>
      </c>
      <c r="O53" s="66">
        <v>-441</v>
      </c>
      <c r="P53" s="66">
        <v>0</v>
      </c>
      <c r="Q53" s="66">
        <v>-441</v>
      </c>
      <c r="R53" s="66">
        <v>-441</v>
      </c>
      <c r="S53" s="66">
        <v>0</v>
      </c>
      <c r="T53" s="66">
        <v>-441</v>
      </c>
      <c r="U53" s="66">
        <v>-441</v>
      </c>
      <c r="V53" s="66">
        <v>0</v>
      </c>
      <c r="W53" s="66">
        <v>-441</v>
      </c>
      <c r="X53" s="66">
        <v>-441</v>
      </c>
      <c r="Y53" s="66">
        <v>0</v>
      </c>
      <c r="Z53" s="66">
        <v>0</v>
      </c>
      <c r="AA53" s="66">
        <v>0</v>
      </c>
      <c r="AB53" s="66">
        <v>0</v>
      </c>
      <c r="AC53" s="66">
        <v>-226</v>
      </c>
      <c r="AD53" s="66">
        <v>-226</v>
      </c>
      <c r="AE53" s="66">
        <v>0</v>
      </c>
      <c r="AF53" s="66">
        <v>-667</v>
      </c>
      <c r="AG53" s="66">
        <v>-667</v>
      </c>
      <c r="AH53" s="66">
        <v>0</v>
      </c>
      <c r="AI53" s="66">
        <v>-667</v>
      </c>
      <c r="AJ53" s="66">
        <v>-667</v>
      </c>
      <c r="AK53" s="66">
        <v>0</v>
      </c>
      <c r="AL53" s="66">
        <v>0</v>
      </c>
      <c r="AM53" s="66">
        <v>0</v>
      </c>
      <c r="AN53" s="66">
        <v>0</v>
      </c>
      <c r="AO53" s="66">
        <v>0</v>
      </c>
      <c r="AP53" s="66">
        <v>0</v>
      </c>
      <c r="AQ53" s="66">
        <v>0</v>
      </c>
      <c r="AR53" s="66">
        <v>0</v>
      </c>
      <c r="AS53" s="66">
        <v>0</v>
      </c>
      <c r="AT53" s="66">
        <v>0</v>
      </c>
      <c r="AU53" s="66">
        <v>-224</v>
      </c>
      <c r="AV53" s="66">
        <v>-224</v>
      </c>
      <c r="AW53" s="66">
        <v>0</v>
      </c>
      <c r="AX53" s="66">
        <v>-224</v>
      </c>
      <c r="AY53" s="66">
        <v>-224</v>
      </c>
      <c r="AZ53" s="66">
        <v>0</v>
      </c>
      <c r="BA53" s="67">
        <v>0</v>
      </c>
      <c r="BB53" s="67">
        <v>0</v>
      </c>
      <c r="BC53" s="67">
        <v>0</v>
      </c>
      <c r="BD53" s="544"/>
      <c r="BE53" s="544"/>
      <c r="BF53" s="544"/>
    </row>
    <row r="54" spans="1:58" s="198" customFormat="1" ht="15" customHeight="1">
      <c r="A54" s="65" t="s">
        <v>411</v>
      </c>
      <c r="B54" s="66">
        <v>11</v>
      </c>
      <c r="C54" s="66">
        <v>11</v>
      </c>
      <c r="D54" s="66">
        <v>0</v>
      </c>
      <c r="E54" s="66">
        <v>11</v>
      </c>
      <c r="F54" s="66">
        <v>11</v>
      </c>
      <c r="G54" s="66">
        <v>0</v>
      </c>
      <c r="H54" s="66">
        <v>11</v>
      </c>
      <c r="I54" s="66">
        <v>11</v>
      </c>
      <c r="J54" s="66">
        <v>0</v>
      </c>
      <c r="K54" s="66">
        <v>11</v>
      </c>
      <c r="L54" s="66">
        <v>11</v>
      </c>
      <c r="M54" s="66">
        <v>0</v>
      </c>
      <c r="N54" s="66">
        <v>11</v>
      </c>
      <c r="O54" s="66">
        <v>11</v>
      </c>
      <c r="P54" s="66">
        <v>0</v>
      </c>
      <c r="Q54" s="66">
        <v>11</v>
      </c>
      <c r="R54" s="66">
        <v>11</v>
      </c>
      <c r="S54" s="66">
        <v>0</v>
      </c>
      <c r="T54" s="66">
        <v>11</v>
      </c>
      <c r="U54" s="66">
        <v>11</v>
      </c>
      <c r="V54" s="66">
        <v>0</v>
      </c>
      <c r="W54" s="66">
        <v>11</v>
      </c>
      <c r="X54" s="66">
        <v>11</v>
      </c>
      <c r="Y54" s="66">
        <v>0</v>
      </c>
      <c r="Z54" s="66">
        <v>11</v>
      </c>
      <c r="AA54" s="66">
        <v>11</v>
      </c>
      <c r="AB54" s="66">
        <v>0</v>
      </c>
      <c r="AC54" s="66">
        <v>11</v>
      </c>
      <c r="AD54" s="66">
        <v>11</v>
      </c>
      <c r="AE54" s="66">
        <v>0</v>
      </c>
      <c r="AF54" s="66">
        <v>11</v>
      </c>
      <c r="AG54" s="66">
        <v>11</v>
      </c>
      <c r="AH54" s="66">
        <v>0</v>
      </c>
      <c r="AI54" s="66">
        <v>11</v>
      </c>
      <c r="AJ54" s="66">
        <v>11</v>
      </c>
      <c r="AK54" s="66">
        <v>0</v>
      </c>
      <c r="AL54" s="66">
        <v>11</v>
      </c>
      <c r="AM54" s="66">
        <v>11</v>
      </c>
      <c r="AN54" s="66">
        <v>0</v>
      </c>
      <c r="AO54" s="66">
        <v>11</v>
      </c>
      <c r="AP54" s="66">
        <v>11</v>
      </c>
      <c r="AQ54" s="66">
        <v>0</v>
      </c>
      <c r="AR54" s="66">
        <v>11</v>
      </c>
      <c r="AS54" s="66">
        <v>11</v>
      </c>
      <c r="AT54" s="66">
        <v>0</v>
      </c>
      <c r="AU54" s="66">
        <v>11</v>
      </c>
      <c r="AV54" s="66">
        <v>11</v>
      </c>
      <c r="AW54" s="66">
        <v>0</v>
      </c>
      <c r="AX54" s="66">
        <v>11</v>
      </c>
      <c r="AY54" s="66">
        <v>11</v>
      </c>
      <c r="AZ54" s="66">
        <v>0</v>
      </c>
      <c r="BA54" s="67">
        <v>11</v>
      </c>
      <c r="BB54" s="67">
        <v>11</v>
      </c>
      <c r="BC54" s="67">
        <v>0</v>
      </c>
      <c r="BD54" s="544"/>
      <c r="BE54" s="544"/>
      <c r="BF54" s="544"/>
    </row>
    <row r="55" spans="1:58" s="198" customFormat="1" ht="15" customHeight="1">
      <c r="A55" s="65" t="s">
        <v>412</v>
      </c>
      <c r="B55" s="66">
        <v>49447</v>
      </c>
      <c r="C55" s="66">
        <v>49447</v>
      </c>
      <c r="D55" s="66">
        <v>0</v>
      </c>
      <c r="E55" s="66">
        <v>53411</v>
      </c>
      <c r="F55" s="66">
        <v>53411</v>
      </c>
      <c r="G55" s="66">
        <v>0</v>
      </c>
      <c r="H55" s="66">
        <v>57230</v>
      </c>
      <c r="I55" s="66">
        <v>57230</v>
      </c>
      <c r="J55" s="66">
        <v>0</v>
      </c>
      <c r="K55" s="66">
        <v>52408</v>
      </c>
      <c r="L55" s="66">
        <v>52408</v>
      </c>
      <c r="M55" s="66">
        <v>0</v>
      </c>
      <c r="N55" s="66">
        <v>50599</v>
      </c>
      <c r="O55" s="66">
        <v>50599</v>
      </c>
      <c r="P55" s="66">
        <v>0</v>
      </c>
      <c r="Q55" s="66">
        <v>52986</v>
      </c>
      <c r="R55" s="66">
        <v>52986</v>
      </c>
      <c r="S55" s="66">
        <v>0</v>
      </c>
      <c r="T55" s="66">
        <v>55775</v>
      </c>
      <c r="U55" s="66">
        <v>55775</v>
      </c>
      <c r="V55" s="66">
        <v>0</v>
      </c>
      <c r="W55" s="66">
        <v>59407</v>
      </c>
      <c r="X55" s="66">
        <v>59407</v>
      </c>
      <c r="Y55" s="66">
        <v>0</v>
      </c>
      <c r="Z55" s="66">
        <v>59055</v>
      </c>
      <c r="AA55" s="66">
        <v>59055</v>
      </c>
      <c r="AB55" s="66">
        <v>0</v>
      </c>
      <c r="AC55" s="66">
        <v>61100</v>
      </c>
      <c r="AD55" s="66">
        <v>61100</v>
      </c>
      <c r="AE55" s="66">
        <v>0</v>
      </c>
      <c r="AF55" s="66">
        <v>67222</v>
      </c>
      <c r="AG55" s="66">
        <v>67222</v>
      </c>
      <c r="AH55" s="66">
        <v>0</v>
      </c>
      <c r="AI55" s="66">
        <v>67672</v>
      </c>
      <c r="AJ55" s="66">
        <v>67672</v>
      </c>
      <c r="AK55" s="66">
        <v>0</v>
      </c>
      <c r="AL55" s="66">
        <v>67681</v>
      </c>
      <c r="AM55" s="66">
        <v>67681</v>
      </c>
      <c r="AN55" s="66">
        <v>0</v>
      </c>
      <c r="AO55" s="66">
        <v>72324</v>
      </c>
      <c r="AP55" s="66">
        <v>72324</v>
      </c>
      <c r="AQ55" s="66">
        <v>0</v>
      </c>
      <c r="AR55" s="66">
        <v>74889</v>
      </c>
      <c r="AS55" s="66">
        <v>74889</v>
      </c>
      <c r="AT55" s="66">
        <v>0</v>
      </c>
      <c r="AU55" s="66">
        <v>73564</v>
      </c>
      <c r="AV55" s="66">
        <v>73564</v>
      </c>
      <c r="AW55" s="66">
        <v>0</v>
      </c>
      <c r="AX55" s="66">
        <v>74967</v>
      </c>
      <c r="AY55" s="66">
        <v>74967</v>
      </c>
      <c r="AZ55" s="66">
        <v>0</v>
      </c>
      <c r="BA55" s="67">
        <v>76365</v>
      </c>
      <c r="BB55" s="67">
        <v>76365</v>
      </c>
      <c r="BC55" s="67">
        <v>0</v>
      </c>
      <c r="BD55" s="544"/>
      <c r="BE55" s="544"/>
      <c r="BF55" s="544"/>
    </row>
    <row r="56" spans="1:58" s="198" customFormat="1" ht="15" customHeight="1">
      <c r="A56" s="65" t="s">
        <v>413</v>
      </c>
      <c r="B56" s="66">
        <v>2556</v>
      </c>
      <c r="C56" s="66">
        <v>2556</v>
      </c>
      <c r="D56" s="66">
        <v>0</v>
      </c>
      <c r="E56" s="66">
        <v>5555</v>
      </c>
      <c r="F56" s="66">
        <v>5555</v>
      </c>
      <c r="G56" s="66">
        <v>0</v>
      </c>
      <c r="H56" s="66">
        <v>6412</v>
      </c>
      <c r="I56" s="66">
        <v>6412</v>
      </c>
      <c r="J56" s="66">
        <v>0</v>
      </c>
      <c r="K56" s="66">
        <v>6645</v>
      </c>
      <c r="L56" s="66">
        <v>6645</v>
      </c>
      <c r="M56" s="66">
        <v>0</v>
      </c>
      <c r="N56" s="66">
        <v>279</v>
      </c>
      <c r="O56" s="66">
        <v>279</v>
      </c>
      <c r="P56" s="66">
        <v>0</v>
      </c>
      <c r="Q56" s="66">
        <v>3478</v>
      </c>
      <c r="R56" s="66">
        <v>3478</v>
      </c>
      <c r="S56" s="66">
        <v>0</v>
      </c>
      <c r="T56" s="66">
        <v>3016</v>
      </c>
      <c r="U56" s="66">
        <v>3016</v>
      </c>
      <c r="V56" s="66">
        <v>0</v>
      </c>
      <c r="W56" s="66">
        <v>5626</v>
      </c>
      <c r="X56" s="66">
        <v>5626</v>
      </c>
      <c r="Y56" s="66">
        <v>0</v>
      </c>
      <c r="Z56" s="66">
        <v>2074</v>
      </c>
      <c r="AA56" s="66">
        <v>2074</v>
      </c>
      <c r="AB56" s="66">
        <v>0</v>
      </c>
      <c r="AC56" s="66">
        <v>2503</v>
      </c>
      <c r="AD56" s="66">
        <v>2503</v>
      </c>
      <c r="AE56" s="66">
        <v>0</v>
      </c>
      <c r="AF56" s="66">
        <v>-2060</v>
      </c>
      <c r="AG56" s="66">
        <v>-2060</v>
      </c>
      <c r="AH56" s="66">
        <v>0</v>
      </c>
      <c r="AI56" s="66">
        <v>-2995</v>
      </c>
      <c r="AJ56" s="66">
        <v>-2995</v>
      </c>
      <c r="AK56" s="66">
        <v>0</v>
      </c>
      <c r="AL56" s="66">
        <v>-3694</v>
      </c>
      <c r="AM56" s="66">
        <v>-3694</v>
      </c>
      <c r="AN56" s="66">
        <v>0</v>
      </c>
      <c r="AO56" s="66">
        <v>-6731</v>
      </c>
      <c r="AP56" s="66">
        <v>-6731</v>
      </c>
      <c r="AQ56" s="66">
        <v>0</v>
      </c>
      <c r="AR56" s="66">
        <v>-5116</v>
      </c>
      <c r="AS56" s="66">
        <v>-5116</v>
      </c>
      <c r="AT56" s="66">
        <v>0</v>
      </c>
      <c r="AU56" s="66">
        <v>-6188</v>
      </c>
      <c r="AV56" s="66">
        <v>-6188</v>
      </c>
      <c r="AW56" s="66">
        <v>0</v>
      </c>
      <c r="AX56" s="66">
        <v>-6533</v>
      </c>
      <c r="AY56" s="66">
        <v>-6533</v>
      </c>
      <c r="AZ56" s="66">
        <v>0</v>
      </c>
      <c r="BA56" s="67">
        <v>-4159</v>
      </c>
      <c r="BB56" s="67">
        <v>-4159</v>
      </c>
      <c r="BC56" s="67">
        <v>0</v>
      </c>
      <c r="BD56" s="544"/>
      <c r="BE56" s="544"/>
      <c r="BF56" s="544"/>
    </row>
    <row r="57" spans="1:58" s="545" customFormat="1" ht="15" customHeight="1">
      <c r="A57" s="45" t="s">
        <v>414</v>
      </c>
      <c r="B57" s="403">
        <v>126673</v>
      </c>
      <c r="C57" s="403">
        <v>126673</v>
      </c>
      <c r="D57" s="403">
        <v>0</v>
      </c>
      <c r="E57" s="403">
        <v>133636</v>
      </c>
      <c r="F57" s="403">
        <v>133636</v>
      </c>
      <c r="G57" s="403">
        <v>0</v>
      </c>
      <c r="H57" s="403">
        <v>138312</v>
      </c>
      <c r="I57" s="403">
        <v>138312</v>
      </c>
      <c r="J57" s="403">
        <v>0</v>
      </c>
      <c r="K57" s="403">
        <v>133723</v>
      </c>
      <c r="L57" s="403">
        <v>133723</v>
      </c>
      <c r="M57" s="403">
        <v>0</v>
      </c>
      <c r="N57" s="403">
        <v>129548</v>
      </c>
      <c r="O57" s="403">
        <v>129548</v>
      </c>
      <c r="P57" s="403">
        <v>0</v>
      </c>
      <c r="Q57" s="403">
        <v>135134</v>
      </c>
      <c r="R57" s="403">
        <v>135134</v>
      </c>
      <c r="S57" s="403">
        <v>0</v>
      </c>
      <c r="T57" s="403">
        <v>137461</v>
      </c>
      <c r="U57" s="403">
        <v>137461</v>
      </c>
      <c r="V57" s="403">
        <v>0</v>
      </c>
      <c r="W57" s="403">
        <v>143703</v>
      </c>
      <c r="X57" s="403">
        <v>143703</v>
      </c>
      <c r="Y57" s="403">
        <v>0</v>
      </c>
      <c r="Z57" s="403">
        <v>144240</v>
      </c>
      <c r="AA57" s="403">
        <v>144240</v>
      </c>
      <c r="AB57" s="403">
        <v>0</v>
      </c>
      <c r="AC57" s="403">
        <v>146488</v>
      </c>
      <c r="AD57" s="403">
        <v>146488</v>
      </c>
      <c r="AE57" s="403">
        <v>0</v>
      </c>
      <c r="AF57" s="403">
        <v>147606</v>
      </c>
      <c r="AG57" s="403">
        <v>147606</v>
      </c>
      <c r="AH57" s="403">
        <v>0</v>
      </c>
      <c r="AI57" s="403">
        <v>147121</v>
      </c>
      <c r="AJ57" s="403">
        <v>147121</v>
      </c>
      <c r="AK57" s="403">
        <v>0</v>
      </c>
      <c r="AL57" s="403">
        <v>151099</v>
      </c>
      <c r="AM57" s="403">
        <v>151099</v>
      </c>
      <c r="AN57" s="403">
        <v>0</v>
      </c>
      <c r="AO57" s="403">
        <v>152704</v>
      </c>
      <c r="AP57" s="403">
        <v>152704</v>
      </c>
      <c r="AQ57" s="403">
        <v>0</v>
      </c>
      <c r="AR57" s="403">
        <v>156884</v>
      </c>
      <c r="AS57" s="403">
        <v>156884</v>
      </c>
      <c r="AT57" s="403">
        <v>0</v>
      </c>
      <c r="AU57" s="403">
        <v>154263</v>
      </c>
      <c r="AV57" s="403">
        <v>154263</v>
      </c>
      <c r="AW57" s="403">
        <v>0</v>
      </c>
      <c r="AX57" s="403">
        <v>155321</v>
      </c>
      <c r="AY57" s="403">
        <v>155321</v>
      </c>
      <c r="AZ57" s="403">
        <v>0</v>
      </c>
      <c r="BA57" s="71">
        <v>159317</v>
      </c>
      <c r="BB57" s="71">
        <v>159317</v>
      </c>
      <c r="BC57" s="71">
        <v>0</v>
      </c>
      <c r="BD57" s="544"/>
      <c r="BE57" s="544"/>
      <c r="BF57" s="544"/>
    </row>
    <row r="58" spans="1:58" s="545" customFormat="1" ht="15" customHeight="1">
      <c r="A58" s="45" t="s">
        <v>415</v>
      </c>
      <c r="B58" s="403">
        <v>1770</v>
      </c>
      <c r="C58" s="403">
        <v>1770</v>
      </c>
      <c r="D58" s="403">
        <v>0</v>
      </c>
      <c r="E58" s="403">
        <v>1780</v>
      </c>
      <c r="F58" s="403">
        <v>1780</v>
      </c>
      <c r="G58" s="403">
        <v>0</v>
      </c>
      <c r="H58" s="403">
        <v>1785</v>
      </c>
      <c r="I58" s="403">
        <v>1785</v>
      </c>
      <c r="J58" s="403">
        <v>0</v>
      </c>
      <c r="K58" s="403">
        <v>1812</v>
      </c>
      <c r="L58" s="403">
        <v>1812</v>
      </c>
      <c r="M58" s="403">
        <v>0</v>
      </c>
      <c r="N58" s="403">
        <v>1827</v>
      </c>
      <c r="O58" s="403">
        <v>1827</v>
      </c>
      <c r="P58" s="403">
        <v>0</v>
      </c>
      <c r="Q58" s="403">
        <v>1852</v>
      </c>
      <c r="R58" s="403">
        <v>1852</v>
      </c>
      <c r="S58" s="403">
        <v>0</v>
      </c>
      <c r="T58" s="403">
        <v>1844</v>
      </c>
      <c r="U58" s="403">
        <v>1844</v>
      </c>
      <c r="V58" s="403">
        <v>0</v>
      </c>
      <c r="W58" s="403">
        <v>1695</v>
      </c>
      <c r="X58" s="403">
        <v>1695</v>
      </c>
      <c r="Y58" s="403">
        <v>0</v>
      </c>
      <c r="Z58" s="403">
        <v>1742</v>
      </c>
      <c r="AA58" s="403">
        <v>1742</v>
      </c>
      <c r="AB58" s="403">
        <v>0</v>
      </c>
      <c r="AC58" s="403">
        <v>1625</v>
      </c>
      <c r="AD58" s="403">
        <v>1625</v>
      </c>
      <c r="AE58" s="403">
        <v>0</v>
      </c>
      <c r="AF58" s="403">
        <v>1613</v>
      </c>
      <c r="AG58" s="403">
        <v>1613</v>
      </c>
      <c r="AH58" s="403">
        <v>0</v>
      </c>
      <c r="AI58" s="403">
        <v>1644</v>
      </c>
      <c r="AJ58" s="403">
        <v>1644</v>
      </c>
      <c r="AK58" s="403">
        <v>0</v>
      </c>
      <c r="AL58" s="403">
        <v>1643</v>
      </c>
      <c r="AM58" s="403">
        <v>1643</v>
      </c>
      <c r="AN58" s="403">
        <v>0</v>
      </c>
      <c r="AO58" s="403">
        <v>1621</v>
      </c>
      <c r="AP58" s="403">
        <v>1621</v>
      </c>
      <c r="AQ58" s="403">
        <v>0</v>
      </c>
      <c r="AR58" s="403">
        <v>1605</v>
      </c>
      <c r="AS58" s="403">
        <v>1605</v>
      </c>
      <c r="AT58" s="403">
        <v>0</v>
      </c>
      <c r="AU58" s="403">
        <v>1748</v>
      </c>
      <c r="AV58" s="403">
        <v>1748</v>
      </c>
      <c r="AW58" s="403">
        <v>0</v>
      </c>
      <c r="AX58" s="403">
        <v>1834</v>
      </c>
      <c r="AY58" s="403">
        <v>1834</v>
      </c>
      <c r="AZ58" s="403">
        <v>0</v>
      </c>
      <c r="BA58" s="71">
        <v>1861</v>
      </c>
      <c r="BB58" s="71">
        <v>1861</v>
      </c>
      <c r="BC58" s="71">
        <v>0</v>
      </c>
      <c r="BD58" s="544"/>
      <c r="BE58" s="544"/>
      <c r="BF58" s="544"/>
    </row>
    <row r="59" spans="1:58" s="545" customFormat="1" ht="15" customHeight="1">
      <c r="A59" s="45" t="s">
        <v>416</v>
      </c>
      <c r="B59" s="403">
        <v>128443</v>
      </c>
      <c r="C59" s="403">
        <v>128443</v>
      </c>
      <c r="D59" s="403">
        <v>0</v>
      </c>
      <c r="E59" s="403">
        <v>135416</v>
      </c>
      <c r="F59" s="403">
        <v>135416</v>
      </c>
      <c r="G59" s="403">
        <v>0</v>
      </c>
      <c r="H59" s="403">
        <v>140097</v>
      </c>
      <c r="I59" s="403">
        <v>140097</v>
      </c>
      <c r="J59" s="403">
        <v>0</v>
      </c>
      <c r="K59" s="403">
        <v>135535</v>
      </c>
      <c r="L59" s="403">
        <v>135535</v>
      </c>
      <c r="M59" s="403">
        <v>0</v>
      </c>
      <c r="N59" s="403">
        <v>131375</v>
      </c>
      <c r="O59" s="403">
        <v>131375</v>
      </c>
      <c r="P59" s="403">
        <v>0</v>
      </c>
      <c r="Q59" s="403">
        <v>136986</v>
      </c>
      <c r="R59" s="403">
        <v>136986</v>
      </c>
      <c r="S59" s="403">
        <v>0</v>
      </c>
      <c r="T59" s="403">
        <v>139305</v>
      </c>
      <c r="U59" s="403">
        <v>139305</v>
      </c>
      <c r="V59" s="403">
        <v>0</v>
      </c>
      <c r="W59" s="403">
        <v>145398</v>
      </c>
      <c r="X59" s="403">
        <v>145398</v>
      </c>
      <c r="Y59" s="403">
        <v>0</v>
      </c>
      <c r="Z59" s="403">
        <v>145982</v>
      </c>
      <c r="AA59" s="403">
        <v>145982</v>
      </c>
      <c r="AB59" s="403">
        <v>0</v>
      </c>
      <c r="AC59" s="403">
        <v>148113</v>
      </c>
      <c r="AD59" s="403">
        <v>148113</v>
      </c>
      <c r="AE59" s="403">
        <v>0</v>
      </c>
      <c r="AF59" s="403">
        <v>149219</v>
      </c>
      <c r="AG59" s="403">
        <v>149219</v>
      </c>
      <c r="AH59" s="403">
        <v>0</v>
      </c>
      <c r="AI59" s="403">
        <v>148765</v>
      </c>
      <c r="AJ59" s="403">
        <v>148765</v>
      </c>
      <c r="AK59" s="403">
        <v>0</v>
      </c>
      <c r="AL59" s="403">
        <v>152742</v>
      </c>
      <c r="AM59" s="403">
        <v>152742</v>
      </c>
      <c r="AN59" s="403">
        <v>0</v>
      </c>
      <c r="AO59" s="403">
        <v>154325</v>
      </c>
      <c r="AP59" s="403">
        <v>154325</v>
      </c>
      <c r="AQ59" s="403">
        <v>0</v>
      </c>
      <c r="AR59" s="403">
        <v>158489</v>
      </c>
      <c r="AS59" s="403">
        <v>158489</v>
      </c>
      <c r="AT59" s="403">
        <v>0</v>
      </c>
      <c r="AU59" s="403">
        <v>156011</v>
      </c>
      <c r="AV59" s="403">
        <v>156011</v>
      </c>
      <c r="AW59" s="403">
        <v>0</v>
      </c>
      <c r="AX59" s="403">
        <v>157156</v>
      </c>
      <c r="AY59" s="403">
        <v>157156</v>
      </c>
      <c r="AZ59" s="403">
        <v>0</v>
      </c>
      <c r="BA59" s="71">
        <v>161178</v>
      </c>
      <c r="BB59" s="71">
        <v>161178</v>
      </c>
      <c r="BC59" s="71">
        <v>0</v>
      </c>
      <c r="BD59" s="544"/>
      <c r="BE59" s="544"/>
      <c r="BF59" s="544"/>
    </row>
    <row r="60" spans="1:58" s="49" customFormat="1" ht="5.0999999999999996" customHeight="1">
      <c r="A60" s="45"/>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544"/>
      <c r="BE60" s="544"/>
      <c r="BF60" s="544"/>
    </row>
    <row r="61" spans="1:58" s="49" customFormat="1" ht="15" customHeight="1" thickBot="1">
      <c r="A61" s="72" t="s">
        <v>677</v>
      </c>
      <c r="B61" s="73">
        <v>1388429</v>
      </c>
      <c r="C61" s="73">
        <v>1296870</v>
      </c>
      <c r="D61" s="73">
        <v>91559</v>
      </c>
      <c r="E61" s="73">
        <v>1412294</v>
      </c>
      <c r="F61" s="73">
        <v>1322187</v>
      </c>
      <c r="G61" s="73">
        <v>90107</v>
      </c>
      <c r="H61" s="73">
        <v>1404658</v>
      </c>
      <c r="I61" s="73">
        <v>1311358</v>
      </c>
      <c r="J61" s="73">
        <v>93300</v>
      </c>
      <c r="K61" s="73">
        <v>1409305</v>
      </c>
      <c r="L61" s="73">
        <v>1325163</v>
      </c>
      <c r="M61" s="73">
        <v>84142</v>
      </c>
      <c r="N61" s="73">
        <v>1486358</v>
      </c>
      <c r="O61" s="73">
        <v>1356875.8355350499</v>
      </c>
      <c r="P61" s="73">
        <v>129482.16446495001</v>
      </c>
      <c r="Q61" s="73">
        <v>1571407</v>
      </c>
      <c r="R61" s="73">
        <v>1439050.0026251501</v>
      </c>
      <c r="S61" s="73">
        <v>132356.99737484998</v>
      </c>
      <c r="T61" s="73">
        <v>1659687</v>
      </c>
      <c r="U61" s="73">
        <v>1531249</v>
      </c>
      <c r="V61" s="73">
        <v>128438</v>
      </c>
      <c r="W61" s="73">
        <v>1644804</v>
      </c>
      <c r="X61" s="73">
        <v>1532847</v>
      </c>
      <c r="Y61" s="73">
        <v>111957</v>
      </c>
      <c r="Z61" s="73">
        <v>1662619</v>
      </c>
      <c r="AA61" s="73">
        <v>1541527</v>
      </c>
      <c r="AB61" s="73">
        <v>121092</v>
      </c>
      <c r="AC61" s="73">
        <v>1672753</v>
      </c>
      <c r="AD61" s="73">
        <v>1556024</v>
      </c>
      <c r="AE61" s="73">
        <v>116729</v>
      </c>
      <c r="AF61" s="73">
        <v>1716168</v>
      </c>
      <c r="AG61" s="73">
        <v>1586015</v>
      </c>
      <c r="AH61" s="73">
        <v>130153</v>
      </c>
      <c r="AI61" s="73">
        <v>1695217</v>
      </c>
      <c r="AJ61" s="73">
        <v>1570132</v>
      </c>
      <c r="AK61" s="73">
        <v>125085</v>
      </c>
      <c r="AL61" s="73">
        <v>1724422</v>
      </c>
      <c r="AM61" s="73">
        <v>1609416</v>
      </c>
      <c r="AN61" s="73">
        <v>115006</v>
      </c>
      <c r="AO61" s="73">
        <v>1757780</v>
      </c>
      <c r="AP61" s="73">
        <v>1635449</v>
      </c>
      <c r="AQ61" s="73">
        <v>122331</v>
      </c>
      <c r="AR61" s="73">
        <v>1891631</v>
      </c>
      <c r="AS61" s="73">
        <v>1757359</v>
      </c>
      <c r="AT61" s="73">
        <v>134272</v>
      </c>
      <c r="AU61" s="73">
        <v>1830247</v>
      </c>
      <c r="AV61" s="73">
        <v>1732831</v>
      </c>
      <c r="AW61" s="73">
        <v>97416</v>
      </c>
      <c r="AX61" s="73">
        <v>1864026</v>
      </c>
      <c r="AY61" s="73">
        <v>1767765</v>
      </c>
      <c r="AZ61" s="73">
        <v>96261</v>
      </c>
      <c r="BA61" s="74">
        <v>1884020</v>
      </c>
      <c r="BB61" s="74">
        <v>1791213</v>
      </c>
      <c r="BC61" s="74">
        <v>92807</v>
      </c>
      <c r="BD61" s="544"/>
      <c r="BE61" s="544"/>
      <c r="BF61" s="544"/>
    </row>
    <row r="62" spans="1:58" s="49" customFormat="1" ht="5.0999999999999996" customHeight="1" thickTop="1">
      <c r="A62" s="45"/>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4"/>
      <c r="BD62" s="544"/>
      <c r="BE62" s="544"/>
      <c r="BF62" s="544"/>
    </row>
    <row r="63" spans="1:58" s="49" customFormat="1" ht="15" customHeight="1" thickBot="1">
      <c r="A63" s="72" t="s">
        <v>678</v>
      </c>
      <c r="B63" s="73"/>
      <c r="C63" s="73"/>
      <c r="D63" s="73">
        <v>4723</v>
      </c>
      <c r="E63" s="73"/>
      <c r="F63" s="73"/>
      <c r="G63" s="73">
        <v>-2900</v>
      </c>
      <c r="H63" s="73"/>
      <c r="I63" s="73"/>
      <c r="J63" s="73">
        <v>3086</v>
      </c>
      <c r="K63" s="73"/>
      <c r="L63" s="73"/>
      <c r="M63" s="73">
        <v>334</v>
      </c>
      <c r="N63" s="73"/>
      <c r="O63" s="73"/>
      <c r="P63" s="73">
        <v>-7248.1644649500086</v>
      </c>
      <c r="Q63" s="73"/>
      <c r="R63" s="73"/>
      <c r="S63" s="73">
        <v>-12069.997374849976</v>
      </c>
      <c r="T63" s="73"/>
      <c r="U63" s="73"/>
      <c r="V63" s="73">
        <v>-13928</v>
      </c>
      <c r="W63" s="73"/>
      <c r="X63" s="73"/>
      <c r="Y63" s="73">
        <v>-15165</v>
      </c>
      <c r="Z63" s="73"/>
      <c r="AA63" s="73"/>
      <c r="AB63" s="73">
        <v>-1279</v>
      </c>
      <c r="AC63" s="73"/>
      <c r="AD63" s="73"/>
      <c r="AE63" s="73">
        <v>261</v>
      </c>
      <c r="AF63" s="73"/>
      <c r="AG63" s="73"/>
      <c r="AH63" s="73">
        <v>-2817</v>
      </c>
      <c r="AI63" s="73"/>
      <c r="AJ63" s="73"/>
      <c r="AK63" s="73">
        <v>-6199</v>
      </c>
      <c r="AL63" s="73"/>
      <c r="AM63" s="73"/>
      <c r="AN63" s="73">
        <v>-3893</v>
      </c>
      <c r="AO63" s="73"/>
      <c r="AP63" s="73"/>
      <c r="AQ63" s="73">
        <v>-961</v>
      </c>
      <c r="AR63" s="73"/>
      <c r="AS63" s="73"/>
      <c r="AT63" s="73">
        <v>361</v>
      </c>
      <c r="AU63" s="73"/>
      <c r="AV63" s="73"/>
      <c r="AW63" s="73">
        <v>17412</v>
      </c>
      <c r="AX63" s="73"/>
      <c r="AY63" s="73"/>
      <c r="AZ63" s="73">
        <v>15352</v>
      </c>
      <c r="BA63" s="73"/>
      <c r="BB63" s="73"/>
      <c r="BC63" s="74">
        <v>13488</v>
      </c>
      <c r="BD63" s="544"/>
      <c r="BE63" s="544"/>
      <c r="BF63" s="544"/>
    </row>
    <row r="64" spans="1:58" s="198" customFormat="1" ht="15" customHeight="1" thickTop="1">
      <c r="A64" s="65" t="s">
        <v>679</v>
      </c>
      <c r="B64" s="66"/>
      <c r="C64" s="66"/>
      <c r="D64" s="66">
        <v>-53769</v>
      </c>
      <c r="E64" s="66"/>
      <c r="F64" s="66"/>
      <c r="G64" s="66">
        <v>-44522</v>
      </c>
      <c r="H64" s="66"/>
      <c r="I64" s="66"/>
      <c r="J64" s="66">
        <v>-52397</v>
      </c>
      <c r="K64" s="66"/>
      <c r="L64" s="66"/>
      <c r="M64" s="66">
        <v>-65994</v>
      </c>
      <c r="N64" s="66"/>
      <c r="O64" s="66"/>
      <c r="P64" s="66">
        <v>-70694</v>
      </c>
      <c r="Q64" s="66"/>
      <c r="R64" s="66"/>
      <c r="S64" s="66">
        <v>-14389</v>
      </c>
      <c r="T64" s="66"/>
      <c r="U64" s="66"/>
      <c r="V64" s="66">
        <v>-16448</v>
      </c>
      <c r="W64" s="66"/>
      <c r="X64" s="66"/>
      <c r="Y64" s="66">
        <v>-4217</v>
      </c>
      <c r="Z64" s="66"/>
      <c r="AA64" s="66"/>
      <c r="AB64" s="66">
        <v>-20193</v>
      </c>
      <c r="AC64" s="66"/>
      <c r="AD64" s="66"/>
      <c r="AE64" s="66">
        <v>-22286</v>
      </c>
      <c r="AF64" s="66"/>
      <c r="AG64" s="66"/>
      <c r="AH64" s="66">
        <v>-20861</v>
      </c>
      <c r="AI64" s="66"/>
      <c r="AJ64" s="66"/>
      <c r="AK64" s="66">
        <v>2344</v>
      </c>
      <c r="AL64" s="66"/>
      <c r="AM64" s="66"/>
      <c r="AN64" s="66">
        <v>-2818</v>
      </c>
      <c r="AO64" s="66"/>
      <c r="AP64" s="66"/>
      <c r="AQ64" s="66">
        <v>-5786</v>
      </c>
      <c r="AR64" s="66"/>
      <c r="AS64" s="66"/>
      <c r="AT64" s="66">
        <v>-3083</v>
      </c>
      <c r="AU64" s="66"/>
      <c r="AV64" s="66"/>
      <c r="AW64" s="66">
        <v>-22887</v>
      </c>
      <c r="AX64" s="66"/>
      <c r="AY64" s="66"/>
      <c r="AZ64" s="66">
        <v>-16536</v>
      </c>
      <c r="BA64" s="66"/>
      <c r="BB64" s="66"/>
      <c r="BC64" s="67">
        <v>-13633</v>
      </c>
      <c r="BD64" s="544"/>
      <c r="BE64" s="544"/>
      <c r="BF64" s="544"/>
    </row>
    <row r="65" spans="1:58" s="198" customFormat="1" ht="15" customHeight="1">
      <c r="A65" s="65" t="s">
        <v>680</v>
      </c>
      <c r="B65" s="66"/>
      <c r="C65" s="66"/>
      <c r="D65" s="66">
        <v>24</v>
      </c>
      <c r="E65" s="66"/>
      <c r="F65" s="66"/>
      <c r="G65" s="66">
        <v>-222</v>
      </c>
      <c r="H65" s="66"/>
      <c r="I65" s="66"/>
      <c r="J65" s="66">
        <v>-1661</v>
      </c>
      <c r="K65" s="66"/>
      <c r="L65" s="66"/>
      <c r="M65" s="66">
        <v>-4</v>
      </c>
      <c r="N65" s="66"/>
      <c r="O65" s="66"/>
      <c r="P65" s="66">
        <v>430</v>
      </c>
      <c r="Q65" s="66"/>
      <c r="R65" s="66"/>
      <c r="S65" s="66">
        <v>636</v>
      </c>
      <c r="T65" s="66"/>
      <c r="U65" s="66"/>
      <c r="V65" s="66">
        <v>1467</v>
      </c>
      <c r="W65" s="66"/>
      <c r="X65" s="66"/>
      <c r="Y65" s="66">
        <v>3144</v>
      </c>
      <c r="Z65" s="66"/>
      <c r="AA65" s="66"/>
      <c r="AB65" s="66">
        <v>3007</v>
      </c>
      <c r="AC65" s="66"/>
      <c r="AD65" s="66"/>
      <c r="AE65" s="66">
        <v>131</v>
      </c>
      <c r="AF65" s="66"/>
      <c r="AG65" s="66"/>
      <c r="AH65" s="66">
        <v>932</v>
      </c>
      <c r="AI65" s="66"/>
      <c r="AJ65" s="66"/>
      <c r="AK65" s="66">
        <v>-710</v>
      </c>
      <c r="AL65" s="66"/>
      <c r="AM65" s="66"/>
      <c r="AN65" s="66">
        <v>-131</v>
      </c>
      <c r="AO65" s="66"/>
      <c r="AP65" s="66"/>
      <c r="AQ65" s="66">
        <v>-3</v>
      </c>
      <c r="AR65" s="66"/>
      <c r="AS65" s="66"/>
      <c r="AT65" s="66">
        <v>-686</v>
      </c>
      <c r="AU65" s="66"/>
      <c r="AV65" s="66"/>
      <c r="AW65" s="66">
        <v>-578</v>
      </c>
      <c r="AX65" s="66"/>
      <c r="AY65" s="66"/>
      <c r="AZ65" s="66">
        <v>-93</v>
      </c>
      <c r="BA65" s="66"/>
      <c r="BB65" s="66"/>
      <c r="BC65" s="67">
        <v>-910</v>
      </c>
      <c r="BD65" s="544"/>
      <c r="BE65" s="544"/>
      <c r="BF65" s="544"/>
    </row>
    <row r="66" spans="1:58" s="198" customFormat="1" ht="5.0999999999999996" customHeight="1">
      <c r="A66" s="65"/>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8"/>
      <c r="BD66" s="544"/>
      <c r="BE66" s="544"/>
      <c r="BF66" s="544"/>
    </row>
    <row r="67" spans="1:58" s="49" customFormat="1" ht="15" customHeight="1" thickBot="1">
      <c r="A67" s="106" t="s">
        <v>681</v>
      </c>
      <c r="B67" s="74"/>
      <c r="C67" s="74"/>
      <c r="D67" s="74">
        <v>-49022</v>
      </c>
      <c r="E67" s="74"/>
      <c r="F67" s="74"/>
      <c r="G67" s="74">
        <v>-47644</v>
      </c>
      <c r="H67" s="74"/>
      <c r="I67" s="74"/>
      <c r="J67" s="74">
        <v>-50972</v>
      </c>
      <c r="K67" s="74"/>
      <c r="L67" s="74"/>
      <c r="M67" s="74">
        <v>-65664</v>
      </c>
      <c r="N67" s="74"/>
      <c r="O67" s="74"/>
      <c r="P67" s="74">
        <v>-77512.164464950009</v>
      </c>
      <c r="Q67" s="74"/>
      <c r="R67" s="74"/>
      <c r="S67" s="74">
        <v>-25822.997374849976</v>
      </c>
      <c r="T67" s="74"/>
      <c r="U67" s="74"/>
      <c r="V67" s="74">
        <v>-28909</v>
      </c>
      <c r="W67" s="74"/>
      <c r="X67" s="74"/>
      <c r="Y67" s="74">
        <v>-16238</v>
      </c>
      <c r="Z67" s="74"/>
      <c r="AA67" s="74"/>
      <c r="AB67" s="74">
        <v>-18465</v>
      </c>
      <c r="AC67" s="74"/>
      <c r="AD67" s="74"/>
      <c r="AE67" s="74">
        <v>-21894</v>
      </c>
      <c r="AF67" s="74"/>
      <c r="AG67" s="74"/>
      <c r="AH67" s="74">
        <v>-22746</v>
      </c>
      <c r="AI67" s="74"/>
      <c r="AJ67" s="74"/>
      <c r="AK67" s="74">
        <v>-4565</v>
      </c>
      <c r="AL67" s="74"/>
      <c r="AM67" s="74"/>
      <c r="AN67" s="74">
        <v>-6842</v>
      </c>
      <c r="AO67" s="74"/>
      <c r="AP67" s="74"/>
      <c r="AQ67" s="74">
        <v>-6750</v>
      </c>
      <c r="AR67" s="74"/>
      <c r="AS67" s="74"/>
      <c r="AT67" s="74">
        <v>-3408</v>
      </c>
      <c r="AU67" s="74"/>
      <c r="AV67" s="74"/>
      <c r="AW67" s="74">
        <v>-6053</v>
      </c>
      <c r="AX67" s="74"/>
      <c r="AY67" s="74"/>
      <c r="AZ67" s="74">
        <v>-1277</v>
      </c>
      <c r="BA67" s="74"/>
      <c r="BB67" s="74"/>
      <c r="BC67" s="74">
        <v>-1055</v>
      </c>
      <c r="BD67" s="544"/>
      <c r="BE67" s="544"/>
      <c r="BF67" s="544"/>
    </row>
    <row r="68" spans="1:58" s="382" customFormat="1" ht="12.75" customHeight="1" thickTop="1">
      <c r="A68" s="208"/>
      <c r="B68" s="420"/>
      <c r="C68" s="420"/>
      <c r="D68" s="420"/>
      <c r="E68" s="420"/>
      <c r="F68" s="420"/>
      <c r="G68" s="420"/>
      <c r="H68" s="420"/>
      <c r="I68" s="420"/>
      <c r="J68" s="420"/>
      <c r="K68" s="420"/>
      <c r="L68" s="420"/>
      <c r="M68" s="420"/>
      <c r="N68" s="420"/>
      <c r="O68" s="420"/>
      <c r="P68" s="420"/>
      <c r="Q68" s="420"/>
      <c r="R68" s="420"/>
      <c r="S68" s="420"/>
      <c r="T68" s="420"/>
      <c r="U68" s="420"/>
      <c r="V68" s="420"/>
      <c r="W68" s="420"/>
      <c r="X68" s="420"/>
      <c r="Y68" s="420"/>
      <c r="Z68" s="420"/>
      <c r="AA68" s="420"/>
      <c r="AB68" s="420"/>
      <c r="AC68" s="420"/>
      <c r="AD68" s="420"/>
      <c r="AE68" s="420"/>
      <c r="AF68" s="420"/>
      <c r="AG68" s="420"/>
      <c r="AH68" s="420"/>
      <c r="AI68" s="420"/>
      <c r="AJ68" s="420"/>
      <c r="AK68" s="420"/>
      <c r="AL68" s="420"/>
      <c r="AM68" s="420"/>
      <c r="AN68" s="420"/>
      <c r="AO68" s="420"/>
      <c r="AP68" s="420"/>
      <c r="AQ68" s="420"/>
      <c r="AR68" s="420"/>
      <c r="AS68" s="420"/>
      <c r="AT68" s="420"/>
      <c r="AU68" s="420"/>
      <c r="AV68" s="420"/>
      <c r="AW68" s="420"/>
      <c r="AX68" s="420"/>
      <c r="AY68" s="420"/>
      <c r="AZ68" s="420"/>
      <c r="BA68" s="420"/>
      <c r="BB68" s="420"/>
      <c r="BC68" s="420"/>
    </row>
    <row r="69" spans="1:58" s="551" customFormat="1" ht="20.25" customHeight="1">
      <c r="A69" s="354" t="s">
        <v>682</v>
      </c>
      <c r="B69" s="550"/>
      <c r="C69" s="550"/>
      <c r="D69" s="550"/>
      <c r="E69" s="550"/>
      <c r="F69" s="550"/>
      <c r="G69" s="550"/>
      <c r="H69" s="550"/>
      <c r="I69" s="550"/>
      <c r="J69" s="550"/>
      <c r="K69" s="550">
        <v>0</v>
      </c>
      <c r="L69" s="550"/>
      <c r="M69" s="550"/>
      <c r="N69" s="550"/>
      <c r="O69" s="550"/>
      <c r="P69" s="550"/>
      <c r="Q69" s="550"/>
      <c r="R69" s="550"/>
      <c r="S69" s="550"/>
      <c r="T69" s="550"/>
      <c r="U69" s="550"/>
      <c r="V69" s="550"/>
      <c r="W69" s="550"/>
      <c r="X69" s="550"/>
      <c r="Y69" s="550"/>
      <c r="Z69" s="550"/>
      <c r="AA69" s="550"/>
      <c r="AB69" s="550"/>
      <c r="AC69" s="550"/>
      <c r="AD69" s="550"/>
      <c r="AE69" s="550"/>
      <c r="AF69" s="550"/>
      <c r="AG69" s="550"/>
      <c r="AH69" s="550"/>
      <c r="AI69" s="550"/>
      <c r="AJ69" s="550"/>
      <c r="AK69" s="550"/>
      <c r="AL69" s="550"/>
      <c r="AM69" s="550"/>
      <c r="AN69" s="550"/>
      <c r="AO69" s="550"/>
      <c r="AP69" s="550"/>
      <c r="AQ69" s="550"/>
      <c r="AR69" s="550"/>
      <c r="AS69" s="550"/>
      <c r="AT69" s="550"/>
      <c r="AU69" s="550"/>
      <c r="AV69" s="550"/>
      <c r="AW69" s="550"/>
      <c r="AX69" s="550"/>
      <c r="AY69" s="550"/>
      <c r="AZ69" s="550"/>
      <c r="BA69" s="550"/>
      <c r="BB69" s="550"/>
      <c r="BC69" s="550"/>
    </row>
    <row r="70" spans="1:58" s="551" customFormat="1" ht="12">
      <c r="A70" s="354" t="s">
        <v>683</v>
      </c>
    </row>
    <row r="71" spans="1:58" s="551" customFormat="1" ht="15" customHeight="1">
      <c r="A71" s="354" t="s">
        <v>684</v>
      </c>
    </row>
    <row r="72" spans="1:58" s="382" customFormat="1" ht="24">
      <c r="A72" s="176" t="s">
        <v>685</v>
      </c>
    </row>
    <row r="73" spans="1:58" s="382" customFormat="1" ht="15" customHeight="1"/>
    <row r="74" spans="1:58" s="382" customFormat="1" ht="15" customHeight="1"/>
    <row r="75" spans="1:58" s="382" customFormat="1" ht="15" customHeight="1"/>
    <row r="76" spans="1:58" s="382" customFormat="1" ht="15" customHeight="1"/>
    <row r="77" spans="1:58" s="382" customFormat="1" ht="15" customHeight="1"/>
    <row r="78" spans="1:58" s="382" customFormat="1" ht="15" customHeight="1"/>
    <row r="79" spans="1:58" s="382" customFormat="1" ht="15" customHeight="1"/>
    <row r="80" spans="1:58" s="382" customFormat="1" ht="15" customHeight="1"/>
    <row r="81" s="382" customFormat="1" ht="15" customHeight="1"/>
    <row r="82" s="382" customFormat="1" ht="15" customHeight="1"/>
    <row r="83" s="382" customFormat="1" ht="15" customHeight="1"/>
    <row r="84" s="382" customFormat="1" ht="15" customHeight="1"/>
    <row r="85" s="382" customFormat="1" ht="15" customHeight="1"/>
    <row r="86" s="382" customFormat="1" ht="15" customHeight="1"/>
    <row r="87" s="382" customFormat="1" ht="15" customHeight="1"/>
    <row r="88" s="382" customFormat="1" ht="15" customHeight="1"/>
    <row r="89" s="382" customFormat="1" ht="15" customHeight="1"/>
    <row r="90" s="382" customFormat="1" ht="15" customHeight="1"/>
    <row r="91" s="382" customFormat="1" ht="15" customHeight="1"/>
    <row r="92" s="382" customFormat="1" ht="15" customHeight="1"/>
    <row r="93" s="382" customFormat="1" ht="15" customHeight="1"/>
    <row r="94" s="382" customFormat="1" ht="15" customHeight="1"/>
    <row r="95" s="382" customFormat="1" ht="15" customHeight="1"/>
    <row r="96" s="382" customFormat="1" ht="15" customHeight="1"/>
    <row r="97" s="382" customFormat="1" ht="15" customHeight="1"/>
    <row r="98" s="382" customFormat="1" ht="15" customHeight="1"/>
    <row r="99" s="382" customFormat="1" ht="15" customHeight="1"/>
    <row r="100" s="382" customFormat="1" ht="15" customHeight="1"/>
    <row r="101" s="382" customFormat="1" ht="15" customHeight="1"/>
    <row r="102" s="382" customFormat="1" ht="15" customHeight="1"/>
    <row r="103" s="382" customFormat="1" ht="15" customHeight="1"/>
    <row r="104" s="382" customFormat="1" ht="15" customHeight="1"/>
    <row r="105" s="382" customFormat="1" ht="15" customHeight="1"/>
    <row r="106" s="382" customFormat="1" ht="15" customHeight="1"/>
    <row r="107" s="382" customFormat="1" ht="15" customHeight="1"/>
    <row r="108" s="382" customFormat="1" ht="15" customHeight="1"/>
    <row r="109" s="382" customFormat="1" ht="15" customHeight="1"/>
    <row r="110" s="382" customFormat="1" ht="15" customHeight="1"/>
    <row r="111" s="382" customFormat="1" ht="15" customHeight="1"/>
    <row r="112" s="382" customFormat="1" ht="15" customHeight="1"/>
    <row r="113" s="382" customFormat="1" ht="15" customHeight="1"/>
    <row r="114" s="382" customFormat="1" ht="15" customHeight="1"/>
    <row r="115" s="382" customFormat="1" ht="15" customHeight="1"/>
    <row r="116" s="382" customFormat="1" ht="15" customHeight="1"/>
    <row r="117" s="382" customFormat="1" ht="15" customHeight="1"/>
    <row r="118" s="382" customFormat="1" ht="15" customHeight="1"/>
    <row r="119" s="382" customFormat="1" ht="15" customHeight="1"/>
    <row r="120" s="382" customFormat="1" ht="15" customHeight="1"/>
    <row r="121" s="382" customFormat="1" ht="15" customHeight="1"/>
    <row r="122" s="382" customFormat="1" ht="15" customHeight="1"/>
    <row r="123" s="382" customFormat="1" ht="15" customHeight="1"/>
    <row r="124" s="382" customFormat="1" ht="15" customHeight="1"/>
    <row r="125" s="382" customFormat="1" ht="15" customHeight="1"/>
    <row r="126" s="382" customFormat="1" ht="15" customHeight="1"/>
    <row r="127" s="382" customFormat="1" ht="15" customHeight="1"/>
    <row r="128" s="382" customFormat="1" ht="15" customHeight="1"/>
    <row r="129" s="382" customFormat="1" ht="15" customHeight="1"/>
    <row r="130" s="382" customFormat="1" ht="15" customHeight="1"/>
    <row r="131" s="382" customFormat="1" ht="15" customHeight="1"/>
    <row r="132" s="382" customFormat="1" ht="15" customHeight="1"/>
    <row r="133" s="382" customFormat="1" ht="15" customHeight="1"/>
    <row r="134" s="382" customFormat="1" ht="15" customHeight="1"/>
    <row r="135" s="382" customFormat="1" ht="15" customHeight="1"/>
    <row r="136" s="382" customFormat="1" ht="15" customHeight="1"/>
    <row r="137" s="382" customFormat="1" ht="15" customHeight="1"/>
    <row r="138" s="382" customFormat="1" ht="15" customHeight="1"/>
    <row r="139" s="382" customFormat="1" ht="15" customHeight="1"/>
    <row r="140" s="382" customFormat="1" ht="15" customHeight="1"/>
    <row r="141" s="382" customFormat="1" ht="15" customHeight="1"/>
    <row r="142" s="382" customFormat="1" ht="15" customHeight="1"/>
    <row r="143" s="382" customFormat="1" ht="15" customHeight="1"/>
    <row r="144" s="382" customFormat="1" ht="15" customHeight="1"/>
    <row r="145" s="382" customFormat="1" ht="15" customHeight="1"/>
    <row r="146" s="382" customFormat="1" ht="15" customHeight="1"/>
    <row r="147" s="382" customFormat="1" ht="15" customHeight="1"/>
    <row r="148" s="382" customFormat="1" ht="15" customHeight="1"/>
    <row r="149" s="382" customFormat="1" ht="15" customHeight="1"/>
    <row r="150" s="382" customFormat="1" ht="15" customHeight="1"/>
    <row r="151" s="382" customFormat="1" ht="15" customHeight="1"/>
    <row r="152" s="382" customFormat="1" ht="15" customHeight="1"/>
    <row r="153" s="382" customFormat="1" ht="15" customHeight="1"/>
  </sheetData>
  <mergeCells count="18">
    <mergeCell ref="Q7:S7"/>
    <mergeCell ref="B7:D7"/>
    <mergeCell ref="E7:G7"/>
    <mergeCell ref="H7:J7"/>
    <mergeCell ref="K7:M7"/>
    <mergeCell ref="N7:P7"/>
    <mergeCell ref="BA7:BC7"/>
    <mergeCell ref="T7:V7"/>
    <mergeCell ref="W7:Y7"/>
    <mergeCell ref="Z7:AB7"/>
    <mergeCell ref="AC7:AE7"/>
    <mergeCell ref="AF7:AH7"/>
    <mergeCell ref="AI7:AK7"/>
    <mergeCell ref="AL7:AN7"/>
    <mergeCell ref="AO7:AQ7"/>
    <mergeCell ref="AR7:AT7"/>
    <mergeCell ref="AU7:AW7"/>
    <mergeCell ref="AX7:AZ7"/>
  </mergeCells>
  <hyperlinks>
    <hyperlink ref="BC6" location="Índex!D9" display="Index" xr:uid="{EC5E04D1-85A1-43FF-8EE7-F25A3922BBF1}"/>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41</vt:i4>
      </vt:variant>
      <vt:variant>
        <vt:lpstr>Intervalos Nomeados</vt:lpstr>
      </vt:variant>
      <vt:variant>
        <vt:i4>80</vt:i4>
      </vt:variant>
    </vt:vector>
  </HeadingPairs>
  <TitlesOfParts>
    <vt:vector size="121" baseType="lpstr">
      <vt:lpstr>Índex</vt:lpstr>
      <vt:lpstr>Selected Data</vt:lpstr>
      <vt:lpstr>Managerial Assets</vt:lpstr>
      <vt:lpstr>Managerial Liabilities</vt:lpstr>
      <vt:lpstr>Recurring Income</vt:lpstr>
      <vt:lpstr>Accounting Assets</vt:lpstr>
      <vt:lpstr>Accounting Liabilities</vt:lpstr>
      <vt:lpstr>Statement Income</vt:lpstr>
      <vt:lpstr>Balance Sheet by Currency</vt:lpstr>
      <vt:lpstr>Securities</vt:lpstr>
      <vt:lpstr>Securities by Issuer</vt:lpstr>
      <vt:lpstr>Loan Operations</vt:lpstr>
      <vt:lpstr>Activity Sector</vt:lpstr>
      <vt:lpstr>Portfolio by Company Size (Bac)</vt:lpstr>
      <vt:lpstr>Port. by Comp. Size Expanded</vt:lpstr>
      <vt:lpstr>Portfolio (Bacen)</vt:lpstr>
      <vt:lpstr>Portfolio (Bacen) - Reclas.</vt:lpstr>
      <vt:lpstr>Portfolio Expanded</vt:lpstr>
      <vt:lpstr>Portfolio Expanded - Reclas.</vt:lpstr>
      <vt:lpstr>Consumer Financing</vt:lpstr>
      <vt:lpstr>Consumer Financing - Reclas.</vt:lpstr>
      <vt:lpstr>Largest Borrowers</vt:lpstr>
      <vt:lpstr>Allowance for Loan Losses - PDD</vt:lpstr>
      <vt:lpstr>Expense with ALL</vt:lpstr>
      <vt:lpstr>PDD Movement</vt:lpstr>
      <vt:lpstr>Tax Credits</vt:lpstr>
      <vt:lpstr>Funding and Assets Managed</vt:lpstr>
      <vt:lpstr>Liability Contingencies</vt:lpstr>
      <vt:lpstr>Provisions by Account</vt:lpstr>
      <vt:lpstr>Technical Provisions by Product</vt:lpstr>
      <vt:lpstr>Income From Insurance</vt:lpstr>
      <vt:lpstr>Income Breakdown by Segment</vt:lpstr>
      <vt:lpstr>Financial Margin</vt:lpstr>
      <vt:lpstr>Fee and Commission Income</vt:lpstr>
      <vt:lpstr>Personnel Expenses</vt:lpstr>
      <vt:lpstr>Other Administrative Expenses</vt:lpstr>
      <vt:lpstr>Performance Ratios</vt:lpstr>
      <vt:lpstr>Efficiency Ratio</vt:lpstr>
      <vt:lpstr>Coverage Ratio (12 months)</vt:lpstr>
      <vt:lpstr>Capital Adequacy Ratio</vt:lpstr>
      <vt:lpstr>Loan Portfolio - Indicators</vt:lpstr>
      <vt:lpstr>'Accounting Assets'!Area_de_impressao</vt:lpstr>
      <vt:lpstr>'Accounting Liabilities'!Area_de_impressao</vt:lpstr>
      <vt:lpstr>'Activity Sector'!Area_de_impressao</vt:lpstr>
      <vt:lpstr>'Allowance for Loan Losses - PDD'!Area_de_impressao</vt:lpstr>
      <vt:lpstr>'Balance Sheet by Currency'!Area_de_impressao</vt:lpstr>
      <vt:lpstr>'Capital Adequacy Ratio'!Area_de_impressao</vt:lpstr>
      <vt:lpstr>'Consumer Financing'!Area_de_impressao</vt:lpstr>
      <vt:lpstr>'Consumer Financing - Reclas.'!Area_de_impressao</vt:lpstr>
      <vt:lpstr>'Coverage Ratio (12 months)'!Area_de_impressao</vt:lpstr>
      <vt:lpstr>'Efficiency Ratio'!Area_de_impressao</vt:lpstr>
      <vt:lpstr>'Expense with ALL'!Area_de_impressao</vt:lpstr>
      <vt:lpstr>'Fee and Commission Income'!Area_de_impressao</vt:lpstr>
      <vt:lpstr>'Financial Margin'!Area_de_impressao</vt:lpstr>
      <vt:lpstr>'Funding and Assets Managed'!Area_de_impressao</vt:lpstr>
      <vt:lpstr>'Income Breakdown by Segment'!Area_de_impressao</vt:lpstr>
      <vt:lpstr>'Income From Insurance'!Area_de_impressao</vt:lpstr>
      <vt:lpstr>Índex!Area_de_impressao</vt:lpstr>
      <vt:lpstr>'Largest Borrowers'!Area_de_impressao</vt:lpstr>
      <vt:lpstr>'Liability Contingencies'!Area_de_impressao</vt:lpstr>
      <vt:lpstr>'Loan Operations'!Area_de_impressao</vt:lpstr>
      <vt:lpstr>'Loan Portfolio - Indicators'!Area_de_impressao</vt:lpstr>
      <vt:lpstr>'Managerial Assets'!Area_de_impressao</vt:lpstr>
      <vt:lpstr>'Managerial Liabilities'!Area_de_impressao</vt:lpstr>
      <vt:lpstr>'Other Administrative Expenses'!Area_de_impressao</vt:lpstr>
      <vt:lpstr>'PDD Movement'!Area_de_impressao</vt:lpstr>
      <vt:lpstr>'Performance Ratios'!Area_de_impressao</vt:lpstr>
      <vt:lpstr>'Personnel Expenses'!Area_de_impressao</vt:lpstr>
      <vt:lpstr>'Port. by Comp. Size Expanded'!Area_de_impressao</vt:lpstr>
      <vt:lpstr>'Portfolio (Bacen)'!Area_de_impressao</vt:lpstr>
      <vt:lpstr>'Portfolio (Bacen) - Reclas.'!Area_de_impressao</vt:lpstr>
      <vt:lpstr>'Portfolio by Company Size (Bac)'!Area_de_impressao</vt:lpstr>
      <vt:lpstr>'Portfolio Expanded'!Area_de_impressao</vt:lpstr>
      <vt:lpstr>'Portfolio Expanded - Reclas.'!Area_de_impressao</vt:lpstr>
      <vt:lpstr>'Provisions by Account'!Area_de_impressao</vt:lpstr>
      <vt:lpstr>'Recurring Income'!Area_de_impressao</vt:lpstr>
      <vt:lpstr>Securities!Area_de_impressao</vt:lpstr>
      <vt:lpstr>'Securities by Issuer'!Area_de_impressao</vt:lpstr>
      <vt:lpstr>'Selected Data'!Area_de_impressao</vt:lpstr>
      <vt:lpstr>'Statement Income'!Area_de_impressao</vt:lpstr>
      <vt:lpstr>'Tax Credits'!Area_de_impressao</vt:lpstr>
      <vt:lpstr>'Technical Provisions by Product'!Area_de_impressao</vt:lpstr>
      <vt:lpstr>'Accounting Assets'!Titulos_de_impressao</vt:lpstr>
      <vt:lpstr>'Accounting Liabilities'!Titulos_de_impressao</vt:lpstr>
      <vt:lpstr>'Activity Sector'!Titulos_de_impressao</vt:lpstr>
      <vt:lpstr>'Allowance for Loan Losses - PDD'!Titulos_de_impressao</vt:lpstr>
      <vt:lpstr>'Balance Sheet by Currency'!Titulos_de_impressao</vt:lpstr>
      <vt:lpstr>'Capital Adequacy Ratio'!Titulos_de_impressao</vt:lpstr>
      <vt:lpstr>'Consumer Financing'!Titulos_de_impressao</vt:lpstr>
      <vt:lpstr>'Consumer Financing - Reclas.'!Titulos_de_impressao</vt:lpstr>
      <vt:lpstr>'Coverage Ratio (12 months)'!Titulos_de_impressao</vt:lpstr>
      <vt:lpstr>'Efficiency Ratio'!Titulos_de_impressao</vt:lpstr>
      <vt:lpstr>'Expense with ALL'!Titulos_de_impressao</vt:lpstr>
      <vt:lpstr>'Fee and Commission Income'!Titulos_de_impressao</vt:lpstr>
      <vt:lpstr>'Financial Margin'!Titulos_de_impressao</vt:lpstr>
      <vt:lpstr>'Funding and Assets Managed'!Titulos_de_impressao</vt:lpstr>
      <vt:lpstr>'Income Breakdown by Segment'!Titulos_de_impressao</vt:lpstr>
      <vt:lpstr>'Income From Insurance'!Titulos_de_impressao</vt:lpstr>
      <vt:lpstr>'Largest Borrowers'!Titulos_de_impressao</vt:lpstr>
      <vt:lpstr>'Liability Contingencies'!Titulos_de_impressao</vt:lpstr>
      <vt:lpstr>'Loan Operations'!Titulos_de_impressao</vt:lpstr>
      <vt:lpstr>'Loan Portfolio - Indicators'!Titulos_de_impressao</vt:lpstr>
      <vt:lpstr>'Managerial Assets'!Titulos_de_impressao</vt:lpstr>
      <vt:lpstr>'Managerial Liabilities'!Titulos_de_impressao</vt:lpstr>
      <vt:lpstr>'Other Administrative Expenses'!Titulos_de_impressao</vt:lpstr>
      <vt:lpstr>'PDD Movement'!Titulos_de_impressao</vt:lpstr>
      <vt:lpstr>'Performance Ratios'!Titulos_de_impressao</vt:lpstr>
      <vt:lpstr>'Personnel Expenses'!Titulos_de_impressao</vt:lpstr>
      <vt:lpstr>'Port. by Comp. Size Expanded'!Titulos_de_impressao</vt:lpstr>
      <vt:lpstr>'Portfolio (Bacen)'!Titulos_de_impressao</vt:lpstr>
      <vt:lpstr>'Portfolio (Bacen) - Reclas.'!Titulos_de_impressao</vt:lpstr>
      <vt:lpstr>'Portfolio by Company Size (Bac)'!Titulos_de_impressao</vt:lpstr>
      <vt:lpstr>'Portfolio Expanded'!Titulos_de_impressao</vt:lpstr>
      <vt:lpstr>'Portfolio Expanded - Reclas.'!Titulos_de_impressao</vt:lpstr>
      <vt:lpstr>'Provisions by Account'!Titulos_de_impressao</vt:lpstr>
      <vt:lpstr>Securities!Titulos_de_impressao</vt:lpstr>
      <vt:lpstr>'Securities by Issuer'!Titulos_de_impressao</vt:lpstr>
      <vt:lpstr>'Selected Data'!Titulos_de_impressao</vt:lpstr>
      <vt:lpstr>'Statement Income'!Titulos_de_impressao</vt:lpstr>
      <vt:lpstr>'Tax Credits'!Titulos_de_impressao</vt:lpstr>
      <vt:lpstr>'Technical Provisions by Product'!Titulos_de_impressao</vt:lpstr>
    </vt:vector>
  </TitlesOfParts>
  <Company>Banco Bradesco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THAIRONE KESLEY DE SOUZA</dc:creator>
  <cp:lastModifiedBy>THAIRONE KESLEY DE SOUZA</cp:lastModifiedBy>
  <dcterms:created xsi:type="dcterms:W3CDTF">2023-07-24T19:23:58Z</dcterms:created>
  <dcterms:modified xsi:type="dcterms:W3CDTF">2023-08-03T18:10:08Z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2023-07-24T19:26:18Z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6b458987-b80e-4804-89b0-2bd448d633d8</vt:lpwstr>
  </property>
  <property fmtid="{D5CDD505-2E9C-101B-9397-08002B2CF9AE}" pid="8" name="MSIP_Label_d3fed9c9-9e02-402c-91c6-79672c367b2e_ContentBits">
    <vt:lpwstr>0</vt:lpwstr>
  </property>
</Properties>
</file>