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mpartilhado\Entre_Secoes\D4100S106\SeriesHistoricas\2021\1T2021\Versões\Versão Final\V2\"/>
    </mc:Choice>
  </mc:AlternateContent>
  <bookViews>
    <workbookView xWindow="0" yWindow="0" windowWidth="12615" windowHeight="7980" tabRatio="633"/>
  </bookViews>
  <sheets>
    <sheet name="Índice" sheetId="2" r:id="rId1"/>
    <sheet name="BP - Dados Selecionados" sheetId="40" r:id="rId2"/>
    <sheet name="Ativo Gerencial" sheetId="3" r:id="rId3"/>
    <sheet name="Passivo Gerencial" sheetId="13" r:id="rId4"/>
    <sheet name="DRE Recorrente" sheetId="24" r:id="rId5"/>
    <sheet name="Ativo Contábil" sheetId="32" r:id="rId6"/>
    <sheet name="Passivo Contábil" sheetId="33" r:id="rId7"/>
    <sheet name="DRE Contábil" sheetId="34" r:id="rId8"/>
    <sheet name="Balanço por Moeda" sheetId="35" r:id="rId9"/>
    <sheet name="TVM" sheetId="36" r:id="rId10"/>
    <sheet name="TVM por Emissor" sheetId="37" r:id="rId11"/>
    <sheet name="Operações de Crédito" sheetId="4" r:id="rId12"/>
    <sheet name="Setor de Atividade" sheetId="5" r:id="rId13"/>
    <sheet name="Carteira por Porte (Bacen)" sheetId="6" r:id="rId14"/>
    <sheet name="Carteira por Porte Expandida" sheetId="7" r:id="rId15"/>
    <sheet name="Carteira por Modalidade (Bacen)" sheetId="8" r:id="rId16"/>
    <sheet name="Carteira por Modalidade (Exp)" sheetId="38" r:id="rId17"/>
    <sheet name="Financ Consumo" sheetId="9" r:id="rId18"/>
    <sheet name="Maiores Devedores" sheetId="10" r:id="rId19"/>
    <sheet name="PDD - Nível de Risco" sheetId="11" r:id="rId20"/>
    <sheet name="Despesa de PDD" sheetId="12" r:id="rId21"/>
    <sheet name="Movimentação PDD" sheetId="14" r:id="rId22"/>
    <sheet name="Créditos Tributários" sheetId="15" r:id="rId23"/>
    <sheet name="Rec. Captados e Administrados" sheetId="16" r:id="rId24"/>
    <sheet name="Contingências Passivas" sheetId="17" r:id="rId25"/>
    <sheet name="Prov. Seg. Prev.  Cap. Conta" sheetId="18" r:id="rId26"/>
    <sheet name="Provisões Técnicas por Produto" sheetId="19" r:id="rId27"/>
    <sheet name="Operações de Seg. Prev. Cap." sheetId="20" r:id="rId28"/>
    <sheet name="Origem do Lucro por Segmento" sheetId="21" r:id="rId29"/>
    <sheet name="Margem Financeira" sheetId="22" r:id="rId30"/>
    <sheet name="Receitas de Prest. de Serviços" sheetId="23" r:id="rId31"/>
    <sheet name="Despesas de Pessoal" sheetId="25" r:id="rId32"/>
    <sheet name="Outras Despesas Administrativas" sheetId="26" r:id="rId33"/>
    <sheet name="Índice de Desempenho" sheetId="27" r:id="rId34"/>
    <sheet name="Índice Eficiência Operacional" sheetId="28" r:id="rId35"/>
    <sheet name="Índice Cobertura" sheetId="29" r:id="rId36"/>
    <sheet name="Índice de Basileia" sheetId="30" r:id="rId37"/>
    <sheet name="Carteira Crédito - Indicadores" sheetId="31" r:id="rId38"/>
  </sheets>
  <definedNames>
    <definedName name="_xlnm.Print_Area" localSheetId="5">'Ativo Contábil'!$A$1:$E$9</definedName>
    <definedName name="_xlnm.Print_Area" localSheetId="2">'Ativo Gerencial'!$A$1:$E$35</definedName>
    <definedName name="_xlnm.Print_Area" localSheetId="8">'Balanço por Moeda'!$A$1:$A$72</definedName>
    <definedName name="_xlnm.Print_Area" localSheetId="1">'BP - Dados Selecionados'!$A$1:$A$42</definedName>
    <definedName name="_xlnm.Print_Area" localSheetId="37">'Carteira Crédito - Indicadores'!$A$1:$AW$43</definedName>
    <definedName name="_xlnm.Print_Area" localSheetId="15">'Carteira por Modalidade (Bacen)'!$A$1:$AT$32</definedName>
    <definedName name="_xlnm.Print_Area" localSheetId="16">'Carteira por Modalidade (Exp)'!$A$1:$E$36</definedName>
    <definedName name="_xlnm.Print_Area" localSheetId="13">'Carteira por Porte (Bacen)'!$A$1:$AT$15</definedName>
    <definedName name="_xlnm.Print_Area" localSheetId="14">'Carteira por Porte Expandida'!$A$1:$A$17</definedName>
    <definedName name="_xlnm.Print_Area" localSheetId="24">'Contingências Passivas'!$A$2:$BA$16</definedName>
    <definedName name="_xlnm.Print_Area" localSheetId="22">'Créditos Tributários'!$A$1:$BA$39</definedName>
    <definedName name="_xlnm.Print_Area" localSheetId="20">'Despesa de PDD'!$A$1:$O$17</definedName>
    <definedName name="_xlnm.Print_Area" localSheetId="31">'Despesas de Pessoal'!$A$2:$BA$21</definedName>
    <definedName name="_xlnm.Print_Area" localSheetId="7">'DRE Contábil'!$A$1:$A$45</definedName>
    <definedName name="_xlnm.Print_Area" localSheetId="4">'DRE Recorrente'!$A$1:$O$42</definedName>
    <definedName name="_xlnm.Print_Area" localSheetId="17">'Financ Consumo'!$A$1:$AT$16</definedName>
    <definedName name="_xlnm.Print_Area" localSheetId="0">Índice!$A$1:$F$51</definedName>
    <definedName name="_xlnm.Print_Area" localSheetId="35">'Índice Cobertura'!$A$2:$J$19</definedName>
    <definedName name="_xlnm.Print_Area" localSheetId="36">'Índice de Basileia'!$A$1:$BX$27</definedName>
    <definedName name="_xlnm.Print_Area" localSheetId="33">'Índice de Desempenho'!$A$1:$BA$42</definedName>
    <definedName name="_xlnm.Print_Area" localSheetId="34">'Índice Eficiência Operacional'!$A$2:$J$28</definedName>
    <definedName name="_xlnm.Print_Area" localSheetId="18">'Maiores Devedores'!$A$1:$CO$18</definedName>
    <definedName name="_xlnm.Print_Area" localSheetId="29">'Margem Financeira'!$A$1:$M$18</definedName>
    <definedName name="_xlnm.Print_Area" localSheetId="21">'Movimentação PDD'!$A$1:$AT$27</definedName>
    <definedName name="_xlnm.Print_Area" localSheetId="11">'Operações de Crédito'!$A$1:$CS$24</definedName>
    <definedName name="_xlnm.Print_Area" localSheetId="27">'Operações de Seg. Prev. Cap.'!$A$1:$P$27</definedName>
    <definedName name="_xlnm.Print_Area" localSheetId="28">'Origem do Lucro por Segmento'!$A$1:$AU$14</definedName>
    <definedName name="_xlnm.Print_Area" localSheetId="32">'Outras Despesas Administrativas'!$A$2:$BA$27</definedName>
    <definedName name="_xlnm.Print_Area" localSheetId="6">'Passivo Contábil'!$A$1:$A$10</definedName>
    <definedName name="_xlnm.Print_Area" localSheetId="3">'Passivo Gerencial'!$A$1:$A$37</definedName>
    <definedName name="_xlnm.Print_Area" localSheetId="19">'PDD - Nível de Risco'!$A$1:$CN$24</definedName>
    <definedName name="_xlnm.Print_Area" localSheetId="25">'Prov. Seg. Prev.  Cap. Conta'!$A$1:$AV$21</definedName>
    <definedName name="_xlnm.Print_Area" localSheetId="26">'Provisões Técnicas por Produto'!$A$2:$AT$21</definedName>
    <definedName name="_xlnm.Print_Area" localSheetId="23">'Rec. Captados e Administrados'!$A$1:$BA$29</definedName>
    <definedName name="_xlnm.Print_Area" localSheetId="30">'Receitas de Prest. de Serviços'!$A$2:$BA$21</definedName>
    <definedName name="_xlnm.Print_Area" localSheetId="12">'Setor de Atividade'!$A$1:$A$29</definedName>
    <definedName name="_xlnm.Print_Area" localSheetId="9">TVM!$A$1:$AW$21</definedName>
    <definedName name="_xlnm.Print_Area" localSheetId="10">'TVM por Emissor'!$A$1:$AW$36</definedName>
    <definedName name="_xlnm.Print_Titles" localSheetId="5">'Ativo Contábil'!$A:$A</definedName>
    <definedName name="_xlnm.Print_Titles" localSheetId="2">'Ativo Gerencial'!$A:$A</definedName>
    <definedName name="_xlnm.Print_Titles" localSheetId="8">'Balanço por Moeda'!$A:$A</definedName>
    <definedName name="_xlnm.Print_Titles" localSheetId="1">'BP - Dados Selecionados'!$A:$A</definedName>
    <definedName name="_xlnm.Print_Titles" localSheetId="37">'Carteira Crédito - Indicadores'!$A:$A</definedName>
    <definedName name="_xlnm.Print_Titles" localSheetId="15">'Carteira por Modalidade (Bacen)'!$A:$A</definedName>
    <definedName name="_xlnm.Print_Titles" localSheetId="16">'Carteira por Modalidade (Exp)'!$A:$A</definedName>
    <definedName name="_xlnm.Print_Titles" localSheetId="13">'Carteira por Porte (Bacen)'!$A:$A</definedName>
    <definedName name="_xlnm.Print_Titles" localSheetId="14">'Carteira por Porte Expandida'!$A:$A</definedName>
    <definedName name="_xlnm.Print_Titles" localSheetId="24">'Contingências Passivas'!$A:$A</definedName>
    <definedName name="_xlnm.Print_Titles" localSheetId="22">'Créditos Tributários'!$A:$A</definedName>
    <definedName name="_xlnm.Print_Titles" localSheetId="20">'Despesa de PDD'!$A:$A</definedName>
    <definedName name="_xlnm.Print_Titles" localSheetId="31">'Despesas de Pessoal'!$A:$A</definedName>
    <definedName name="_xlnm.Print_Titles" localSheetId="7">'DRE Contábil'!$A:$A,'DRE Contábil'!$1:$4</definedName>
    <definedName name="_xlnm.Print_Titles" localSheetId="17">'Financ Consumo'!$A:$A</definedName>
    <definedName name="_xlnm.Print_Titles" localSheetId="35">'Índice Cobertura'!$A:$A</definedName>
    <definedName name="_xlnm.Print_Titles" localSheetId="36">'Índice de Basileia'!$A:$A</definedName>
    <definedName name="_xlnm.Print_Titles" localSheetId="33">'Índice de Desempenho'!$A:$A</definedName>
    <definedName name="_xlnm.Print_Titles" localSheetId="34">'Índice Eficiência Operacional'!$A:$A</definedName>
    <definedName name="_xlnm.Print_Titles" localSheetId="18">'Maiores Devedores'!$A:$A</definedName>
    <definedName name="_xlnm.Print_Titles" localSheetId="29">'Margem Financeira'!$A:$A</definedName>
    <definedName name="_xlnm.Print_Titles" localSheetId="21">'Movimentação PDD'!$A:$A</definedName>
    <definedName name="_xlnm.Print_Titles" localSheetId="11">'Operações de Crédito'!$A:$A</definedName>
    <definedName name="_xlnm.Print_Titles" localSheetId="27">'Operações de Seg. Prev. Cap.'!$A:$A</definedName>
    <definedName name="_xlnm.Print_Titles" localSheetId="28">'Origem do Lucro por Segmento'!$A:$A</definedName>
    <definedName name="_xlnm.Print_Titles" localSheetId="32">'Outras Despesas Administrativas'!$A:$A</definedName>
    <definedName name="_xlnm.Print_Titles" localSheetId="6">'Passivo Contábil'!$A:$A</definedName>
    <definedName name="_xlnm.Print_Titles" localSheetId="3">'Passivo Gerencial'!$A:$A</definedName>
    <definedName name="_xlnm.Print_Titles" localSheetId="19">'PDD - Nível de Risco'!$A:$B</definedName>
    <definedName name="_xlnm.Print_Titles" localSheetId="25">'Prov. Seg. Prev.  Cap. Conta'!$A:$A</definedName>
    <definedName name="_xlnm.Print_Titles" localSheetId="26">'Provisões Técnicas por Produto'!$A:$A</definedName>
    <definedName name="_xlnm.Print_Titles" localSheetId="23">'Rec. Captados e Administrados'!$A:$A</definedName>
    <definedName name="_xlnm.Print_Titles" localSheetId="30">'Receitas de Prest. de Serviços'!$A:$A</definedName>
    <definedName name="_xlnm.Print_Titles" localSheetId="12">'Setor de Atividade'!$A:$A</definedName>
    <definedName name="_xlnm.Print_Titles" localSheetId="9">TVM!$A:$A</definedName>
    <definedName name="_xlnm.Print_Titles" localSheetId="10">'TVM por Emissor'!$A:$A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0" l="1"/>
  <c r="I18" i="40"/>
  <c r="H18" i="40"/>
  <c r="G18" i="40"/>
  <c r="F18" i="40"/>
  <c r="E18" i="40"/>
  <c r="D18" i="40"/>
  <c r="C18" i="40"/>
  <c r="B18" i="40"/>
  <c r="J10" i="40" l="1"/>
  <c r="I10" i="40"/>
  <c r="H10" i="40"/>
  <c r="G10" i="40"/>
  <c r="F10" i="40"/>
  <c r="E10" i="40"/>
  <c r="D10" i="40"/>
  <c r="C10" i="40"/>
  <c r="B10" i="40"/>
  <c r="J21" i="38" l="1"/>
  <c r="J33" i="38" s="1"/>
  <c r="I21" i="38"/>
  <c r="I33" i="38" s="1"/>
  <c r="H21" i="38"/>
  <c r="H33" i="38" s="1"/>
  <c r="J10" i="38"/>
  <c r="I10" i="38"/>
  <c r="BB17" i="31" l="1"/>
  <c r="BE36" i="37" l="1"/>
  <c r="BD36" i="37"/>
  <c r="BF32" i="37"/>
  <c r="BE32" i="37"/>
  <c r="BD32" i="37"/>
  <c r="BC32" i="37"/>
  <c r="BB32" i="37"/>
  <c r="BE30" i="37"/>
  <c r="BD30" i="37"/>
  <c r="BC30" i="37"/>
  <c r="BC36" i="37" s="1"/>
  <c r="BB30" i="37"/>
  <c r="BB36" i="37" s="1"/>
  <c r="BF19" i="37"/>
  <c r="BF30" i="37" s="1"/>
  <c r="BF36" i="37" s="1"/>
  <c r="BE19" i="37"/>
  <c r="BD19" i="37"/>
  <c r="BC19" i="37"/>
  <c r="BB19" i="37"/>
  <c r="BF10" i="37"/>
  <c r="BE10" i="37"/>
  <c r="BD10" i="37"/>
  <c r="BC10" i="37"/>
  <c r="BB10" i="37"/>
  <c r="BE19" i="36" l="1"/>
  <c r="BD19" i="36"/>
  <c r="BC19" i="36"/>
  <c r="BB19" i="36"/>
  <c r="BF14" i="36"/>
  <c r="BE14" i="36"/>
  <c r="BD14" i="36"/>
  <c r="BC14" i="36"/>
  <c r="BB14" i="36"/>
  <c r="K69" i="35" l="1"/>
  <c r="Y67" i="35"/>
  <c r="P67" i="35"/>
  <c r="AB63" i="35"/>
  <c r="AB67" i="35" s="1"/>
  <c r="Y63" i="35"/>
  <c r="F44" i="34" l="1"/>
  <c r="F43" i="34"/>
  <c r="F42" i="34"/>
  <c r="F41" i="34"/>
  <c r="F40" i="34"/>
  <c r="F39" i="34"/>
  <c r="I38" i="34"/>
  <c r="I40" i="34" s="1"/>
  <c r="I44" i="34" s="1"/>
  <c r="F38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17" i="33" l="1"/>
  <c r="E17" i="33"/>
  <c r="D17" i="33"/>
  <c r="D22" i="33" s="1"/>
  <c r="D33" i="33" s="1"/>
  <c r="C17" i="33"/>
  <c r="C22" i="33" s="1"/>
  <c r="C33" i="33" s="1"/>
  <c r="B17" i="33"/>
  <c r="B22" i="33" s="1"/>
  <c r="B33" i="33" s="1"/>
  <c r="F10" i="33"/>
  <c r="F22" i="33" s="1"/>
  <c r="F33" i="33" s="1"/>
  <c r="E10" i="33"/>
  <c r="E22" i="33" s="1"/>
  <c r="E33" i="33" s="1"/>
  <c r="D10" i="33"/>
  <c r="C10" i="33"/>
  <c r="B10" i="33"/>
  <c r="BB37" i="31" l="1"/>
  <c r="BF13" i="31"/>
  <c r="BE13" i="31"/>
  <c r="BD13" i="31"/>
  <c r="BC13" i="31"/>
  <c r="BB13" i="31"/>
  <c r="BF10" i="31"/>
  <c r="BE10" i="31"/>
  <c r="BD10" i="31"/>
  <c r="BC10" i="31"/>
  <c r="BB10" i="31"/>
  <c r="CG16" i="30" l="1"/>
  <c r="CG23" i="30" s="1"/>
  <c r="CG14" i="30"/>
  <c r="CG21" i="30" l="1"/>
  <c r="O18" i="29"/>
  <c r="N18" i="29"/>
  <c r="M18" i="29"/>
  <c r="L18" i="29"/>
  <c r="K18" i="29"/>
  <c r="O16" i="29"/>
  <c r="N16" i="29"/>
  <c r="M16" i="29"/>
  <c r="L16" i="29"/>
  <c r="K16" i="29"/>
  <c r="O14" i="29"/>
  <c r="N14" i="29"/>
  <c r="M14" i="29"/>
  <c r="L14" i="29"/>
  <c r="K14" i="29"/>
  <c r="N26" i="28" l="1"/>
  <c r="M26" i="28"/>
  <c r="L26" i="28"/>
  <c r="L28" i="28" s="1"/>
  <c r="K26" i="28"/>
  <c r="K28" i="28" s="1"/>
  <c r="N14" i="28"/>
  <c r="N28" i="28" s="1"/>
  <c r="M14" i="28"/>
  <c r="M28" i="28" s="1"/>
  <c r="L14" i="28"/>
  <c r="K14" i="28"/>
  <c r="BE25" i="26" l="1"/>
  <c r="BD25" i="26"/>
  <c r="BC25" i="26"/>
  <c r="BE14" i="25" l="1"/>
  <c r="BE20" i="25" s="1"/>
  <c r="BC14" i="25"/>
  <c r="BC20" i="25" s="1"/>
  <c r="BE10" i="25"/>
  <c r="BC10" i="25"/>
  <c r="P32" i="24" l="1"/>
  <c r="O32" i="24"/>
  <c r="N32" i="24"/>
  <c r="L32" i="24"/>
  <c r="K32" i="24"/>
  <c r="J32" i="24"/>
  <c r="E32" i="24"/>
  <c r="D32" i="24"/>
  <c r="C32" i="24"/>
  <c r="B32" i="24"/>
  <c r="U24" i="24"/>
  <c r="T24" i="24"/>
  <c r="S24" i="24"/>
  <c r="R24" i="24"/>
  <c r="Q24" i="24"/>
  <c r="P24" i="24"/>
  <c r="O24" i="24"/>
  <c r="N24" i="24"/>
  <c r="M24" i="24"/>
  <c r="M32" i="24" s="1"/>
  <c r="L24" i="24"/>
  <c r="K24" i="24"/>
  <c r="J24" i="24"/>
  <c r="I24" i="24"/>
  <c r="I32" i="24" s="1"/>
  <c r="H24" i="24"/>
  <c r="H32" i="24" s="1"/>
  <c r="G24" i="24"/>
  <c r="G32" i="24" s="1"/>
  <c r="F24" i="24"/>
  <c r="F32" i="24" s="1"/>
  <c r="E24" i="24"/>
  <c r="D24" i="24"/>
  <c r="C24" i="24"/>
  <c r="B24" i="24"/>
  <c r="R20" i="24"/>
  <c r="R32" i="24" s="1"/>
  <c r="R38" i="24" s="1"/>
  <c r="U14" i="24"/>
  <c r="U20" i="24" s="1"/>
  <c r="U32" i="24" s="1"/>
  <c r="U38" i="24" s="1"/>
  <c r="T14" i="24"/>
  <c r="T20" i="24" s="1"/>
  <c r="T32" i="24" s="1"/>
  <c r="T38" i="24" s="1"/>
  <c r="S14" i="24"/>
  <c r="R14" i="24"/>
  <c r="Q14" i="24"/>
  <c r="U10" i="24"/>
  <c r="T10" i="24"/>
  <c r="S10" i="24"/>
  <c r="S20" i="24" s="1"/>
  <c r="S32" i="24" s="1"/>
  <c r="S38" i="24" s="1"/>
  <c r="R10" i="24"/>
  <c r="Q10" i="24"/>
  <c r="Q20" i="24" s="1"/>
  <c r="Q32" i="24" s="1"/>
  <c r="Q38" i="24" s="1"/>
  <c r="BE20" i="23" l="1"/>
  <c r="P14" i="22" l="1"/>
  <c r="T20" i="20" l="1"/>
  <c r="T23" i="20" s="1"/>
  <c r="S20" i="20"/>
  <c r="S23" i="20" s="1"/>
  <c r="T15" i="20"/>
  <c r="S15" i="20"/>
  <c r="R15" i="20"/>
  <c r="R20" i="20" s="1"/>
  <c r="R23" i="20" s="1"/>
  <c r="BD20" i="19" l="1"/>
  <c r="BC20" i="19"/>
  <c r="BB20" i="19"/>
  <c r="BD21" i="18" l="1"/>
  <c r="BC21" i="18"/>
  <c r="BB21" i="18"/>
  <c r="BF25" i="14" l="1"/>
  <c r="BE25" i="14"/>
  <c r="BD25" i="14"/>
  <c r="BC25" i="14"/>
  <c r="BB25" i="14"/>
  <c r="BF21" i="14"/>
  <c r="BE21" i="14"/>
  <c r="BD21" i="14"/>
  <c r="BC21" i="14"/>
  <c r="BB21" i="14"/>
  <c r="BD17" i="14"/>
  <c r="BC17" i="14"/>
  <c r="BF10" i="14"/>
  <c r="BF17" i="14" s="1"/>
  <c r="BE10" i="14"/>
  <c r="BE17" i="14" l="1"/>
  <c r="BE14" i="14"/>
  <c r="F29" i="13" l="1"/>
  <c r="F31" i="13" s="1"/>
  <c r="E29" i="13"/>
  <c r="E31" i="13" s="1"/>
  <c r="D29" i="13"/>
  <c r="D31" i="13" s="1"/>
  <c r="C29" i="13"/>
  <c r="C31" i="13" s="1"/>
  <c r="B29" i="13"/>
  <c r="B31" i="13" s="1"/>
  <c r="F22" i="13"/>
  <c r="E22" i="13"/>
  <c r="F17" i="13"/>
  <c r="E17" i="13"/>
  <c r="D17" i="13"/>
  <c r="C17" i="13"/>
  <c r="B17" i="13"/>
  <c r="B22" i="13" s="1"/>
  <c r="F10" i="13"/>
  <c r="E10" i="13"/>
  <c r="D10" i="13"/>
  <c r="D22" i="13" s="1"/>
  <c r="D33" i="13" s="1"/>
  <c r="C10" i="13"/>
  <c r="C22" i="13" s="1"/>
  <c r="C33" i="13" s="1"/>
  <c r="B10" i="13"/>
  <c r="B33" i="13" l="1"/>
  <c r="E33" i="13"/>
  <c r="F33" i="13"/>
  <c r="V15" i="12" l="1"/>
  <c r="U15" i="12"/>
  <c r="T15" i="12"/>
  <c r="S15" i="12"/>
  <c r="R15" i="12"/>
  <c r="Q15" i="12"/>
  <c r="DK21" i="11" l="1"/>
  <c r="DI21" i="11"/>
  <c r="DG21" i="11"/>
  <c r="DE21" i="11"/>
  <c r="DC21" i="11"/>
  <c r="BF15" i="9" l="1"/>
  <c r="BE15" i="9"/>
  <c r="BD15" i="9"/>
  <c r="BC15" i="9"/>
  <c r="BB15" i="9"/>
  <c r="BF19" i="8" l="1"/>
  <c r="BF30" i="8" s="1"/>
  <c r="BE19" i="8"/>
  <c r="BE30" i="8" s="1"/>
  <c r="BF10" i="8"/>
  <c r="BE10" i="8"/>
  <c r="J14" i="7" l="1"/>
  <c r="I14" i="7"/>
  <c r="H14" i="7"/>
  <c r="G14" i="7"/>
  <c r="F14" i="7"/>
  <c r="E14" i="7"/>
  <c r="D14" i="7"/>
  <c r="B14" i="7"/>
  <c r="C12" i="7"/>
  <c r="C14" i="7" s="1"/>
  <c r="BF14" i="6" l="1"/>
  <c r="BE14" i="6"/>
  <c r="BD14" i="6"/>
  <c r="BC14" i="6"/>
  <c r="BB14" i="6"/>
  <c r="J15" i="5" l="1"/>
  <c r="I15" i="5"/>
  <c r="J14" i="5"/>
  <c r="J26" i="5" s="1"/>
  <c r="I14" i="5"/>
  <c r="I26" i="5" s="1"/>
  <c r="J10" i="5"/>
  <c r="I10" i="5"/>
  <c r="DJ22" i="4" l="1"/>
  <c r="DH22" i="4"/>
  <c r="DF22" i="4"/>
  <c r="DD22" i="4"/>
  <c r="DB22" i="4"/>
</calcChain>
</file>

<file path=xl/sharedStrings.xml><?xml version="1.0" encoding="utf-8"?>
<sst xmlns="http://schemas.openxmlformats.org/spreadsheetml/2006/main" count="2685" uniqueCount="664">
  <si>
    <t>Dez18</t>
  </si>
  <si>
    <t>4T18</t>
  </si>
  <si>
    <t xml:space="preserve">            BANCO BRADESCO S.A.</t>
  </si>
  <si>
    <t>12M18</t>
  </si>
  <si>
    <t>Clique no título para visualizar a planilha</t>
  </si>
  <si>
    <t>1)</t>
  </si>
  <si>
    <t>Balanço Patrimonial Gerencial - Ativo</t>
  </si>
  <si>
    <t>19)</t>
  </si>
  <si>
    <t>Despesa de PDD</t>
  </si>
  <si>
    <t>Balanço Patrimonial Gerencial - ATIVO</t>
  </si>
  <si>
    <t>Despesa com PDD - PDD Expandida</t>
  </si>
  <si>
    <t>2)</t>
  </si>
  <si>
    <t>Balanço Patrimonial Gerencial - Passivo</t>
  </si>
  <si>
    <t>20)</t>
  </si>
  <si>
    <t>Movimentação PDD</t>
  </si>
  <si>
    <t>Balanço Patrimonial Gerencial - PASSIVO</t>
  </si>
  <si>
    <t>Movimentação da PDD Gerencial</t>
  </si>
  <si>
    <t>3)</t>
  </si>
  <si>
    <t>DRE Recorrente</t>
  </si>
  <si>
    <t>21)</t>
  </si>
  <si>
    <t>Créditos Tributários / Obrigações Fiscais Diferidas</t>
  </si>
  <si>
    <t>Demonstração do Resultado - Recorrente</t>
  </si>
  <si>
    <t>4)</t>
  </si>
  <si>
    <t>Balanço Patrimonial Contábil - Ativo</t>
  </si>
  <si>
    <t>Recursos Captados e Administrados</t>
  </si>
  <si>
    <t>Balanço Patrimonial Contábil - ATIVO</t>
  </si>
  <si>
    <t>5)</t>
  </si>
  <si>
    <t>Balanço Patrimonial Contábil - Passivo</t>
  </si>
  <si>
    <t>Contingências Passivas</t>
  </si>
  <si>
    <t>Balanço Patrimonial Contábil - PASSIVO</t>
  </si>
  <si>
    <t>6)</t>
  </si>
  <si>
    <t>Demonstração do Resultado Contábil</t>
  </si>
  <si>
    <t>Provisões de Seguros, Previdência e Capitalização por Conta</t>
  </si>
  <si>
    <t>7)</t>
  </si>
  <si>
    <t>Balanço por Moeda</t>
  </si>
  <si>
    <t>Provisões Técnicas de Seguros, Previdência e Capitalização por Produto</t>
  </si>
  <si>
    <t>8)</t>
  </si>
  <si>
    <t>Títulos e Valores Mobiliários</t>
  </si>
  <si>
    <t>Resultado das Operações de Seguros, Previdência e Capitalização</t>
  </si>
  <si>
    <t>9)</t>
  </si>
  <si>
    <t>Títulos e Valores Mobiliários por Emissor</t>
  </si>
  <si>
    <t>Origem do Lucro por Segmento</t>
  </si>
  <si>
    <t>10)</t>
  </si>
  <si>
    <t>Operações de Crédito</t>
  </si>
  <si>
    <t>Margem Financeira</t>
  </si>
  <si>
    <t>11)</t>
  </si>
  <si>
    <t>Setor de Atividade</t>
  </si>
  <si>
    <t>Receitas de Prestação de Serviço</t>
  </si>
  <si>
    <t>Setor de Atividade - anterior</t>
  </si>
  <si>
    <t>Receitas de Prestação de Serviços</t>
  </si>
  <si>
    <t>12)</t>
  </si>
  <si>
    <t>Carteira de Crédito por Porte (Bacen)</t>
  </si>
  <si>
    <t>Despesas de Pessoal</t>
  </si>
  <si>
    <t>Setor de Atividade - atual</t>
  </si>
  <si>
    <t>13)</t>
  </si>
  <si>
    <t>Carteira de Crédito por Porte (Expandida)</t>
  </si>
  <si>
    <t>Outras Despesas Administrativas</t>
  </si>
  <si>
    <t>14)</t>
  </si>
  <si>
    <t>Carteira de Crédito por Modalidade (Bacen)</t>
  </si>
  <si>
    <t>Índices de Desempenho (Anualizados)</t>
  </si>
  <si>
    <t>15)</t>
  </si>
  <si>
    <t>Carteira de Crédito por Modalidade (Expandida)</t>
  </si>
  <si>
    <t>Índice Eficiência Operacional</t>
  </si>
  <si>
    <t>Índice Efic. Operac. - Novo Cálculo</t>
  </si>
  <si>
    <t>16)</t>
  </si>
  <si>
    <t>Financiamento ao Consumo</t>
  </si>
  <si>
    <t>Índice de Corbetura</t>
  </si>
  <si>
    <t>Índice Efic. Operac.</t>
  </si>
  <si>
    <t>17)</t>
  </si>
  <si>
    <t>Maiores Devedores</t>
  </si>
  <si>
    <t>Índice de Basileia</t>
  </si>
  <si>
    <t>Índice Cobertura</t>
  </si>
  <si>
    <t>18)</t>
  </si>
  <si>
    <t>PDD - Nível de Risco</t>
  </si>
  <si>
    <t>Carteira de Crédito - Indicadores da Carteira</t>
  </si>
  <si>
    <t>Carteira Crédito - Indicadores</t>
  </si>
  <si>
    <t>- Informações a partir de março/07; e</t>
  </si>
  <si>
    <r>
      <t xml:space="preserve">- Em caso de dúvidas, envie um e-mail para: </t>
    </r>
    <r>
      <rPr>
        <b/>
        <u/>
        <sz val="10"/>
        <color indexed="12"/>
        <rFont val="Bradesco Sans"/>
      </rPr>
      <t>investidores@bradesco.com.br.</t>
    </r>
  </si>
  <si>
    <t xml:space="preserve">Balanço Patrimonial Gerencial (1) (2) - R$ milhões </t>
  </si>
  <si>
    <t>Índice</t>
  </si>
  <si>
    <t>Mar19</t>
  </si>
  <si>
    <t>Jun19</t>
  </si>
  <si>
    <t>Set19</t>
  </si>
  <si>
    <t>Dez19</t>
  </si>
  <si>
    <t>Mar20</t>
  </si>
  <si>
    <t>Jun20</t>
  </si>
  <si>
    <t>Set20</t>
  </si>
  <si>
    <t>Dez20</t>
  </si>
  <si>
    <t>Mar21</t>
  </si>
  <si>
    <t>A T I V O</t>
  </si>
  <si>
    <t>DISPONIBILIDADES</t>
  </si>
  <si>
    <t>INSTRUMENTOS FINANCEIROS</t>
  </si>
  <si>
    <t xml:space="preserve"> Aplicações interfinanceiras de liquidez</t>
  </si>
  <si>
    <t xml:space="preserve"> Depósitos compulsórios no Banco Central do Brasil</t>
  </si>
  <si>
    <t xml:space="preserve"> Títulos e valores mobiliários</t>
  </si>
  <si>
    <t xml:space="preserve"> Instrumentos financeiros derivativos</t>
  </si>
  <si>
    <t xml:space="preserve"> Operações de crédito</t>
  </si>
  <si>
    <t xml:space="preserve"> Outros Instrumentos financeiros</t>
  </si>
  <si>
    <t>OPERAÇÕES DE ARRENDAMENTO MERCANTIL</t>
  </si>
  <si>
    <t>PROVISÕES PARA PERDAS ESPERADAS ASSOCIADAS AO RISCO DE CRÉDITO</t>
  </si>
  <si>
    <t xml:space="preserve"> Operações de arrendamento mercantil</t>
  </si>
  <si>
    <t xml:space="preserve"> Outros créditos</t>
  </si>
  <si>
    <t>CRÉDITOS TRIBUTÁRIOS</t>
  </si>
  <si>
    <t>INVESTIMENTOS EM COLIGADAS E ENTIDADES CONTROLADAS EM CONJUNTO</t>
  </si>
  <si>
    <t>IMOBILIZADO DE USO</t>
  </si>
  <si>
    <t>INTANGÍVEL</t>
  </si>
  <si>
    <t>DEPRECIAÇÕES E AMORTIZAÇÕES</t>
  </si>
  <si>
    <t>Imobilizado de uso</t>
  </si>
  <si>
    <t>Intangível</t>
  </si>
  <si>
    <t>OUTROS ATIVOS</t>
  </si>
  <si>
    <t>PROVISÕES PARA REDUÇÃO AO VALOR RECUPERÁVEL DE ATIVOS</t>
  </si>
  <si>
    <t>T O T A L</t>
  </si>
  <si>
    <t>(1) A partir de janeiro de 2020, o Balanço Patrimonial está sendo apresentado por ordem de liquidez e exigibilidade em conformidade com a Resolução CMN nº 4.720/19 e a Circular Bacen nº 3.959/19.</t>
  </si>
  <si>
    <t>(2) As séries históricas dos períodos anteriores estão disponíveis no site do Bradesco RI: www.bradescori.com.br.</t>
  </si>
  <si>
    <t>Operações de Crédito - R$ milhões</t>
  </si>
  <si>
    <t>Mar07</t>
  </si>
  <si>
    <t>Jun07</t>
  </si>
  <si>
    <t>Set07</t>
  </si>
  <si>
    <t>Dez07</t>
  </si>
  <si>
    <t>Mar08</t>
  </si>
  <si>
    <t>Jun08</t>
  </si>
  <si>
    <t>Set08</t>
  </si>
  <si>
    <t>Dez08</t>
  </si>
  <si>
    <t>Mar09</t>
  </si>
  <si>
    <t>Jun09</t>
  </si>
  <si>
    <t>Set09</t>
  </si>
  <si>
    <t>Dez09</t>
  </si>
  <si>
    <t>Mar10</t>
  </si>
  <si>
    <t>Jun10</t>
  </si>
  <si>
    <t>Set10</t>
  </si>
  <si>
    <t>Dez10</t>
  </si>
  <si>
    <t>Mar11</t>
  </si>
  <si>
    <t>Jun11</t>
  </si>
  <si>
    <t>Set11</t>
  </si>
  <si>
    <t>Dez11</t>
  </si>
  <si>
    <t>Mar12</t>
  </si>
  <si>
    <t>Jun12</t>
  </si>
  <si>
    <t>Set12</t>
  </si>
  <si>
    <t>Dez12</t>
  </si>
  <si>
    <t>Mar13</t>
  </si>
  <si>
    <t>Jun13</t>
  </si>
  <si>
    <t>Set13</t>
  </si>
  <si>
    <t>Dez13</t>
  </si>
  <si>
    <t>Mar14</t>
  </si>
  <si>
    <t>Jun14</t>
  </si>
  <si>
    <t>Set14</t>
  </si>
  <si>
    <t>Dez14</t>
  </si>
  <si>
    <t>Mar15</t>
  </si>
  <si>
    <t>Jun15</t>
  </si>
  <si>
    <t>Set15</t>
  </si>
  <si>
    <t>Dez15</t>
  </si>
  <si>
    <t>Mar16</t>
  </si>
  <si>
    <t>Jun16</t>
  </si>
  <si>
    <t>Set16</t>
  </si>
  <si>
    <t>Dez16</t>
  </si>
  <si>
    <t>Mar17</t>
  </si>
  <si>
    <t>Jun17</t>
  </si>
  <si>
    <t>Set17</t>
  </si>
  <si>
    <t>Dez17</t>
  </si>
  <si>
    <t>Mar18</t>
  </si>
  <si>
    <t>Jun18</t>
  </si>
  <si>
    <t>Set18</t>
  </si>
  <si>
    <t>Nível de Risco</t>
  </si>
  <si>
    <t>Total</t>
  </si>
  <si>
    <t>%</t>
  </si>
  <si>
    <t>AA</t>
  </si>
  <si>
    <t>A</t>
  </si>
  <si>
    <t>B</t>
  </si>
  <si>
    <t>C</t>
  </si>
  <si>
    <t>D</t>
  </si>
  <si>
    <t>E</t>
  </si>
  <si>
    <t>F</t>
  </si>
  <si>
    <t>G</t>
  </si>
  <si>
    <t>H</t>
  </si>
  <si>
    <t xml:space="preserve">TOTAL  </t>
  </si>
  <si>
    <t>Setor de Atividade (1) - R$ milhões</t>
  </si>
  <si>
    <t>Setor Público</t>
  </si>
  <si>
    <t>Petróleo, Derivados e atividades agregadas</t>
  </si>
  <si>
    <t>Energia Elétrica</t>
  </si>
  <si>
    <t>Demais Setores</t>
  </si>
  <si>
    <t>Setor Privado</t>
  </si>
  <si>
    <t>Pessoas Jurídicas</t>
  </si>
  <si>
    <t>Atividades Imobiliárias e Construção</t>
  </si>
  <si>
    <t>Varejo</t>
  </si>
  <si>
    <t>Serviços</t>
  </si>
  <si>
    <t>Transportes e Concessão</t>
  </si>
  <si>
    <t>Automobilística</t>
  </si>
  <si>
    <t>Alimentícia</t>
  </si>
  <si>
    <t>Atacado</t>
  </si>
  <si>
    <t>Pessoas Físicas</t>
  </si>
  <si>
    <t xml:space="preserve">TOTAL </t>
  </si>
  <si>
    <t>(1) As séries históricas dos períodos anteriores estão disponíveis no site do Bradesco RI: www.bradescori.com.br.</t>
  </si>
  <si>
    <t>Carteira de Crédito por Porte (Bacen) - R$ milhões</t>
  </si>
  <si>
    <t>Corporate</t>
  </si>
  <si>
    <t>Micro / Pequenas e Médias Empresas</t>
  </si>
  <si>
    <t>Carteira de Crédito por Porte (Expandida) (1) - R$ milhões</t>
  </si>
  <si>
    <t>jun19</t>
  </si>
  <si>
    <t xml:space="preserve"> </t>
  </si>
  <si>
    <t>Carteira por Modalidade (Bacen) - R$ milhões</t>
  </si>
  <si>
    <t>Pessoa Física</t>
  </si>
  <si>
    <t>Crédito Pessoal</t>
  </si>
  <si>
    <t>Cartão de Crédito</t>
  </si>
  <si>
    <t>Financiamento Imobiliário</t>
  </si>
  <si>
    <t>CDC / Leasing de Veículos</t>
  </si>
  <si>
    <t>Crédito Rural</t>
  </si>
  <si>
    <t>Repasses BNDES/Finame</t>
  </si>
  <si>
    <t>Cheque Especial</t>
  </si>
  <si>
    <t>Outros</t>
  </si>
  <si>
    <t>Pessoa Jurídica</t>
  </si>
  <si>
    <t>Capital de Giro</t>
  </si>
  <si>
    <t>Operações no Exterior</t>
  </si>
  <si>
    <t>Financiamento á Exportação</t>
  </si>
  <si>
    <t>|</t>
  </si>
  <si>
    <t>Conta Garantida</t>
  </si>
  <si>
    <t>CDC / Leasing</t>
  </si>
  <si>
    <t>Financiamento ao Consumo  - R$ milhões</t>
  </si>
  <si>
    <t>Veículos</t>
  </si>
  <si>
    <t>Leasing</t>
  </si>
  <si>
    <t>Maiores Devedores  - R$ milhões</t>
  </si>
  <si>
    <t>% (1)</t>
  </si>
  <si>
    <t>Maior Devedor</t>
  </si>
  <si>
    <t>Dez Maiores Devedores</t>
  </si>
  <si>
    <t>Vinte Maiores Devedores</t>
  </si>
  <si>
    <t>Cinquenta Maiores Devedores</t>
  </si>
  <si>
    <t>Cem Maiores Devedores</t>
  </si>
  <si>
    <t>(1) Em relação ao total da carteira (critério Bacen).</t>
  </si>
  <si>
    <t>PDD - Nível de Risco - R$ milhões</t>
  </si>
  <si>
    <t xml:space="preserve"> Nível de Risco</t>
  </si>
  <si>
    <t>% Mínimo de Provisionamento Requerido</t>
  </si>
  <si>
    <t xml:space="preserve">Total </t>
  </si>
  <si>
    <t>(1) Relação entre provisão existente e carteira, por nível de risco.</t>
  </si>
  <si>
    <t>Despesa de PDD - R$ milhões</t>
  </si>
  <si>
    <t>1T17</t>
  </si>
  <si>
    <t>2T17</t>
  </si>
  <si>
    <t>3T17</t>
  </si>
  <si>
    <t>4T17</t>
  </si>
  <si>
    <t>12M17</t>
  </si>
  <si>
    <t>1T18</t>
  </si>
  <si>
    <t>2T18</t>
  </si>
  <si>
    <t>3T18</t>
  </si>
  <si>
    <t>1T19</t>
  </si>
  <si>
    <t>2T19</t>
  </si>
  <si>
    <t>3T19</t>
  </si>
  <si>
    <t>4T19</t>
  </si>
  <si>
    <t>12M19</t>
  </si>
  <si>
    <t>1T20</t>
  </si>
  <si>
    <t>2T20</t>
  </si>
  <si>
    <t>3T20</t>
  </si>
  <si>
    <t>4T20</t>
  </si>
  <si>
    <t>12M20</t>
  </si>
  <si>
    <t>1T21</t>
  </si>
  <si>
    <t>Despesas com PDD</t>
  </si>
  <si>
    <t>Receitas com Recuperações de Crédito</t>
  </si>
  <si>
    <t>Descontos Concedidos/Outros (1)</t>
  </si>
  <si>
    <r>
      <t xml:space="preserve">Impairment </t>
    </r>
    <r>
      <rPr>
        <sz val="9"/>
        <rFont val="Bradesco Sans"/>
      </rPr>
      <t>de Ativos Financeiros</t>
    </r>
  </si>
  <si>
    <t>PDD Expandida</t>
  </si>
  <si>
    <t>(1) Inclui resultado com BNDU e provisão para avais e fianças e outros.</t>
  </si>
  <si>
    <t>Balanço Patrimonial Gerencial (1) (2) - R$ milhões</t>
  </si>
  <si>
    <t>PASSIVO</t>
  </si>
  <si>
    <t>DEPÓSITOS E DEMAIS INSTRUMENTOS FINANCEIROS</t>
  </si>
  <si>
    <t xml:space="preserve"> Recursos de instituições financeiras</t>
  </si>
  <si>
    <t xml:space="preserve"> Recursos de clientes</t>
  </si>
  <si>
    <t xml:space="preserve"> Recursos de emissão de títulos</t>
  </si>
  <si>
    <t xml:space="preserve"> Dívidas subordinadas</t>
  </si>
  <si>
    <t xml:space="preserve"> Outros passivos financeiros</t>
  </si>
  <si>
    <t>PROVISÕES</t>
  </si>
  <si>
    <t xml:space="preserve"> Provisões técnicas de seguros e previdência</t>
  </si>
  <si>
    <t xml:space="preserve"> Outras provisões</t>
  </si>
  <si>
    <t>IMPOSTOS DIFERIDOS</t>
  </si>
  <si>
    <t>OUTROS PASSIVOS</t>
  </si>
  <si>
    <t>TOTAL DO PASSIVO</t>
  </si>
  <si>
    <t>PATRIMÔNIO LÍQUIDO</t>
  </si>
  <si>
    <t>Capital social</t>
  </si>
  <si>
    <t>Ações em tesouraria</t>
  </si>
  <si>
    <t>Reservas de capital</t>
  </si>
  <si>
    <t>Reservas de lucros</t>
  </si>
  <si>
    <t>Outros resultados abrangentes</t>
  </si>
  <si>
    <t>PATRIMÔNIO LÍQUIDO ATRIBUÍDO AOS ACIONISTAS CONTROLADORES</t>
  </si>
  <si>
    <t>PARTICIPAÇÃO DE ACIONISTAS NÃO CONTROLADORES</t>
  </si>
  <si>
    <t>TOTAL DO PATRIMÔNIO LÍQUIDO</t>
  </si>
  <si>
    <t>Movimentação da PDD Gerencial - R$ milhões</t>
  </si>
  <si>
    <t>Saldo Inicial</t>
  </si>
  <si>
    <t xml:space="preserve">Constituição </t>
  </si>
  <si>
    <t>Baixas</t>
  </si>
  <si>
    <t xml:space="preserve">Transferência de Saldo (1) </t>
  </si>
  <si>
    <t>PDD não recorrente/Efeito de Cessões de Crédito/Reestruturação de Dívidas</t>
  </si>
  <si>
    <t xml:space="preserve">Saldo Oriundo de Instituições Adquiridas </t>
  </si>
  <si>
    <t>Saldo final</t>
  </si>
  <si>
    <t xml:space="preserve">  - Provisão Específica </t>
  </si>
  <si>
    <t xml:space="preserve">  - Provisão Genérica </t>
  </si>
  <si>
    <t>Provisão Normal</t>
  </si>
  <si>
    <t>Provisão Complementar (1)</t>
  </si>
  <si>
    <r>
      <t xml:space="preserve">(1) Até 31 de dezembro de 2016, incluía a provisão para garantias prestadas, englobando avais, fianças, cartas de crédito e </t>
    </r>
    <r>
      <rPr>
        <i/>
        <sz val="9"/>
        <rFont val="Bradesco Sans"/>
      </rPr>
      <t>standby letter of credit</t>
    </r>
    <r>
      <rPr>
        <sz val="9"/>
        <rFont val="Bradesco Sans"/>
      </rPr>
      <t>, a qual era destacada como "provisão excedente", no montante de R$ 3.061 milhões. Em conformidade com a Resolução n</t>
    </r>
    <r>
      <rPr>
        <vertAlign val="superscript"/>
        <sz val="9"/>
        <rFont val="Bradesco Sans"/>
      </rPr>
      <t>o</t>
    </r>
    <r>
      <rPr>
        <sz val="9"/>
        <rFont val="Bradesco Sans"/>
      </rPr>
      <t xml:space="preserve"> 4.512/16, no 1</t>
    </r>
    <r>
      <rPr>
        <vertAlign val="superscript"/>
        <sz val="9"/>
        <rFont val="Bradesco Sans"/>
      </rPr>
      <t>o</t>
    </r>
    <r>
      <rPr>
        <sz val="9"/>
        <rFont val="Bradesco Sans"/>
      </rPr>
      <t xml:space="preserve"> trimestre de 2017, parte desse saldo (R$ 604 milhões) foi alocado para uma conta específica na rubrica "Outras Obrigações - Diversas" e o saldo restante (R$ 2.456 milhões) foi alocado para a rubrica "Provisão Excedente".</t>
    </r>
  </si>
  <si>
    <t>Créditos Tributários / Obrigações Fiscais Diferidas - R$ milhões</t>
  </si>
  <si>
    <t>(2)</t>
  </si>
  <si>
    <t>Provisão para Créditos de Liquidação Duvidosa</t>
  </si>
  <si>
    <t>Provisão para Contingências Fiscais e Cíveis</t>
  </si>
  <si>
    <t>Provisão Trabalhista</t>
  </si>
  <si>
    <t>Impairment de Títulos e Investimentos</t>
  </si>
  <si>
    <t>Provisão para Desvalorização de Bens não de Uso</t>
  </si>
  <si>
    <t>Ajuste a Valor de Mercado dos Títulos para Negociação e Derivativos</t>
  </si>
  <si>
    <t>Ágio Amortizado</t>
  </si>
  <si>
    <t>Provisão de Juros sobre o Capital Próprio (1)</t>
  </si>
  <si>
    <t>Total dos Créditos Tributários sobre Diferenças Temporárias</t>
  </si>
  <si>
    <t>Prejuízo Fiscal e Base Negativa de Contribuição Social País</t>
  </si>
  <si>
    <t>Prejuízo Fiscal e Base Negativa de Contribuição Social Exterior</t>
  </si>
  <si>
    <t>Subtotal</t>
  </si>
  <si>
    <t>Ajuste a Valor de Mercado dos Títulos Disponíveis para Venda</t>
  </si>
  <si>
    <r>
      <t>Contribuição Social - Medida Provisória n</t>
    </r>
    <r>
      <rPr>
        <u/>
        <sz val="9"/>
        <rFont val="Bradesco Sans"/>
      </rPr>
      <t>º</t>
    </r>
    <r>
      <rPr>
        <sz val="9"/>
        <rFont val="Bradesco Sans"/>
      </rPr>
      <t xml:space="preserve"> 2.158-35 de 24.8.2001</t>
    </r>
  </si>
  <si>
    <t>Total dos Créditos Tributários</t>
  </si>
  <si>
    <t>Obrigações Fiscais Diferidas</t>
  </si>
  <si>
    <t>Créditos Tributários Líquidos das Obrigações Fiscais Diferidas</t>
  </si>
  <si>
    <t>(1) O Crédito Tributário sobre os Juros sobre o Capital Próprio é contabilizado até o limite fiscal permitido; e</t>
  </si>
  <si>
    <t>(2) Os créditos tributários das empresas financeiras e equiparadas, e do ramo segurador foram constituídos considerando a elevação da alíquota de contribuição social, determinada pela Lei nº 11.727/08 e Lei nº 13.169/15.</t>
  </si>
  <si>
    <t>Recursos Captados e Administrados - R$ milhões</t>
  </si>
  <si>
    <t>Captados.......</t>
  </si>
  <si>
    <t>Depósitos</t>
  </si>
  <si>
    <t>Captações no Mercado Aberto</t>
  </si>
  <si>
    <t>Recursos de Aceites e Emissão de Títulos</t>
  </si>
  <si>
    <t>Obrigações por Empréstimos e Repasses</t>
  </si>
  <si>
    <t>Dívidas Subordinadas</t>
  </si>
  <si>
    <t>Securitização de Fluxos Financeiros Futuros</t>
  </si>
  <si>
    <t>Capital de Giro Próprio / Administrado (*)</t>
  </si>
  <si>
    <t>Cobrança e Arrecadação de Tributos e Assemelhados</t>
  </si>
  <si>
    <t>Carteira de Câmbio</t>
  </si>
  <si>
    <t>Provisões Técnicas de Seguros, Previdência e Capitalização</t>
  </si>
  <si>
    <t>Administrados em Moeda Nacional</t>
  </si>
  <si>
    <t xml:space="preserve">Fundos </t>
  </si>
  <si>
    <t>Carteiras Administradas</t>
  </si>
  <si>
    <t xml:space="preserve">  </t>
  </si>
  <si>
    <t>TOTAL</t>
  </si>
  <si>
    <t>(*) Patrimônio Líquido Administrado (-) Ativo Permanente.</t>
  </si>
  <si>
    <t>Contingências Passivas - R$ milhões</t>
  </si>
  <si>
    <t>Provisão para Riscos Fiscais</t>
  </si>
  <si>
    <t>Processos Trabalhistas</t>
  </si>
  <si>
    <t>Processos Cíveis</t>
  </si>
  <si>
    <t>Provisões de Seguros, Previdência e Capitalização por Conta  - R$ milhões</t>
  </si>
  <si>
    <t>Provisão Matemática de Benefícios a Conceder</t>
  </si>
  <si>
    <t>Provisão Matemática de Benefícios Concedidos</t>
  </si>
  <si>
    <t>Provisão Matemática para Capitalização</t>
  </si>
  <si>
    <t>Provisão de IBNR</t>
  </si>
  <si>
    <t>Provisão de Prêmios não Ganhos</t>
  </si>
  <si>
    <t>Provisão Complementar de Cobertura</t>
  </si>
  <si>
    <t>Provisão de Sinistros a Liquidar</t>
  </si>
  <si>
    <t>Provisão de Excedente Financeiro</t>
  </si>
  <si>
    <t>Provisão para Sorteios e Resgates</t>
  </si>
  <si>
    <t>Outras Provisões</t>
  </si>
  <si>
    <t>VAMOS TER QUE REVER AS INFORMAÇÕES E COMO DEMONSTRAR PARA CONCILIAR COM TODAS AS INFORMAÇÕES QUE PUBLICAMOS AO MERCADO SOBRE PDD</t>
  </si>
  <si>
    <t>Provisões Técnicas de Seguros, Previdência e Capitalização por Produto - R$ milhões</t>
  </si>
  <si>
    <t>Saúde</t>
  </si>
  <si>
    <t>Auto/RCF</t>
  </si>
  <si>
    <t>Dpvat</t>
  </si>
  <si>
    <t>Vida</t>
  </si>
  <si>
    <t>Ramos elementares</t>
  </si>
  <si>
    <t>Plano Gerador de Benefícios Livres - PGBL</t>
  </si>
  <si>
    <t>Vida Gerador de Benefícios Livres - VGBL</t>
  </si>
  <si>
    <t>Planos tradicionais</t>
  </si>
  <si>
    <t>Capitalização</t>
  </si>
  <si>
    <t>Resultado das Operações de Seguros, Previdência e Capitalização - R$ milhões</t>
  </si>
  <si>
    <t>12M16</t>
  </si>
  <si>
    <t>Prêmios Ganhos de Seguros, Contribuição de Previdência e Receitas de Capitalização (1)</t>
  </si>
  <si>
    <t>Sinistros Retidos</t>
  </si>
  <si>
    <t>Sorteios e Resgates de Títulos e Capitalização</t>
  </si>
  <si>
    <t>Despesas de Comercialização</t>
  </si>
  <si>
    <t>Resultado Financeiro da Operação</t>
  </si>
  <si>
    <t>Resultado das Operações de Seguros Previdência e Capitalização</t>
  </si>
  <si>
    <t>Despesas Tributárias / Resultado de Participação em Coligadas / Outras Receitas/(Despesas Operacionais)</t>
  </si>
  <si>
    <t>Resultado Operacional</t>
  </si>
  <si>
    <t>Resultado Não Operacional / IR/CS / Participação Minoritária</t>
  </si>
  <si>
    <t>LUCRO LÍQUIDO</t>
  </si>
  <si>
    <t>(1) Inclui prêmios de resseguros.</t>
  </si>
  <si>
    <t>Obs.: Para fins de comparabilidade, não considera os efeitos dos eventos extraordinários.</t>
  </si>
  <si>
    <t>Origem do Lucro por Segmento - Em Percentuais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</si>
  <si>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</si>
  <si>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</si>
  <si>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</si>
  <si>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</si>
  <si>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</si>
  <si>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</si>
  <si>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</si>
  <si>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</si>
  <si>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</si>
  <si>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</si>
  <si>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</si>
  <si>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</si>
  <si>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</si>
  <si>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</si>
  <si>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</si>
  <si>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</si>
  <si>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</si>
  <si>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</si>
  <si>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</si>
  <si>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</si>
  <si>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</si>
  <si>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</si>
  <si>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</si>
  <si>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</si>
  <si>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</si>
  <si>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</si>
  <si>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</si>
  <si>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</si>
  <si>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</si>
  <si>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</si>
  <si>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</si>
  <si>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</si>
  <si>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</si>
  <si>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</si>
  <si>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</si>
  <si>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</si>
  <si>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</si>
  <si>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</si>
  <si>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</si>
  <si>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</si>
  <si>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Segmento Financeiro</t>
  </si>
  <si>
    <t>Segmento Segurador</t>
  </si>
  <si>
    <t>Outros Segmentos</t>
  </si>
  <si>
    <t>Margem Financeira - R$ milhões</t>
  </si>
  <si>
    <t>Margem com Clientes (1)</t>
  </si>
  <si>
    <t>Margem com Mercado (2)</t>
  </si>
  <si>
    <r>
      <t xml:space="preserve">(1) Corresponde ao resultado das operações com ativos (crédito e similares) e passivos sensíveis a </t>
    </r>
    <r>
      <rPr>
        <i/>
        <sz val="9"/>
        <rFont val="Bradesco Sans"/>
      </rPr>
      <t>spreads</t>
    </r>
    <r>
      <rPr>
        <sz val="9"/>
        <rFont val="Bradesco Sans"/>
      </rPr>
      <t xml:space="preserve">. O cálculo do resultado dos ativos sensíveis a </t>
    </r>
    <r>
      <rPr>
        <i/>
        <sz val="9"/>
        <rFont val="Bradesco Sans"/>
      </rPr>
      <t>spreads</t>
    </r>
    <r>
      <rPr>
        <sz val="9"/>
        <rFont val="Bradesco Sans"/>
      </rPr>
      <t xml:space="preserve"> leva em consideração a taxa original das operações deduzidas do custo interno do </t>
    </r>
    <r>
      <rPr>
        <i/>
        <sz val="9"/>
        <rFont val="Bradesco Sans"/>
      </rPr>
      <t xml:space="preserve">funding </t>
    </r>
    <r>
      <rPr>
        <sz val="9"/>
        <rFont val="Bradesco Sans"/>
      </rPr>
      <t>e o resultado dos passivos representa a diferença entre o custo de captação e a taxa de transferência destes recursos; e</t>
    </r>
  </si>
  <si>
    <r>
      <t xml:space="preserve">(2) Composta pela Gestão de Ativos e Passivos (ALM), </t>
    </r>
    <r>
      <rPr>
        <i/>
        <sz val="9"/>
        <rFont val="Bradesco Sans"/>
      </rPr>
      <t>Trading</t>
    </r>
    <r>
      <rPr>
        <sz val="9"/>
        <rFont val="Bradesco Sans"/>
      </rPr>
      <t xml:space="preserve"> e Capital de Giro Próprio.</t>
    </r>
  </si>
  <si>
    <t>Receitas de Prestação de Serviços - R$ milhões</t>
  </si>
  <si>
    <t>Rendas de Cartão</t>
  </si>
  <si>
    <t>Conta Corrente</t>
  </si>
  <si>
    <t>Administração de Fundos</t>
  </si>
  <si>
    <t>Cobrança</t>
  </si>
  <si>
    <t>Rendas de Serviços de Custódia e Corretagens</t>
  </si>
  <si>
    <t>Tarifas de Administração de Consórcios</t>
  </si>
  <si>
    <t>Arrecadações</t>
  </si>
  <si>
    <t>Outras</t>
  </si>
  <si>
    <t>Demonstração do Resultado Recorrente - R$ milhões</t>
  </si>
  <si>
    <t>Margem  Financeira</t>
  </si>
  <si>
    <t>Margem com o Mercado (2)</t>
  </si>
  <si>
    <t>Descontos Concedidos / Outros</t>
  </si>
  <si>
    <r>
      <rPr>
        <i/>
        <sz val="9"/>
        <rFont val="Bradesco Sans"/>
      </rPr>
      <t>Impairment</t>
    </r>
    <r>
      <rPr>
        <sz val="9"/>
        <rFont val="Bradesco Sans"/>
      </rPr>
      <t xml:space="preserve"> de Ativos Financeiros</t>
    </r>
  </si>
  <si>
    <t>Resultado Bruto da Intermediação Financeira</t>
  </si>
  <si>
    <t>Resultado das Operações de Seguros, Previdência e Capitalização (3)</t>
  </si>
  <si>
    <t>Despesas Operacionais</t>
  </si>
  <si>
    <t>Outras Receitas / (Despesas Operacionais)</t>
  </si>
  <si>
    <t>Despesas Tributárias</t>
  </si>
  <si>
    <t>Resultado de Participação em Coligadas</t>
  </si>
  <si>
    <t>Resultado Não Operacional</t>
  </si>
  <si>
    <t>Abono Único - Convenção Coletiva</t>
  </si>
  <si>
    <t>IR/CS</t>
  </si>
  <si>
    <t>Participação Minoritária</t>
  </si>
  <si>
    <t>LUCRO LÍQUIDO RECORRENTE</t>
  </si>
  <si>
    <r>
      <t xml:space="preserve">(1) Corresponde ao resultado das operações com ativos (crédito e similares) e passivos sensíveis a </t>
    </r>
    <r>
      <rPr>
        <i/>
        <sz val="9"/>
        <rFont val="Bradesco Sans"/>
      </rPr>
      <t>spreads</t>
    </r>
    <r>
      <rPr>
        <sz val="9"/>
        <rFont val="Bradesco Sans"/>
      </rPr>
      <t xml:space="preserve">. O cálculo do resultado dos ativos sensíveis a </t>
    </r>
    <r>
      <rPr>
        <i/>
        <sz val="9"/>
        <rFont val="Bradesco Sans"/>
      </rPr>
      <t>spreads</t>
    </r>
    <r>
      <rPr>
        <sz val="9"/>
        <rFont val="Bradesco Sans"/>
      </rPr>
      <t xml:space="preserve"> leva em consideração a taxa original das operações deduzidas do custo interno do </t>
    </r>
    <r>
      <rPr>
        <i/>
        <sz val="9"/>
        <rFont val="Bradesco Sans"/>
      </rPr>
      <t>funding</t>
    </r>
    <r>
      <rPr>
        <sz val="9"/>
        <rFont val="Bradesco Sans"/>
      </rPr>
      <t xml:space="preserve"> e o resultado dos passivos representa a diferença entre o custo de captação e a taxa de transferência destes recursos; </t>
    </r>
  </si>
  <si>
    <r>
      <t xml:space="preserve">(2) Composta pela Gestão de Ativos e Passivos (ALM), </t>
    </r>
    <r>
      <rPr>
        <i/>
        <sz val="9"/>
        <rFont val="Bradesco Sans"/>
      </rPr>
      <t>Trading</t>
    </r>
    <r>
      <rPr>
        <sz val="9"/>
        <rFont val="Bradesco Sans"/>
      </rPr>
      <t xml:space="preserve"> e Capital de Giro Próprio; e</t>
    </r>
  </si>
  <si>
    <t>(3) Inclui o resultado financeiro da operação.</t>
  </si>
  <si>
    <t>Despesas de Pessoal  - R$ milhões</t>
  </si>
  <si>
    <t>Estrutural</t>
  </si>
  <si>
    <t>Proventos/Encargos Sociais</t>
  </si>
  <si>
    <t>Benefícios</t>
  </si>
  <si>
    <t>Não Estrutural</t>
  </si>
  <si>
    <t>Participação nos Resultados</t>
  </si>
  <si>
    <t>Provisão para Processos Trabalhistas</t>
  </si>
  <si>
    <t>Treinamentos</t>
  </si>
  <si>
    <t>Custo de Rescisão</t>
  </si>
  <si>
    <t>Outras Despesas Administrativas  - R$ milhões</t>
  </si>
  <si>
    <t>Serviços de Terceiros</t>
  </si>
  <si>
    <t>Comunicação</t>
  </si>
  <si>
    <t>Propaganda e Publicidade</t>
  </si>
  <si>
    <t>Depreciação e Amortização</t>
  </si>
  <si>
    <t>Serviços do Sistema Financeiro</t>
  </si>
  <si>
    <t>Transportes</t>
  </si>
  <si>
    <t>Processamento de Dados</t>
  </si>
  <si>
    <t>Aluguéis</t>
  </si>
  <si>
    <t>Manutenção e Conservação de Bens</t>
  </si>
  <si>
    <t>Materiais</t>
  </si>
  <si>
    <t>Segurança e Vigilância</t>
  </si>
  <si>
    <t>Água, Energia e Gás</t>
  </si>
  <si>
    <t>Viagens</t>
  </si>
  <si>
    <t>Índices de Desempenho (anualizados) - Em Percentuais</t>
  </si>
  <si>
    <t>Lucro Líquido Recorrente por Ação (acumulado 12 meses) - R$</t>
  </si>
  <si>
    <t>Valor Patrimonial por Ação (ON e PN) - R$</t>
  </si>
  <si>
    <t>Lucro Líquido Recorrente por Ação</t>
  </si>
  <si>
    <t>Dividendos/JCP por Ação – ON (após IR)</t>
  </si>
  <si>
    <t>Dividendos/JCP por Ação – PN (após IR)</t>
  </si>
  <si>
    <t>Retorno Anualizado sobre Patrimônio Líquido (total) (3)</t>
  </si>
  <si>
    <t>Retorno Anualizado sobre Patrimônio Líquido (médio) (3)</t>
  </si>
  <si>
    <t>Retorno Anualizado s/ P. L. (total) s/ reserva de ajuste ao vr. de mercado - TVM e Derivativos (3)</t>
  </si>
  <si>
    <t>Retorno Anualizado s/ P. L. (médio) s/ reserva de ajuste ao vr. de mercado - TVM e Derivativos (3)</t>
  </si>
  <si>
    <r>
      <t xml:space="preserve">Retorno Anualizado sobre Ativos Totais (total) </t>
    </r>
    <r>
      <rPr>
        <vertAlign val="superscript"/>
        <sz val="9"/>
        <rFont val="Bradesco Sans"/>
      </rPr>
      <t>(3)</t>
    </r>
  </si>
  <si>
    <t>Retorno Anualizado sobre Ativos Médios (3)</t>
  </si>
  <si>
    <t>Patrimônio Líquido sobre Ativos Totais</t>
  </si>
  <si>
    <t>7,8</t>
  </si>
  <si>
    <r>
      <t xml:space="preserve">Índice de Basileia - Consolidado Financeiro (1) </t>
    </r>
    <r>
      <rPr>
        <sz val="9"/>
        <color indexed="10"/>
        <rFont val="Bradesco Sans"/>
      </rPr>
      <t>(2)</t>
    </r>
  </si>
  <si>
    <t>Índice de Basileia III - Conglomerado Prudencial (1)</t>
  </si>
  <si>
    <t>Índice de Basileia - Consolidado Total (1) (2)</t>
  </si>
  <si>
    <t>Índice de Imobilização - Consolidado Financeiro</t>
  </si>
  <si>
    <t>Índice de Imobilização - Conglomerado Prudencial (4)</t>
  </si>
  <si>
    <t>Índice de Imobilização - Consolidado Econômico-financeiro</t>
  </si>
  <si>
    <t>Índice Combinado - Seguros</t>
  </si>
  <si>
    <t>Índice de Eficiência (acumulado dos últimos 12 meses) - Novo Cálculo (5)</t>
  </si>
  <si>
    <t>Índice de Eficiência (acumulado dos últimos 12 meses) - Cálculo Anterior (6)</t>
  </si>
  <si>
    <t>Índice de Cobertura RPS / (DP e ODA) (acumulado dos últimos 12 meses)</t>
  </si>
  <si>
    <t>Índice de Sinistralidade (Sinistros Retidos / Prêmios Ganhos)</t>
  </si>
  <si>
    <t>Valor de Mercado - R$ milhões</t>
  </si>
  <si>
    <t>(1) A partir de Janeiro/2015, considera o Índice apurado com base no Conglomerado Prudencial, conforme a resolução nº 4.192/13 do CMN. Cabe destacar que, o Conglomerado Prudencial  é elaborado seguindo as diretrizes regulamentares da resolução nº 4.280/13 do CMN;</t>
  </si>
  <si>
    <t>(2) Desde de Outubro/2013, o cálculo do Índice de Basileia, segue as diretrizes regulatórias das resoluções nºs 4.192/13 e 4.193/13 do CMN (BASILEIA III);</t>
  </si>
  <si>
    <t xml:space="preserve">(3) Lucro Líquido Recorrente Acumulado no ano. A partir do 1º trimestre de 2016, os Retornos Anualizados passaram a ser calculados de forma linear, e para melhor efeito de comparabilidade, foram ajustados os períodos até o 2°T de 2014; </t>
  </si>
  <si>
    <t>(4) A partir de Janeiro/2015, o Índice de Imobilização passou a ser apurado com base no Conglomerado Prudencial;</t>
  </si>
  <si>
    <t>(5) Novo Cálculo IEO = (Despesas de Pessoal + Despesas Administrativas + Outras Despesas Operacionais Líquidas de Receitas) / (Margem Financeira + Receita de Prestação de Serviços +
Resultado de Seguros + Resultados de Participações em Coligadas + Despesas Tributárias); e</t>
  </si>
  <si>
    <t>(6) Cálculo Anterior IEO = (Despesas de Pessoal (-) PLR + Despesas Administrativas) / (Margem Financeira + Rec. Prestação de Serviços + Resultado de Seguros + Res. Participações em
Coligadas + Outras Receitas Operacionais (-) Outras Despesas Operacionais).</t>
  </si>
  <si>
    <t>Índice de Eficiência Operacional - (Acumulado 12 meses) (1)  - R$ milhões</t>
  </si>
  <si>
    <t>Outras Despesas / Receitas Operacionais</t>
  </si>
  <si>
    <t>TOTAL (1)</t>
  </si>
  <si>
    <t>Resultado de Seguros, Previdência e Capitalização</t>
  </si>
  <si>
    <t>Resultado de Participações em Coligadas</t>
  </si>
  <si>
    <t>(-) Despesas Tributárias</t>
  </si>
  <si>
    <t xml:space="preserve">TOTAL (2) </t>
  </si>
  <si>
    <t xml:space="preserve">ÍNDICE DE EFICIÊNCIA (%) = (1/2) </t>
  </si>
  <si>
    <t>Índice de Cobertura - (Acumulado 12 meses) (1) - R$ milhões</t>
  </si>
  <si>
    <t>Receitas de Prestação de Serviços (RPS)</t>
  </si>
  <si>
    <t>Despesas de Pessoal (DP)</t>
  </si>
  <si>
    <t>Outras Despesas Administrativas (ODA)</t>
  </si>
  <si>
    <t>RPS/DP (%)</t>
  </si>
  <si>
    <t>RPS/ODA (%)</t>
  </si>
  <si>
    <t>RPS/(DP+ODA) (%)</t>
  </si>
  <si>
    <t>Base de cálculo - Índice de Basileia  - R$ milhões</t>
  </si>
  <si>
    <r>
      <t xml:space="preserve">Set16 </t>
    </r>
    <r>
      <rPr>
        <b/>
        <vertAlign val="superscript"/>
        <sz val="9"/>
        <color rgb="FF0070C0"/>
        <rFont val="Bradesco Sans"/>
      </rPr>
      <t>(1)</t>
    </r>
  </si>
  <si>
    <t xml:space="preserve">Dez16 </t>
  </si>
  <si>
    <t>Basileia I</t>
  </si>
  <si>
    <t>Basileia II</t>
  </si>
  <si>
    <t>Basileia III</t>
  </si>
  <si>
    <t>Financeiro</t>
  </si>
  <si>
    <t>Econômico-Financeiro</t>
  </si>
  <si>
    <t>Prudencial</t>
  </si>
  <si>
    <t>Patrimônio Líquido</t>
  </si>
  <si>
    <t>Ativos Ponderados de Risco (RWA)</t>
  </si>
  <si>
    <t>Patrimônio de Referência Exigido (PR Mínimo + Adicionais de Capital Principal)</t>
  </si>
  <si>
    <t>Patrimônio de Referência (PR)</t>
  </si>
  <si>
    <t>- Nível I</t>
  </si>
  <si>
    <t>- Nìvel II</t>
  </si>
  <si>
    <t>- Dedução dos Instrumentos de Captação (Resolução nº 3.444 do Bacen)</t>
  </si>
  <si>
    <t>Margem</t>
  </si>
  <si>
    <t>ÍNDICE DE SOLVABILIDADE (BASILEIA) (%)</t>
  </si>
  <si>
    <t>A partir de setembro de 2008 até setembro de 2013, refere-se à Basiléia II e a partir de janeiro de 2015, o índice de Basileia passou a ser apurado com base no “Conglomerado Prudencial”, conforme a Resolução nº 4.192/13 do CMN.</t>
  </si>
  <si>
    <t>(1) Se considerarmos a aprovação do Bacen, em novembro de 2016, das letras financeiras como Dívidas Subordinadas Elegíveis a Capital Nível I, o índice de Basileia seria de 15,33%.</t>
  </si>
  <si>
    <t>Carteira de Crédito - Indicadores da Carteira - R$ milhões (exceto percentuais)</t>
  </si>
  <si>
    <t>Total de Operações de Crédito (1)</t>
  </si>
  <si>
    <t>- Pessoa Física</t>
  </si>
  <si>
    <t>- Pessoa Jurídica</t>
  </si>
  <si>
    <t>Provisão Total (2)</t>
  </si>
  <si>
    <t>- Específica</t>
  </si>
  <si>
    <t>- Genérica</t>
  </si>
  <si>
    <t>- Complementar (2)</t>
  </si>
  <si>
    <t>Operações de Crédito classificadas de AA até C / Operações de Crédito (%)</t>
  </si>
  <si>
    <t>Operações de Crédito classificadas em D / Operações de Crédito (%)</t>
  </si>
  <si>
    <t>Operações de Crédito classificadas de E até H / Operações de Crédito (%)</t>
  </si>
  <si>
    <t>Operações de Crédito classificadas em D</t>
  </si>
  <si>
    <t>Provisão para Operações de Crédito classificadas em D</t>
  </si>
  <si>
    <t>Provisão / Operações de Crédito classificadas em D (%)</t>
  </si>
  <si>
    <t>Operações de Crédito anormal classificadas de D até H</t>
  </si>
  <si>
    <t>Provisão Total (2) / Operações de Crédito anormal classificadas de D até H (%)</t>
  </si>
  <si>
    <t>Operações de Crédito classificadas de E até H</t>
  </si>
  <si>
    <t>Provisão para Operações de Crédito classificadas de E até H</t>
  </si>
  <si>
    <t>Provisão / Operações de Crédito classificadas de E até H (%)</t>
  </si>
  <si>
    <t>Operações de Crédito anormal classificadas de E até H</t>
  </si>
  <si>
    <t>Provisão Total (2) / Operações de Crédito anormal classificadas de E até H (%)</t>
  </si>
  <si>
    <t>Operações de Crédito Vencidas acima de 60 dias</t>
  </si>
  <si>
    <t>Non Performing Loans / Operações de Crédito (%)</t>
  </si>
  <si>
    <t>Índice de Cobertura - Provisão Total (2) / Non Performing Loans (%)</t>
  </si>
  <si>
    <t>Operações de Crédito Vencidas acima de 90 dias</t>
  </si>
  <si>
    <t>Operações de Crédito Vencidas acima de 90 dias / Operações de Crédito (%)</t>
  </si>
  <si>
    <t>Índice de Cobertura - Provisão Total (2) / Operações vencidas acima de 90 dias (%)</t>
  </si>
  <si>
    <t>(1) Conceito definido pelo Bacen; e</t>
  </si>
  <si>
    <r>
      <t xml:space="preserve">(2) Até 31 de dezembro de 2016, incluía a provisão para garantias prestadas, englobando avais, fianças, cartas de crédito e </t>
    </r>
    <r>
      <rPr>
        <i/>
        <sz val="9"/>
        <rFont val="Bradesco Sans"/>
      </rPr>
      <t>standby letter of credit</t>
    </r>
    <r>
      <rPr>
        <sz val="9"/>
        <rFont val="Bradesco Sans"/>
      </rPr>
      <t>, a qual era destacada como "provisão excedente", no montante de R$ 3.061 milhões. Em conformidade com a Resolução nº 4.512/16, no primeiro trimestre de 2017, parte desse saldo (R$ 605 milhões) foi alocado para uma conta específica na rubrica "Outras Obrigações - Diversas e o saldo restante (R$ 2.456 milhões) foi alocado para a rubrica "Provisão Excedente".</t>
    </r>
  </si>
  <si>
    <t>Balanço Patrimonial Consolidado (1) (2) - R$ milhões</t>
  </si>
  <si>
    <t>(1) A partir de janeiro de 2020, o Balanço Patrimonial está sendo apresentado por ordem de liquidez e exigibilidade em conformidade com a Resolução CMN nº 4.720/19 e a Circular Bacen nº 3.959/19; e</t>
  </si>
  <si>
    <t>Demonstração do Resultado Contábil (1)  - R$ milhões</t>
  </si>
  <si>
    <t>RECEITAS DA INTERMEDIAÇÃO FINANCEIRA</t>
  </si>
  <si>
    <t xml:space="preserve"> Operações de Crédito</t>
  </si>
  <si>
    <t xml:space="preserve"> Operações de Arrendamento Mercantil</t>
  </si>
  <si>
    <t xml:space="preserve"> Resultado de Operações com Títulos e Valores Mobiliários</t>
  </si>
  <si>
    <t xml:space="preserve"> Resultado com Instrumentos Financeiros Derivativos</t>
  </si>
  <si>
    <t xml:space="preserve"> Resultado Financeiro de Seguros, Previdência e Capitalização</t>
  </si>
  <si>
    <t xml:space="preserve"> Resultado de Operações de Câmbio</t>
  </si>
  <si>
    <t xml:space="preserve"> Resultado das Aplicações Compulsórias</t>
  </si>
  <si>
    <t xml:space="preserve"> Operações de Venda ou de Transferência de Ativos Financeiros</t>
  </si>
  <si>
    <t>DESPESAS DA INTERMEDIAÇÃO FINANCEIRA</t>
  </si>
  <si>
    <t xml:space="preserve"> Operações de Captações no Mercado</t>
  </si>
  <si>
    <t xml:space="preserve"> Operações de Empréstimos e Repasses</t>
  </si>
  <si>
    <t>RESULTADO DA INTERMEDIAÇÃO FINANCEIRA</t>
  </si>
  <si>
    <t>DESPESA DE PROVISÃO PARA CRÉDITOS DE LIQUIDAÇÃO DUVIDOSA</t>
  </si>
  <si>
    <t>RESULTADO BRUTO DA INTERMEDIAÇÃO FINANCEIRA</t>
  </si>
  <si>
    <t>OUTRAS RECEITAS/DESPESAS OPERACIONAIS</t>
  </si>
  <si>
    <t xml:space="preserve"> Receitas de Prestação de Serviços</t>
  </si>
  <si>
    <t xml:space="preserve"> Rendas de Tarifas Bancárias</t>
  </si>
  <si>
    <t xml:space="preserve"> Resultado de Operações com Seguros, Previdência e Capitalização</t>
  </si>
  <si>
    <t xml:space="preserve"> Despesas de Pessoal</t>
  </si>
  <si>
    <t xml:space="preserve"> Outras Despesas Administrativas</t>
  </si>
  <si>
    <t xml:space="preserve"> Despesas Tributárias</t>
  </si>
  <si>
    <t xml:space="preserve"> Resultado de Participações em Coligadas e de Controle Compartilhado</t>
  </si>
  <si>
    <t xml:space="preserve"> Outras Receitas Operacionais</t>
  </si>
  <si>
    <t xml:space="preserve"> Outras Despesas Operacionais</t>
  </si>
  <si>
    <t>RESULTADO OPERACIONAL</t>
  </si>
  <si>
    <t>RESULTADO NÃO OPERACIONAL</t>
  </si>
  <si>
    <t>RESULTADO ANTES DA TRIBUTAÇÃO SOBRE O LUCRO</t>
  </si>
  <si>
    <t xml:space="preserve"> Imposto de Renda e Contribuição Social</t>
  </si>
  <si>
    <t xml:space="preserve"> Participação Minoritária nas Controladas</t>
  </si>
  <si>
    <t>Balanço Patrimonial por Moeda (4) - R$ milhões</t>
  </si>
  <si>
    <t>Balanço</t>
  </si>
  <si>
    <t>Nacional</t>
  </si>
  <si>
    <t>Estrangeira</t>
  </si>
  <si>
    <t>(1) (2)</t>
  </si>
  <si>
    <t>ATIVO</t>
  </si>
  <si>
    <t>CAIXA E EQUIVALENTE DE CAIXA</t>
  </si>
  <si>
    <t>Posição Líquida de Ativos e Passivos</t>
  </si>
  <si>
    <t>Derivativos Posição Líquida (2)</t>
  </si>
  <si>
    <t>Outras Contas de Compensaçao Líquidas (3)</t>
  </si>
  <si>
    <t>Posição Cambial Líquida (Passiva)</t>
  </si>
  <si>
    <t>(1) Valores expressos e/ou indexados basicamente em dólares norte-americanos;</t>
  </si>
  <si>
    <t>(2) Excluídas as operações vencíveis em D+1, a serem liquidadas em moeda do último dia do mês; e</t>
  </si>
  <si>
    <t>(3) Referem-se a outros compromissos registrados em conta de compensação.</t>
  </si>
  <si>
    <t>(4) As séries históricas dos períodos anteriores estão disponíveis no site do Bradesco RI: www.bradescori.com.br.</t>
  </si>
  <si>
    <t>Títulos e Valores Mobiliários  - R$ milhões</t>
  </si>
  <si>
    <t>Títulos para Negociação</t>
  </si>
  <si>
    <t>Títulos Disponíveis para Venda</t>
  </si>
  <si>
    <t>Títulos Mantidos até o Vencimento</t>
  </si>
  <si>
    <t>Instrumentos Financeiros Derivativos</t>
  </si>
  <si>
    <t>% dos Ativos</t>
  </si>
  <si>
    <t>Operações Compromissadas</t>
  </si>
  <si>
    <t>Títulos e Valores Mobiliários por Emissor  - R$ milhões</t>
  </si>
  <si>
    <t>Títulos Públicos</t>
  </si>
  <si>
    <t>Letras Financeiras do Tesouro</t>
  </si>
  <si>
    <t>Letras do Tesouro Nacional</t>
  </si>
  <si>
    <t>Notas do Tesouro Nacional</t>
  </si>
  <si>
    <t>Títulos da Dívida Externa Brasileira</t>
  </si>
  <si>
    <t>Moedas de Privatização</t>
  </si>
  <si>
    <t>Títulos de Governos Estrangeiros</t>
  </si>
  <si>
    <t>Títulos Privados</t>
  </si>
  <si>
    <t>Certificados de Depósito Bancário</t>
  </si>
  <si>
    <t>Ações</t>
  </si>
  <si>
    <t>Debêntures</t>
  </si>
  <si>
    <t>Notas Promissórias</t>
  </si>
  <si>
    <t>Títulos Privados no Exterior</t>
  </si>
  <si>
    <t>Títulos Vinculados aos Produtos PGBL / VGBL</t>
  </si>
  <si>
    <t xml:space="preserve"> - Fundos</t>
  </si>
  <si>
    <t xml:space="preserve"> - PGBL / VGBL</t>
  </si>
  <si>
    <t>Provisão Específica / Provisão Total (2) (%)</t>
  </si>
  <si>
    <t>Provisão Total (2) / Operações de Crédito (%)</t>
  </si>
  <si>
    <t>Avais e Fianças</t>
  </si>
  <si>
    <t>Financiamento ao Comércio Exterior</t>
  </si>
  <si>
    <t>Operações com Risco de Crédito - Carteira Comercial (1)</t>
  </si>
  <si>
    <t xml:space="preserve">(1) A partir do primeiro trimestre de 2020, passaremos a considerar na carteira de crédito expandida outras
operações com característica de crédito, destacando a inclusão das cédulas do produto rural (CPR), certificados
de recebíveis imobiliário (CRI), certificados de direitos creditórios do agronegócio (CDCA) e fundos de
investimentos em direitos creditórios (FIDC). </t>
  </si>
  <si>
    <t>Carteira por Modalidade (Expandida) (2) - R$ milhões</t>
  </si>
  <si>
    <t>DPV</t>
  </si>
  <si>
    <t>Negociação</t>
  </si>
  <si>
    <t>Mantidos Para Vencimento</t>
  </si>
  <si>
    <t>Operações de Crédito - Carteira Expandida</t>
  </si>
  <si>
    <t>Depósitos Totais</t>
  </si>
  <si>
    <t>Dépositos a Prazo</t>
  </si>
  <si>
    <t>Depósitos de Poupança</t>
  </si>
  <si>
    <t>Depósitos à Vista</t>
  </si>
  <si>
    <t>Depósitos Interfinanceiros</t>
  </si>
  <si>
    <t>Dívida Subordinada</t>
  </si>
  <si>
    <t>País</t>
  </si>
  <si>
    <t>Exterior</t>
  </si>
  <si>
    <t>Recursos de Emissão de Títulos</t>
  </si>
  <si>
    <t>Empréstimos e Repasses</t>
  </si>
  <si>
    <t>Captação no Mercado Aberto</t>
  </si>
  <si>
    <t>Balanço Patrimonial - Dados Selecionados  - R$ milhões</t>
  </si>
  <si>
    <t>Balanço Patrimonial - Dados Selecionados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</si>
</sst>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64" formatCode="0\)"/>
    <numFmt numFmtId="165" formatCode="@*."/>
    <numFmt numFmtId="166" formatCode="_(* #,##0_);_(* \(#,##0\);_(* &quot;-&quot;??_);_(@_)"/>
    <numFmt numFmtId="167" formatCode="General_)"/>
    <numFmt numFmtId="168" formatCode="#,##0.0_);[Red]\(#,##0.0\)"/>
    <numFmt numFmtId="169" formatCode="_-* #,##0.0_-;\-* #,##0.0_-;_-* &quot;-&quot;??_-;_-@_-"/>
    <numFmt numFmtId="170" formatCode="_(* #,##0.0_);_(* \(#,##0.0\);_(* &quot;-&quot;??_);_(@_)"/>
    <numFmt numFmtId="171" formatCode="#,##0.0;\-#,##0.0"/>
    <numFmt numFmtId="172" formatCode="_(* #,##0.0_);_(* \(#,##0.0\);_(* &quot;-&quot;_);_(@_)"/>
    <numFmt numFmtId="173" formatCode="_(* #,##0.00_);_(* \(#,##0.00\);_(* &quot;-&quot;_);_(@_)"/>
    <numFmt numFmtId="174" formatCode="_-* #,##0_-;\-* #,##0_-;_-* &quot;-&quot;??_-;_-@_-"/>
    <numFmt numFmtId="175" formatCode="#,##0\ ;\(#,##0\);&quot;- &quot;"/>
    <numFmt numFmtId="176" formatCode="0.0"/>
    <numFmt numFmtId="177" formatCode="_-* #,##0.0_-;\-* #,##0.0_-;_-* &quot;-&quot;?_-;_-@_-"/>
    <numFmt numFmtId="178" formatCode="0.0%"/>
    <numFmt numFmtId="179" formatCode="_(* #,##0.00_);_(* \(#,##0.00\);_(* &quot;-&quot;??_);_(@_)"/>
  </numFmts>
  <fonts count="67"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rgb="FF0070C0"/>
      <name val="Bradesco Sans"/>
    </font>
    <font>
      <b/>
      <sz val="14"/>
      <color rgb="FF0070C0"/>
      <name val="Bradesco Sans"/>
    </font>
    <font>
      <sz val="10"/>
      <color rgb="FFFF0000"/>
      <name val="Calibri"/>
      <family val="2"/>
      <scheme val="minor"/>
    </font>
    <font>
      <b/>
      <sz val="16"/>
      <color rgb="FF0070C0"/>
      <name val="Bradesco Sans"/>
    </font>
    <font>
      <sz val="11"/>
      <color rgb="FF0070C0"/>
      <name val="Bradesco Sans"/>
    </font>
    <font>
      <u/>
      <sz val="10"/>
      <color indexed="12"/>
      <name val="Arial"/>
      <family val="2"/>
    </font>
    <font>
      <b/>
      <sz val="16"/>
      <color rgb="FFFFFF00"/>
      <name val="Arial"/>
      <family val="2"/>
    </font>
    <font>
      <b/>
      <sz val="12"/>
      <color rgb="FF0070C0"/>
      <name val="Bradesco Sans"/>
    </font>
    <font>
      <sz val="12"/>
      <color rgb="FF0070C0"/>
      <name val="Bradesco Sans"/>
    </font>
    <font>
      <b/>
      <sz val="11"/>
      <color rgb="FF0070C0"/>
      <name val="Bradesco Sans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Bradesco Sans"/>
    </font>
    <font>
      <b/>
      <u/>
      <sz val="10"/>
      <color rgb="FF0070C0"/>
      <name val="Bradesco Sans"/>
    </font>
    <font>
      <sz val="10"/>
      <color theme="0" tint="-0.499984740745262"/>
      <name val="Calibri"/>
      <family val="2"/>
      <scheme val="minor"/>
    </font>
    <font>
      <sz val="11"/>
      <color indexed="8"/>
      <name val="Bradesco Sans"/>
    </font>
    <font>
      <b/>
      <u/>
      <sz val="11"/>
      <color rgb="FF0070C0"/>
      <name val="Bradesco Sans"/>
    </font>
    <font>
      <b/>
      <sz val="10"/>
      <color rgb="FFFF0000"/>
      <name val="Bradesco Sans"/>
    </font>
    <font>
      <sz val="10"/>
      <color indexed="8"/>
      <name val="Bradesco Sans"/>
    </font>
    <font>
      <b/>
      <sz val="10"/>
      <color rgb="FF0070C0"/>
      <name val="Bradesco Sans"/>
    </font>
    <font>
      <b/>
      <sz val="20"/>
      <color indexed="10"/>
      <name val="Wingdings 3"/>
      <family val="1"/>
      <charset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rgb="FFFF0000"/>
      <name val="Arial"/>
      <family val="2"/>
    </font>
    <font>
      <b/>
      <u/>
      <sz val="10"/>
      <color indexed="12"/>
      <name val="Bradesco Sans"/>
    </font>
    <font>
      <sz val="16"/>
      <color indexed="8"/>
      <name val="Bradesco Sans"/>
    </font>
    <font>
      <sz val="10"/>
      <color theme="1"/>
      <name val="Bradesco Sans"/>
    </font>
    <font>
      <sz val="9"/>
      <color rgb="FF0070C0"/>
      <name val="Bradesco Sans"/>
    </font>
    <font>
      <b/>
      <sz val="9"/>
      <color rgb="FF0070C0"/>
      <name val="Bradesco Sans"/>
    </font>
    <font>
      <u/>
      <sz val="9"/>
      <color rgb="FF0070C0"/>
      <name val="Bradesco Sans"/>
    </font>
    <font>
      <b/>
      <sz val="9"/>
      <name val="Bradesco Sans"/>
    </font>
    <font>
      <sz val="9"/>
      <name val="Bradesco Sans"/>
    </font>
    <font>
      <sz val="11"/>
      <color theme="1"/>
      <name val="Calibri"/>
      <family val="2"/>
      <scheme val="minor"/>
    </font>
    <font>
      <sz val="8"/>
      <color rgb="FF0070C0"/>
      <name val="Bradesco Sans"/>
    </font>
    <font>
      <b/>
      <u/>
      <sz val="12"/>
      <color rgb="FF0070C0"/>
      <name val="Bradesco Sans"/>
    </font>
    <font>
      <u/>
      <sz val="12"/>
      <color rgb="FF0070C0"/>
      <name val="Bradesco Sans"/>
    </font>
    <font>
      <sz val="10"/>
      <color rgb="FF0070C0"/>
      <name val="Bradesco Sans"/>
    </font>
    <font>
      <sz val="10"/>
      <name val="Bradesco Sans"/>
    </font>
    <font>
      <sz val="10"/>
      <name val="MS Sans Serif"/>
      <family val="2"/>
    </font>
    <font>
      <sz val="8"/>
      <name val="Bradesco Sans"/>
    </font>
    <font>
      <u/>
      <sz val="10"/>
      <color indexed="12"/>
      <name val="Courier"/>
      <family val="3"/>
    </font>
    <font>
      <u/>
      <sz val="10"/>
      <color rgb="FF0070C0"/>
      <name val="Bradesco Sans"/>
    </font>
    <font>
      <b/>
      <sz val="8"/>
      <color rgb="FF0070C0"/>
      <name val="Bradesco Sans"/>
    </font>
    <font>
      <b/>
      <sz val="10"/>
      <name val="Bradesco Sans"/>
    </font>
    <font>
      <b/>
      <u/>
      <sz val="9"/>
      <color rgb="FF0070C0"/>
      <name val="Bradesco Sans"/>
    </font>
    <font>
      <b/>
      <sz val="9"/>
      <color rgb="FFFF0000"/>
      <name val="Bradesco Sans"/>
    </font>
    <font>
      <b/>
      <sz val="8"/>
      <name val="Bradesco Sans"/>
    </font>
    <font>
      <sz val="9"/>
      <color theme="0"/>
      <name val="Bradesco Sans"/>
    </font>
    <font>
      <b/>
      <sz val="9"/>
      <color theme="0"/>
      <name val="Bradesco Sans"/>
    </font>
    <font>
      <i/>
      <sz val="9"/>
      <name val="Bradesco Sans"/>
    </font>
    <font>
      <u val="singleAccounting"/>
      <sz val="9"/>
      <name val="Bradesco Sans"/>
    </font>
    <font>
      <vertAlign val="superscript"/>
      <sz val="9"/>
      <name val="Bradesco Sans"/>
    </font>
    <font>
      <u/>
      <sz val="9"/>
      <name val="Bradesco Sans"/>
    </font>
    <font>
      <sz val="7"/>
      <name val="Bradesco Sans"/>
    </font>
    <font>
      <b/>
      <sz val="12"/>
      <color theme="1"/>
      <name val="Bradesco Sans"/>
    </font>
    <font>
      <sz val="9"/>
      <color rgb="FFFF0000"/>
      <name val="Bradesco Sans"/>
    </font>
    <font>
      <sz val="9"/>
      <color indexed="10"/>
      <name val="Bradesco Sans"/>
    </font>
    <font>
      <b/>
      <vertAlign val="superscript"/>
      <sz val="9"/>
      <color rgb="FF0070C0"/>
      <name val="Bradesco Sans"/>
    </font>
    <font>
      <b/>
      <u/>
      <sz val="8"/>
      <color rgb="FF0070C0"/>
      <name val="Bradesco Sans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 style="medium">
        <color theme="0" tint="-0.34998626667073579"/>
      </right>
      <top/>
      <bottom style="thick">
        <color rgb="FFFF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624">
    <xf numFmtId="0" fontId="0" fillId="0" borderId="0" xfId="0"/>
    <xf numFmtId="0" fontId="3" fillId="0" borderId="0" xfId="3" applyFont="1"/>
    <xf numFmtId="0" fontId="4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quotePrefix="1" applyNumberFormat="1" applyFont="1" applyProtection="1">
      <protection hidden="1"/>
    </xf>
    <xf numFmtId="0" fontId="7" fillId="0" borderId="0" xfId="3" applyNumberFormat="1" applyFont="1" applyProtection="1">
      <protection hidden="1"/>
    </xf>
    <xf numFmtId="0" fontId="9" fillId="0" borderId="0" xfId="3" applyFont="1" applyFill="1"/>
    <xf numFmtId="0" fontId="10" fillId="0" borderId="0" xfId="4" applyNumberFormat="1" applyAlignment="1" applyProtection="1">
      <protection hidden="1"/>
    </xf>
    <xf numFmtId="0" fontId="11" fillId="0" borderId="0" xfId="3" applyFont="1" applyFill="1" applyAlignment="1">
      <alignment horizontal="right" vertical="center"/>
    </xf>
    <xf numFmtId="0" fontId="3" fillId="0" borderId="0" xfId="3" applyFont="1" applyFill="1"/>
    <xf numFmtId="0" fontId="8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Fill="1"/>
    <xf numFmtId="0" fontId="14" fillId="0" borderId="0" xfId="3" applyFont="1" applyFill="1" applyAlignment="1">
      <alignment horizontal="right" vertical="center"/>
    </xf>
    <xf numFmtId="0" fontId="16" fillId="0" borderId="0" xfId="3" applyNumberFormat="1" applyFont="1" applyFill="1" applyBorder="1" applyAlignment="1" applyProtection="1">
      <alignment wrapText="1"/>
      <protection hidden="1"/>
    </xf>
    <xf numFmtId="0" fontId="17" fillId="0" borderId="0" xfId="3" applyFont="1"/>
    <xf numFmtId="164" fontId="18" fillId="0" borderId="0" xfId="5" applyNumberFormat="1" applyFont="1" applyFill="1" applyAlignment="1">
      <alignment horizontal="center" vertical="center"/>
    </xf>
    <xf numFmtId="0" fontId="19" fillId="0" borderId="0" xfId="4" applyFont="1" applyFill="1" applyAlignment="1" applyProtection="1">
      <alignment vertical="center"/>
      <protection hidden="1"/>
    </xf>
    <xf numFmtId="0" fontId="20" fillId="0" borderId="0" xfId="3" applyNumberFormat="1" applyFont="1" applyProtection="1">
      <protection hidden="1"/>
    </xf>
    <xf numFmtId="0" fontId="20" fillId="0" borderId="0" xfId="6" applyNumberFormat="1" applyFont="1" applyProtection="1">
      <protection hidden="1"/>
    </xf>
    <xf numFmtId="0" fontId="18" fillId="0" borderId="0" xfId="5" applyFont="1" applyFill="1"/>
    <xf numFmtId="0" fontId="21" fillId="0" borderId="0" xfId="3" applyFont="1" applyFill="1"/>
    <xf numFmtId="0" fontId="22" fillId="0" borderId="0" xfId="3" applyFont="1" applyFill="1"/>
    <xf numFmtId="164" fontId="23" fillId="0" borderId="0" xfId="5" applyNumberFormat="1" applyFont="1" applyFill="1" applyAlignment="1">
      <alignment horizontal="center" vertical="center"/>
    </xf>
    <xf numFmtId="0" fontId="24" fillId="0" borderId="0" xfId="5" applyFont="1" applyFill="1"/>
    <xf numFmtId="164" fontId="23" fillId="0" borderId="0" xfId="6" applyNumberFormat="1" applyFont="1" applyFill="1" applyAlignment="1">
      <alignment horizontal="center" vertical="center"/>
    </xf>
    <xf numFmtId="0" fontId="25" fillId="0" borderId="0" xfId="3" applyFont="1" applyFill="1"/>
    <xf numFmtId="0" fontId="26" fillId="0" borderId="0" xfId="3" applyFont="1" applyAlignment="1">
      <alignment horizontal="right"/>
    </xf>
    <xf numFmtId="0" fontId="27" fillId="0" borderId="0" xfId="3" applyFont="1" applyAlignment="1">
      <alignment horizontal="right"/>
    </xf>
    <xf numFmtId="0" fontId="19" fillId="0" borderId="0" xfId="3" applyFont="1" applyFill="1"/>
    <xf numFmtId="0" fontId="28" fillId="0" borderId="0" xfId="3" applyFont="1"/>
    <xf numFmtId="0" fontId="24" fillId="0" borderId="0" xfId="3" applyFont="1" applyFill="1"/>
    <xf numFmtId="0" fontId="3" fillId="0" borderId="0" xfId="3" applyFont="1" applyFill="1" applyBorder="1"/>
    <xf numFmtId="0" fontId="29" fillId="0" borderId="0" xfId="3" applyFont="1" applyFill="1" applyBorder="1" applyAlignment="1">
      <alignment horizontal="right" wrapText="1"/>
    </xf>
    <xf numFmtId="0" fontId="30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23" fillId="0" borderId="0" xfId="3" quotePrefix="1" applyFont="1" applyFill="1" applyBorder="1" applyAlignment="1">
      <alignment horizontal="left"/>
    </xf>
    <xf numFmtId="0" fontId="21" fillId="0" borderId="0" xfId="3" applyFont="1" applyFill="1" applyBorder="1"/>
    <xf numFmtId="0" fontId="32" fillId="0" borderId="0" xfId="3" applyFont="1" applyFill="1" applyAlignment="1">
      <alignment horizontal="center" wrapText="1"/>
    </xf>
    <xf numFmtId="0" fontId="24" fillId="0" borderId="0" xfId="3" applyFont="1" applyFill="1" applyBorder="1"/>
    <xf numFmtId="0" fontId="33" fillId="0" borderId="0" xfId="3" applyFont="1" applyFill="1" applyAlignment="1">
      <alignment vertical="center"/>
    </xf>
    <xf numFmtId="0" fontId="3" fillId="0" borderId="0" xfId="3" applyFont="1" applyAlignment="1">
      <alignment horizontal="right"/>
    </xf>
    <xf numFmtId="0" fontId="30" fillId="0" borderId="0" xfId="3" applyFont="1"/>
    <xf numFmtId="165" fontId="34" fillId="0" borderId="0" xfId="3" quotePrefix="1" applyNumberFormat="1" applyFont="1" applyFill="1" applyAlignment="1" applyProtection="1">
      <alignment horizontal="left"/>
    </xf>
    <xf numFmtId="166" fontId="34" fillId="0" borderId="0" xfId="7" quotePrefix="1" applyNumberFormat="1" applyFont="1" applyFill="1" applyAlignment="1" applyProtection="1">
      <alignment horizontal="left"/>
    </xf>
    <xf numFmtId="166" fontId="34" fillId="0" borderId="0" xfId="7" quotePrefix="1" applyNumberFormat="1" applyFont="1" applyFill="1" applyAlignment="1" applyProtection="1">
      <alignment horizontal="left"/>
      <protection locked="0"/>
    </xf>
    <xf numFmtId="37" fontId="34" fillId="0" borderId="0" xfId="3" quotePrefix="1" applyNumberFormat="1" applyFont="1" applyFill="1" applyAlignment="1" applyProtection="1">
      <alignment horizontal="left"/>
    </xf>
    <xf numFmtId="37" fontId="34" fillId="0" borderId="0" xfId="3" quotePrefix="1" applyNumberFormat="1" applyFont="1" applyFill="1" applyAlignment="1" applyProtection="1">
      <alignment horizontal="right"/>
    </xf>
    <xf numFmtId="41" fontId="34" fillId="0" borderId="0" xfId="3" applyNumberFormat="1" applyFont="1" applyFill="1" applyProtection="1"/>
    <xf numFmtId="167" fontId="34" fillId="0" borderId="0" xfId="3" applyNumberFormat="1" applyFont="1" applyFill="1" applyProtection="1"/>
    <xf numFmtId="165" fontId="34" fillId="0" borderId="0" xfId="6" quotePrefix="1" applyNumberFormat="1" applyFont="1" applyFill="1" applyAlignment="1" applyProtection="1">
      <alignment horizontal="left"/>
    </xf>
    <xf numFmtId="165" fontId="35" fillId="0" borderId="0" xfId="3" quotePrefix="1" applyNumberFormat="1" applyFont="1" applyFill="1" applyAlignment="1" applyProtection="1">
      <alignment horizontal="left"/>
    </xf>
    <xf numFmtId="0" fontId="36" fillId="0" borderId="0" xfId="4" applyFont="1" applyFill="1" applyBorder="1" applyAlignment="1" applyProtection="1">
      <alignment horizontal="center"/>
    </xf>
    <xf numFmtId="166" fontId="34" fillId="0" borderId="0" xfId="7" quotePrefix="1" applyNumberFormat="1" applyFont="1" applyFill="1" applyBorder="1" applyAlignment="1" applyProtection="1">
      <alignment horizontal="left"/>
      <protection locked="0"/>
    </xf>
    <xf numFmtId="49" fontId="25" fillId="0" borderId="1" xfId="3" quotePrefix="1" applyNumberFormat="1" applyFont="1" applyFill="1" applyBorder="1" applyAlignment="1" applyProtection="1">
      <alignment horizontal="left"/>
    </xf>
    <xf numFmtId="37" fontId="35" fillId="0" borderId="0" xfId="3" applyNumberFormat="1" applyFont="1" applyFill="1" applyBorder="1" applyAlignment="1" applyProtection="1">
      <alignment vertical="center"/>
    </xf>
    <xf numFmtId="167" fontId="34" fillId="0" borderId="0" xfId="6" applyNumberFormat="1" applyFont="1" applyFill="1" applyProtection="1">
      <protection locked="0"/>
    </xf>
    <xf numFmtId="0" fontId="34" fillId="0" borderId="0" xfId="3" applyNumberFormat="1" applyFont="1" applyFill="1" applyAlignment="1" applyProtection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  <protection locked="0"/>
    </xf>
    <xf numFmtId="0" fontId="35" fillId="2" borderId="0" xfId="3" applyNumberFormat="1" applyFont="1" applyFill="1" applyBorder="1" applyAlignment="1" applyProtection="1">
      <alignment horizontal="center" vertical="center"/>
    </xf>
    <xf numFmtId="49" fontId="35" fillId="2" borderId="0" xfId="3" applyNumberFormat="1" applyFont="1" applyFill="1" applyBorder="1" applyAlignment="1" applyProtection="1">
      <alignment horizontal="center" vertical="center"/>
    </xf>
    <xf numFmtId="49" fontId="35" fillId="2" borderId="0" xfId="3" applyNumberFormat="1" applyFont="1" applyFill="1" applyBorder="1" applyAlignment="1" applyProtection="1">
      <alignment horizontal="center" vertical="center"/>
      <protection locked="0"/>
    </xf>
    <xf numFmtId="0" fontId="35" fillId="0" borderId="0" xfId="3" applyNumberFormat="1" applyFont="1" applyFill="1" applyBorder="1" applyAlignment="1" applyProtection="1">
      <alignment horizontal="center" vertical="center"/>
    </xf>
    <xf numFmtId="37" fontId="35" fillId="2" borderId="0" xfId="3" applyNumberFormat="1" applyFont="1" applyFill="1" applyAlignment="1" applyProtection="1">
      <alignment horizontal="left"/>
    </xf>
    <xf numFmtId="49" fontId="35" fillId="2" borderId="0" xfId="3" applyNumberFormat="1" applyFont="1" applyFill="1" applyBorder="1" applyAlignment="1" applyProtection="1">
      <alignment horizontal="center"/>
    </xf>
    <xf numFmtId="49" fontId="35" fillId="2" borderId="0" xfId="6" applyNumberFormat="1" applyFont="1" applyFill="1" applyBorder="1" applyAlignment="1" applyProtection="1">
      <alignment horizontal="center"/>
      <protection locked="0"/>
    </xf>
    <xf numFmtId="37" fontId="37" fillId="0" borderId="0" xfId="3" applyNumberFormat="1" applyFont="1" applyFill="1" applyAlignment="1" applyProtection="1">
      <alignment horizontal="left"/>
    </xf>
    <xf numFmtId="37" fontId="37" fillId="0" borderId="0" xfId="6" applyNumberFormat="1" applyFont="1" applyFill="1" applyAlignment="1" applyProtection="1">
      <alignment horizontal="left"/>
      <protection locked="0"/>
    </xf>
    <xf numFmtId="167" fontId="38" fillId="0" borderId="0" xfId="3" applyNumberFormat="1" applyFont="1" applyFill="1" applyProtection="1"/>
    <xf numFmtId="166" fontId="35" fillId="0" borderId="0" xfId="7" applyNumberFormat="1" applyFont="1" applyFill="1" applyAlignment="1" applyProtection="1">
      <alignment horizontal="right"/>
    </xf>
    <xf numFmtId="166" fontId="35" fillId="2" borderId="0" xfId="7" applyNumberFormat="1" applyFont="1" applyFill="1" applyAlignment="1" applyProtection="1">
      <alignment horizontal="right"/>
      <protection locked="0"/>
    </xf>
    <xf numFmtId="166" fontId="34" fillId="0" borderId="0" xfId="8" applyNumberFormat="1" applyFont="1" applyFill="1" applyProtection="1"/>
    <xf numFmtId="165" fontId="38" fillId="0" borderId="0" xfId="3" quotePrefix="1" applyNumberFormat="1" applyFont="1" applyFill="1" applyAlignment="1" applyProtection="1">
      <alignment horizontal="left"/>
    </xf>
    <xf numFmtId="166" fontId="38" fillId="0" borderId="0" xfId="7" quotePrefix="1" applyNumberFormat="1" applyFont="1" applyFill="1" applyAlignment="1" applyProtection="1">
      <alignment horizontal="right"/>
    </xf>
    <xf numFmtId="166" fontId="38" fillId="2" borderId="0" xfId="7" quotePrefix="1" applyNumberFormat="1" applyFont="1" applyFill="1" applyAlignment="1" applyProtection="1">
      <alignment horizontal="right"/>
      <protection locked="0"/>
    </xf>
    <xf numFmtId="166" fontId="38" fillId="0" borderId="0" xfId="8" applyNumberFormat="1" applyFont="1" applyFill="1" applyProtection="1"/>
    <xf numFmtId="166" fontId="38" fillId="2" borderId="0" xfId="9" quotePrefix="1" applyNumberFormat="1" applyFont="1" applyFill="1" applyAlignment="1" applyProtection="1">
      <alignment horizontal="right"/>
      <protection locked="0"/>
    </xf>
    <xf numFmtId="166" fontId="35" fillId="2" borderId="0" xfId="7" quotePrefix="1" applyNumberFormat="1" applyFont="1" applyFill="1" applyAlignment="1" applyProtection="1">
      <alignment horizontal="right"/>
      <protection locked="0"/>
    </xf>
    <xf numFmtId="165" fontId="38" fillId="0" borderId="0" xfId="3" applyNumberFormat="1" applyFont="1" applyFill="1" applyAlignment="1" applyProtection="1">
      <alignment horizontal="left"/>
    </xf>
    <xf numFmtId="167" fontId="38" fillId="0" borderId="0" xfId="6" applyNumberFormat="1" applyFont="1" applyFill="1" applyProtection="1">
      <protection locked="0"/>
    </xf>
    <xf numFmtId="165" fontId="35" fillId="2" borderId="1" xfId="3" applyNumberFormat="1" applyFont="1" applyFill="1" applyBorder="1" applyAlignment="1" applyProtection="1">
      <alignment horizontal="left"/>
    </xf>
    <xf numFmtId="166" fontId="35" fillId="2" borderId="1" xfId="7" applyNumberFormat="1" applyFont="1" applyFill="1" applyBorder="1" applyAlignment="1" applyProtection="1">
      <alignment horizontal="center"/>
    </xf>
    <xf numFmtId="166" fontId="35" fillId="2" borderId="1" xfId="7" applyNumberFormat="1" applyFont="1" applyFill="1" applyBorder="1" applyAlignment="1" applyProtection="1">
      <alignment horizontal="center"/>
      <protection locked="0"/>
    </xf>
    <xf numFmtId="167" fontId="34" fillId="0" borderId="0" xfId="3" applyNumberFormat="1" applyFont="1" applyFill="1" applyBorder="1" applyProtection="1"/>
    <xf numFmtId="37" fontId="37" fillId="0" borderId="0" xfId="3" applyNumberFormat="1" applyFont="1" applyFill="1" applyBorder="1" applyAlignment="1" applyProtection="1">
      <alignment horizontal="centerContinuous"/>
    </xf>
    <xf numFmtId="167" fontId="38" fillId="0" borderId="0" xfId="3" applyNumberFormat="1" applyFont="1" applyFill="1" applyBorder="1" applyProtection="1"/>
    <xf numFmtId="37" fontId="38" fillId="0" borderId="0" xfId="3" quotePrefix="1" applyNumberFormat="1" applyFont="1" applyFill="1" applyAlignment="1" applyProtection="1">
      <alignment wrapText="1"/>
    </xf>
    <xf numFmtId="166" fontId="37" fillId="0" borderId="0" xfId="7" applyNumberFormat="1" applyFont="1" applyFill="1" applyAlignment="1" applyProtection="1">
      <alignment horizontal="right"/>
    </xf>
    <xf numFmtId="37" fontId="38" fillId="0" borderId="0" xfId="3" applyNumberFormat="1" applyFont="1" applyFill="1" applyAlignment="1" applyProtection="1">
      <alignment wrapText="1"/>
    </xf>
    <xf numFmtId="37" fontId="38" fillId="0" borderId="0" xfId="3" applyNumberFormat="1" applyFont="1" applyFill="1" applyProtection="1"/>
    <xf numFmtId="37" fontId="38" fillId="0" borderId="0" xfId="3" applyNumberFormat="1" applyFont="1" applyFill="1" applyProtection="1">
      <protection locked="0"/>
    </xf>
    <xf numFmtId="37" fontId="34" fillId="3" borderId="0" xfId="3" quotePrefix="1" applyNumberFormat="1" applyFont="1" applyFill="1" applyAlignment="1" applyProtection="1">
      <alignment horizontal="left"/>
    </xf>
    <xf numFmtId="166" fontId="34" fillId="3" borderId="0" xfId="7" quotePrefix="1" applyNumberFormat="1" applyFont="1" applyFill="1" applyAlignment="1" applyProtection="1">
      <alignment horizontal="left"/>
    </xf>
    <xf numFmtId="37" fontId="34" fillId="3" borderId="0" xfId="3" quotePrefix="1" applyNumberFormat="1" applyFont="1" applyFill="1" applyAlignment="1" applyProtection="1">
      <alignment horizontal="right"/>
    </xf>
    <xf numFmtId="41" fontId="34" fillId="3" borderId="0" xfId="3" applyNumberFormat="1" applyFont="1" applyFill="1" applyProtection="1"/>
    <xf numFmtId="165" fontId="34" fillId="3" borderId="0" xfId="3" quotePrefix="1" applyNumberFormat="1" applyFont="1" applyFill="1" applyAlignment="1" applyProtection="1">
      <alignment horizontal="left"/>
    </xf>
    <xf numFmtId="167" fontId="34" fillId="3" borderId="0" xfId="3" applyNumberFormat="1" applyFont="1" applyFill="1" applyProtection="1"/>
    <xf numFmtId="41" fontId="34" fillId="0" borderId="0" xfId="3" applyNumberFormat="1" applyFont="1" applyFill="1" applyBorder="1" applyProtection="1"/>
    <xf numFmtId="37" fontId="34" fillId="0" borderId="0" xfId="3" quotePrefix="1" applyNumberFormat="1" applyFont="1" applyFill="1" applyBorder="1" applyAlignment="1" applyProtection="1">
      <alignment horizontal="right"/>
    </xf>
    <xf numFmtId="166" fontId="34" fillId="0" borderId="0" xfId="7" quotePrefix="1" applyNumberFormat="1" applyFont="1" applyFill="1" applyBorder="1" applyAlignment="1" applyProtection="1">
      <alignment horizontal="left"/>
    </xf>
    <xf numFmtId="49" fontId="25" fillId="0" borderId="1" xfId="6" quotePrefix="1" applyNumberFormat="1" applyFont="1" applyFill="1" applyBorder="1" applyAlignment="1" applyProtection="1">
      <alignment horizontal="left"/>
    </xf>
    <xf numFmtId="37" fontId="40" fillId="0" borderId="0" xfId="6" applyNumberFormat="1" applyFont="1" applyFill="1" applyProtection="1"/>
    <xf numFmtId="167" fontId="6" fillId="0" borderId="0" xfId="6" quotePrefix="1" applyNumberFormat="1" applyFont="1" applyFill="1" applyBorder="1" applyAlignment="1" applyProtection="1">
      <alignment horizontal="left"/>
    </xf>
    <xf numFmtId="0" fontId="41" fillId="0" borderId="0" xfId="4" applyFont="1" applyFill="1" applyAlignment="1" applyProtection="1">
      <alignment horizontal="center"/>
    </xf>
    <xf numFmtId="0" fontId="42" fillId="0" borderId="0" xfId="4" applyFont="1" applyFill="1" applyAlignment="1" applyProtection="1">
      <alignment horizontal="center"/>
    </xf>
    <xf numFmtId="167" fontId="43" fillId="3" borderId="0" xfId="6" applyNumberFormat="1" applyFont="1" applyFill="1" applyProtection="1"/>
    <xf numFmtId="37" fontId="40" fillId="0" borderId="0" xfId="6" applyNumberFormat="1" applyFont="1" applyFill="1" applyBorder="1" applyProtection="1"/>
    <xf numFmtId="37" fontId="12" fillId="0" borderId="0" xfId="6" applyNumberFormat="1" applyFont="1" applyFill="1" applyAlignment="1" applyProtection="1">
      <alignment horizontal="centerContinuous"/>
    </xf>
    <xf numFmtId="37" fontId="35" fillId="0" borderId="0" xfId="6" applyNumberFormat="1" applyFont="1" applyFill="1" applyBorder="1" applyAlignment="1" applyProtection="1">
      <alignment horizontal="right" vertical="center"/>
    </xf>
    <xf numFmtId="167" fontId="43" fillId="0" borderId="0" xfId="6" applyNumberFormat="1" applyFont="1" applyFill="1" applyProtection="1"/>
    <xf numFmtId="0" fontId="19" fillId="0" borderId="0" xfId="4" applyFont="1" applyFill="1" applyAlignment="1" applyProtection="1">
      <alignment horizontal="right"/>
    </xf>
    <xf numFmtId="0" fontId="34" fillId="2" borderId="0" xfId="6" applyNumberFormat="1" applyFont="1" applyFill="1" applyBorder="1" applyAlignment="1" applyProtection="1">
      <alignment horizontal="center" vertical="center"/>
    </xf>
    <xf numFmtId="0" fontId="34" fillId="3" borderId="0" xfId="6" applyNumberFormat="1" applyFont="1" applyFill="1" applyBorder="1" applyAlignment="1" applyProtection="1">
      <alignment horizontal="center" vertical="center"/>
    </xf>
    <xf numFmtId="37" fontId="35" fillId="2" borderId="0" xfId="6" applyNumberFormat="1" applyFont="1" applyFill="1" applyBorder="1" applyAlignment="1" applyProtection="1">
      <alignment horizontal="left"/>
    </xf>
    <xf numFmtId="49" fontId="35" fillId="2" borderId="0" xfId="6" applyNumberFormat="1" applyFont="1" applyFill="1" applyBorder="1" applyAlignment="1" applyProtection="1">
      <alignment horizontal="center"/>
    </xf>
    <xf numFmtId="167" fontId="34" fillId="3" borderId="0" xfId="6" applyNumberFormat="1" applyFont="1" applyFill="1" applyBorder="1" applyProtection="1"/>
    <xf numFmtId="37" fontId="37" fillId="0" borderId="0" xfId="6" applyNumberFormat="1" applyFont="1" applyFill="1" applyAlignment="1" applyProtection="1">
      <alignment horizontal="left"/>
    </xf>
    <xf numFmtId="37" fontId="35" fillId="0" borderId="0" xfId="6" applyNumberFormat="1" applyFont="1" applyFill="1" applyAlignment="1" applyProtection="1">
      <alignment horizontal="left"/>
    </xf>
    <xf numFmtId="167" fontId="38" fillId="0" borderId="0" xfId="6" applyNumberFormat="1" applyFont="1" applyFill="1" applyProtection="1"/>
    <xf numFmtId="167" fontId="34" fillId="0" borderId="0" xfId="6" applyNumberFormat="1" applyFont="1" applyFill="1" applyProtection="1"/>
    <xf numFmtId="167" fontId="38" fillId="3" borderId="0" xfId="6" applyNumberFormat="1" applyFont="1" applyFill="1" applyProtection="1"/>
    <xf numFmtId="167" fontId="34" fillId="3" borderId="0" xfId="6" applyNumberFormat="1" applyFont="1" applyFill="1" applyProtection="1"/>
    <xf numFmtId="37" fontId="37" fillId="0" borderId="0" xfId="6" applyNumberFormat="1" applyFont="1" applyFill="1" applyBorder="1" applyAlignment="1" applyProtection="1">
      <alignment horizontal="left"/>
    </xf>
    <xf numFmtId="37" fontId="35" fillId="0" borderId="0" xfId="6" applyNumberFormat="1" applyFont="1" applyFill="1" applyBorder="1" applyAlignment="1" applyProtection="1">
      <alignment horizontal="left"/>
    </xf>
    <xf numFmtId="167" fontId="44" fillId="3" borderId="0" xfId="6" applyNumberFormat="1" applyFont="1" applyFill="1" applyProtection="1"/>
    <xf numFmtId="37" fontId="38" fillId="0" borderId="0" xfId="6" applyNumberFormat="1" applyFont="1" applyFill="1" applyAlignment="1" applyProtection="1">
      <alignment horizontal="center"/>
    </xf>
    <xf numFmtId="41" fontId="38" fillId="0" borderId="0" xfId="6" applyNumberFormat="1" applyFont="1" applyFill="1" applyBorder="1" applyAlignment="1" applyProtection="1">
      <alignment horizontal="right"/>
    </xf>
    <xf numFmtId="168" fontId="35" fillId="0" borderId="0" xfId="10" applyNumberFormat="1" applyFont="1" applyFill="1" applyBorder="1" applyAlignment="1" applyProtection="1">
      <alignment horizontal="right"/>
    </xf>
    <xf numFmtId="41" fontId="38" fillId="0" borderId="0" xfId="6" applyNumberFormat="1" applyFont="1" applyFill="1" applyAlignment="1" applyProtection="1">
      <alignment horizontal="right"/>
    </xf>
    <xf numFmtId="168" fontId="35" fillId="0" borderId="0" xfId="10" applyNumberFormat="1" applyFont="1" applyFill="1" applyAlignment="1" applyProtection="1">
      <alignment horizontal="right"/>
    </xf>
    <xf numFmtId="166" fontId="38" fillId="0" borderId="0" xfId="7" applyNumberFormat="1" applyFont="1" applyFill="1" applyAlignment="1" applyProtection="1">
      <alignment horizontal="right"/>
    </xf>
    <xf numFmtId="166" fontId="38" fillId="2" borderId="0" xfId="7" applyNumberFormat="1" applyFont="1" applyFill="1" applyAlignment="1" applyProtection="1">
      <alignment horizontal="right"/>
    </xf>
    <xf numFmtId="169" fontId="35" fillId="2" borderId="0" xfId="1" applyNumberFormat="1" applyFont="1" applyFill="1" applyAlignment="1" applyProtection="1">
      <alignment horizontal="right"/>
    </xf>
    <xf numFmtId="37" fontId="38" fillId="0" borderId="0" xfId="6" quotePrefix="1" applyNumberFormat="1" applyFont="1" applyFill="1" applyBorder="1" applyAlignment="1" applyProtection="1">
      <alignment horizontal="left"/>
    </xf>
    <xf numFmtId="41" fontId="38" fillId="0" borderId="0" xfId="6" applyNumberFormat="1" applyFont="1" applyFill="1" applyBorder="1" applyProtection="1"/>
    <xf numFmtId="41" fontId="35" fillId="0" borderId="0" xfId="6" applyNumberFormat="1" applyFont="1" applyFill="1" applyBorder="1" applyProtection="1"/>
    <xf numFmtId="37" fontId="35" fillId="0" borderId="0" xfId="6" quotePrefix="1" applyNumberFormat="1" applyFont="1" applyFill="1" applyBorder="1" applyAlignment="1" applyProtection="1">
      <alignment horizontal="left"/>
    </xf>
    <xf numFmtId="166" fontId="38" fillId="0" borderId="0" xfId="7" quotePrefix="1" applyNumberFormat="1" applyFont="1" applyFill="1" applyBorder="1" applyAlignment="1" applyProtection="1">
      <alignment horizontal="left"/>
    </xf>
    <xf numFmtId="37" fontId="34" fillId="0" borderId="0" xfId="6" quotePrefix="1" applyNumberFormat="1" applyFont="1" applyFill="1" applyBorder="1" applyAlignment="1" applyProtection="1">
      <alignment horizontal="left"/>
    </xf>
    <xf numFmtId="37" fontId="37" fillId="0" borderId="0" xfId="6" quotePrefix="1" applyNumberFormat="1" applyFont="1" applyFill="1" applyBorder="1" applyAlignment="1" applyProtection="1">
      <alignment horizontal="left"/>
    </xf>
    <xf numFmtId="43" fontId="37" fillId="0" borderId="0" xfId="1" quotePrefix="1" applyFont="1" applyFill="1" applyBorder="1" applyAlignment="1" applyProtection="1">
      <alignment horizontal="left"/>
    </xf>
    <xf numFmtId="167" fontId="44" fillId="0" borderId="0" xfId="6" applyNumberFormat="1" applyFont="1" applyFill="1" applyBorder="1" applyProtection="1"/>
    <xf numFmtId="165" fontId="35" fillId="2" borderId="1" xfId="6" applyNumberFormat="1" applyFont="1" applyFill="1" applyBorder="1" applyAlignment="1" applyProtection="1">
      <alignment horizontal="left"/>
    </xf>
    <xf numFmtId="170" fontId="35" fillId="2" borderId="1" xfId="7" applyNumberFormat="1" applyFont="1" applyFill="1" applyBorder="1" applyAlignment="1" applyProtection="1">
      <alignment horizontal="center"/>
    </xf>
    <xf numFmtId="166" fontId="35" fillId="3" borderId="0" xfId="7" applyNumberFormat="1" applyFont="1" applyFill="1" applyBorder="1" applyAlignment="1" applyProtection="1">
      <alignment horizontal="center"/>
    </xf>
    <xf numFmtId="37" fontId="38" fillId="0" borderId="0" xfId="6" quotePrefix="1" applyNumberFormat="1" applyFont="1" applyFill="1" applyAlignment="1" applyProtection="1">
      <alignment horizontal="left"/>
    </xf>
    <xf numFmtId="37" fontId="34" fillId="0" borderId="0" xfId="6" quotePrefix="1" applyNumberFormat="1" applyFont="1" applyFill="1" applyAlignment="1" applyProtection="1">
      <alignment horizontal="left"/>
    </xf>
    <xf numFmtId="41" fontId="38" fillId="0" borderId="0" xfId="6" applyNumberFormat="1" applyFont="1" applyFill="1" applyProtection="1"/>
    <xf numFmtId="41" fontId="34" fillId="0" borderId="0" xfId="6" applyNumberFormat="1" applyFont="1" applyFill="1" applyProtection="1"/>
    <xf numFmtId="167" fontId="44" fillId="0" borderId="0" xfId="6" applyNumberFormat="1" applyFont="1" applyFill="1" applyProtection="1"/>
    <xf numFmtId="37" fontId="46" fillId="0" borderId="0" xfId="6" applyNumberFormat="1" applyFont="1" applyFill="1" applyProtection="1"/>
    <xf numFmtId="39" fontId="40" fillId="0" borderId="0" xfId="6" applyNumberFormat="1" applyFont="1" applyFill="1" applyProtection="1"/>
    <xf numFmtId="167" fontId="46" fillId="0" borderId="0" xfId="6" applyNumberFormat="1" applyFont="1" applyFill="1" applyProtection="1"/>
    <xf numFmtId="167" fontId="40" fillId="0" borderId="0" xfId="6" applyNumberFormat="1" applyFont="1" applyFill="1" applyProtection="1"/>
    <xf numFmtId="167" fontId="46" fillId="3" borderId="0" xfId="6" applyNumberFormat="1" applyFont="1" applyFill="1" applyProtection="1"/>
    <xf numFmtId="171" fontId="40" fillId="0" borderId="0" xfId="6" applyNumberFormat="1" applyFont="1" applyFill="1" applyProtection="1"/>
    <xf numFmtId="43" fontId="46" fillId="0" borderId="0" xfId="8" applyFont="1" applyFill="1" applyProtection="1"/>
    <xf numFmtId="41" fontId="46" fillId="0" borderId="0" xfId="6" applyNumberFormat="1" applyFont="1" applyFill="1" applyProtection="1"/>
    <xf numFmtId="41" fontId="40" fillId="0" borderId="0" xfId="6" applyNumberFormat="1" applyFont="1" applyFill="1" applyProtection="1"/>
    <xf numFmtId="37" fontId="34" fillId="3" borderId="0" xfId="6" quotePrefix="1" applyNumberFormat="1" applyFont="1" applyFill="1" applyAlignment="1" applyProtection="1">
      <alignment horizontal="left"/>
    </xf>
    <xf numFmtId="37" fontId="34" fillId="3" borderId="0" xfId="6" quotePrefix="1" applyNumberFormat="1" applyFont="1" applyFill="1" applyAlignment="1" applyProtection="1">
      <alignment horizontal="right"/>
    </xf>
    <xf numFmtId="41" fontId="34" fillId="3" borderId="0" xfId="6" applyNumberFormat="1" applyFont="1" applyFill="1" applyProtection="1"/>
    <xf numFmtId="165" fontId="34" fillId="3" borderId="0" xfId="6" quotePrefix="1" applyNumberFormat="1" applyFont="1" applyFill="1" applyAlignment="1" applyProtection="1">
      <alignment horizontal="left"/>
    </xf>
    <xf numFmtId="165" fontId="35" fillId="0" borderId="0" xfId="6" quotePrefix="1" applyNumberFormat="1" applyFont="1" applyFill="1" applyAlignment="1" applyProtection="1">
      <alignment horizontal="left"/>
    </xf>
    <xf numFmtId="41" fontId="34" fillId="0" borderId="0" xfId="6" applyNumberFormat="1" applyFont="1" applyFill="1" applyBorder="1" applyProtection="1"/>
    <xf numFmtId="166" fontId="34" fillId="3" borderId="0" xfId="7" quotePrefix="1" applyNumberFormat="1" applyFont="1" applyFill="1" applyBorder="1" applyAlignment="1" applyProtection="1">
      <alignment horizontal="left"/>
    </xf>
    <xf numFmtId="0" fontId="36" fillId="3" borderId="0" xfId="4" applyFont="1" applyFill="1" applyBorder="1" applyAlignment="1" applyProtection="1">
      <alignment horizontal="center"/>
    </xf>
    <xf numFmtId="37" fontId="40" fillId="3" borderId="0" xfId="6" applyNumberFormat="1" applyFont="1" applyFill="1" applyProtection="1"/>
    <xf numFmtId="167" fontId="6" fillId="3" borderId="0" xfId="6" quotePrefix="1" applyNumberFormat="1" applyFont="1" applyFill="1" applyBorder="1" applyAlignment="1" applyProtection="1">
      <alignment horizontal="left"/>
    </xf>
    <xf numFmtId="0" fontId="41" fillId="3" borderId="0" xfId="4" applyFont="1" applyFill="1" applyAlignment="1" applyProtection="1">
      <alignment horizontal="center"/>
    </xf>
    <xf numFmtId="0" fontId="41" fillId="3" borderId="0" xfId="4" applyFont="1" applyFill="1" applyBorder="1" applyAlignment="1" applyProtection="1">
      <alignment horizontal="center" vertical="center"/>
    </xf>
    <xf numFmtId="167" fontId="40" fillId="3" borderId="0" xfId="6" applyNumberFormat="1" applyFont="1" applyFill="1" applyProtection="1"/>
    <xf numFmtId="37" fontId="40" fillId="3" borderId="0" xfId="6" applyNumberFormat="1" applyFont="1" applyFill="1" applyBorder="1" applyProtection="1"/>
    <xf numFmtId="37" fontId="12" fillId="3" borderId="0" xfId="6" applyNumberFormat="1" applyFont="1" applyFill="1" applyAlignment="1" applyProtection="1">
      <alignment horizontal="centerContinuous"/>
    </xf>
    <xf numFmtId="37" fontId="40" fillId="3" borderId="2" xfId="6" applyNumberFormat="1" applyFont="1" applyFill="1" applyBorder="1" applyProtection="1"/>
    <xf numFmtId="0" fontId="43" fillId="0" borderId="0" xfId="6" applyFont="1" applyFill="1" applyBorder="1" applyAlignment="1">
      <alignment vertical="center"/>
    </xf>
    <xf numFmtId="49" fontId="35" fillId="2" borderId="0" xfId="6" applyNumberFormat="1" applyFont="1" applyFill="1" applyBorder="1" applyAlignment="1" applyProtection="1">
      <alignment horizontal="center" vertical="center"/>
    </xf>
    <xf numFmtId="49" fontId="35" fillId="3" borderId="0" xfId="6" applyNumberFormat="1" applyFont="1" applyFill="1" applyBorder="1" applyAlignment="1" applyProtection="1">
      <alignment horizontal="center"/>
    </xf>
    <xf numFmtId="166" fontId="35" fillId="2" borderId="0" xfId="7" applyNumberFormat="1" applyFont="1" applyFill="1" applyAlignment="1" applyProtection="1">
      <alignment horizontal="right"/>
    </xf>
    <xf numFmtId="165" fontId="38" fillId="0" borderId="0" xfId="6" quotePrefix="1" applyNumberFormat="1" applyFont="1" applyFill="1" applyAlignment="1" applyProtection="1">
      <alignment horizontal="left"/>
    </xf>
    <xf numFmtId="166" fontId="38" fillId="0" borderId="0" xfId="9" applyNumberFormat="1" applyFont="1" applyFill="1" applyAlignment="1" applyProtection="1">
      <alignment horizontal="right"/>
    </xf>
    <xf numFmtId="166" fontId="38" fillId="2" borderId="0" xfId="9" quotePrefix="1" applyNumberFormat="1" applyFont="1" applyFill="1" applyAlignment="1" applyProtection="1">
      <alignment horizontal="right"/>
    </xf>
    <xf numFmtId="166" fontId="38" fillId="3" borderId="0" xfId="7" quotePrefix="1" applyNumberFormat="1" applyFont="1" applyFill="1" applyAlignment="1" applyProtection="1">
      <alignment horizontal="right"/>
    </xf>
    <xf numFmtId="165" fontId="38" fillId="0" borderId="0" xfId="6" quotePrefix="1" applyNumberFormat="1" applyFont="1" applyFill="1" applyBorder="1" applyAlignment="1" applyProtection="1">
      <alignment horizontal="left"/>
    </xf>
    <xf numFmtId="165" fontId="35" fillId="0" borderId="0" xfId="6" applyNumberFormat="1" applyFont="1" applyFill="1" applyBorder="1" applyAlignment="1">
      <alignment horizontal="left"/>
    </xf>
    <xf numFmtId="166" fontId="35" fillId="0" borderId="0" xfId="9" quotePrefix="1" applyNumberFormat="1" applyFont="1" applyFill="1" applyAlignment="1" applyProtection="1">
      <alignment horizontal="right"/>
    </xf>
    <xf numFmtId="166" fontId="35" fillId="2" borderId="0" xfId="9" quotePrefix="1" applyNumberFormat="1" applyFont="1" applyFill="1" applyAlignment="1" applyProtection="1">
      <alignment horizontal="right"/>
    </xf>
    <xf numFmtId="166" fontId="34" fillId="0" borderId="0" xfId="7" quotePrefix="1" applyNumberFormat="1" applyFont="1" applyFill="1" applyAlignment="1" applyProtection="1">
      <alignment horizontal="right"/>
    </xf>
    <xf numFmtId="166" fontId="34" fillId="3" borderId="0" xfId="7" quotePrefix="1" applyNumberFormat="1" applyFont="1" applyFill="1" applyAlignment="1" applyProtection="1">
      <alignment horizontal="right"/>
    </xf>
    <xf numFmtId="166" fontId="38" fillId="0" borderId="0" xfId="9" quotePrefix="1" applyNumberFormat="1" applyFont="1" applyFill="1" applyAlignment="1" applyProtection="1">
      <alignment horizontal="right"/>
    </xf>
    <xf numFmtId="165" fontId="35" fillId="0" borderId="0" xfId="6" quotePrefix="1" applyNumberFormat="1" applyFont="1" applyFill="1" applyBorder="1" applyAlignment="1" applyProtection="1">
      <alignment horizontal="left"/>
    </xf>
    <xf numFmtId="166" fontId="35" fillId="2" borderId="1" xfId="9" applyNumberFormat="1" applyFont="1" applyFill="1" applyBorder="1" applyAlignment="1" applyProtection="1">
      <alignment horizontal="center"/>
    </xf>
    <xf numFmtId="166" fontId="35" fillId="0" borderId="0" xfId="7" applyNumberFormat="1" applyFont="1" applyFill="1" applyBorder="1" applyAlignment="1" applyProtection="1">
      <alignment horizontal="center"/>
    </xf>
    <xf numFmtId="37" fontId="34" fillId="0" borderId="0" xfId="6" quotePrefix="1" applyNumberFormat="1" applyFont="1" applyFill="1" applyAlignment="1" applyProtection="1">
      <alignment horizontal="right"/>
    </xf>
    <xf numFmtId="37" fontId="34" fillId="0" borderId="0" xfId="6" quotePrefix="1" applyNumberFormat="1" applyFont="1" applyFill="1" applyBorder="1" applyAlignment="1" applyProtection="1">
      <alignment horizontal="right"/>
    </xf>
    <xf numFmtId="167" fontId="34" fillId="0" borderId="0" xfId="6" applyNumberFormat="1" applyFont="1" applyFill="1" applyBorder="1" applyProtection="1"/>
    <xf numFmtId="49" fontId="25" fillId="0" borderId="1" xfId="6" quotePrefix="1" applyNumberFormat="1" applyFont="1" applyFill="1" applyBorder="1" applyAlignment="1" applyProtection="1">
      <alignment horizontal="left" wrapText="1"/>
    </xf>
    <xf numFmtId="37" fontId="34" fillId="0" borderId="0" xfId="11" applyNumberFormat="1" applyFont="1" applyFill="1" applyAlignment="1" applyProtection="1">
      <alignment horizontal="centerContinuous"/>
    </xf>
    <xf numFmtId="167" fontId="34" fillId="0" borderId="0" xfId="11" applyNumberFormat="1" applyFont="1" applyFill="1" applyProtection="1"/>
    <xf numFmtId="167" fontId="35" fillId="0" borderId="0" xfId="11" applyNumberFormat="1" applyFont="1" applyFill="1" applyProtection="1"/>
    <xf numFmtId="167" fontId="34" fillId="3" borderId="0" xfId="11" applyNumberFormat="1" applyFont="1" applyFill="1" applyProtection="1"/>
    <xf numFmtId="37" fontId="34" fillId="0" borderId="0" xfId="11" applyNumberFormat="1" applyFont="1" applyFill="1" applyProtection="1"/>
    <xf numFmtId="37" fontId="35" fillId="0" borderId="0" xfId="11" applyNumberFormat="1" applyFont="1" applyFill="1" applyBorder="1" applyAlignment="1" applyProtection="1">
      <alignment horizontal="right" vertical="center"/>
    </xf>
    <xf numFmtId="37" fontId="37" fillId="0" borderId="0" xfId="11" applyNumberFormat="1" applyFont="1" applyFill="1" applyAlignment="1" applyProtection="1">
      <alignment horizontal="left"/>
    </xf>
    <xf numFmtId="37" fontId="35" fillId="0" borderId="0" xfId="11" applyNumberFormat="1" applyFont="1" applyFill="1" applyAlignment="1" applyProtection="1">
      <alignment horizontal="left"/>
    </xf>
    <xf numFmtId="167" fontId="38" fillId="3" borderId="0" xfId="11" applyNumberFormat="1" applyFont="1" applyFill="1" applyProtection="1"/>
    <xf numFmtId="165" fontId="38" fillId="0" borderId="0" xfId="11" quotePrefix="1" applyNumberFormat="1" applyFont="1" applyFill="1" applyAlignment="1" applyProtection="1">
      <alignment horizontal="left"/>
    </xf>
    <xf numFmtId="41" fontId="38" fillId="0" borderId="0" xfId="11" applyNumberFormat="1" applyFont="1" applyFill="1" applyAlignment="1" applyProtection="1">
      <alignment horizontal="right"/>
    </xf>
    <xf numFmtId="166" fontId="38" fillId="2" borderId="0" xfId="7" quotePrefix="1" applyNumberFormat="1" applyFont="1" applyFill="1" applyAlignment="1" applyProtection="1">
      <alignment horizontal="right"/>
    </xf>
    <xf numFmtId="165" fontId="38" fillId="0" borderId="0" xfId="11" applyNumberFormat="1" applyFont="1" applyFill="1" applyAlignment="1" applyProtection="1">
      <alignment horizontal="left"/>
    </xf>
    <xf numFmtId="37" fontId="38" fillId="0" borderId="0" xfId="11" quotePrefix="1" applyNumberFormat="1" applyFont="1" applyFill="1" applyAlignment="1" applyProtection="1">
      <alignment horizontal="left"/>
    </xf>
    <xf numFmtId="37" fontId="38" fillId="0" borderId="0" xfId="11" quotePrefix="1" applyNumberFormat="1" applyFont="1" applyFill="1" applyAlignment="1" applyProtection="1">
      <alignment horizontal="right"/>
    </xf>
    <xf numFmtId="167" fontId="38" fillId="0" borderId="0" xfId="11" applyNumberFormat="1" applyFont="1" applyFill="1" applyProtection="1"/>
    <xf numFmtId="41" fontId="35" fillId="2" borderId="1" xfId="3" applyNumberFormat="1" applyFont="1" applyFill="1" applyBorder="1" applyProtection="1"/>
    <xf numFmtId="41" fontId="35" fillId="2" borderId="1" xfId="3" applyNumberFormat="1" applyFont="1" applyFill="1" applyBorder="1" applyAlignment="1" applyProtection="1">
      <alignment horizontal="right"/>
    </xf>
    <xf numFmtId="41" fontId="38" fillId="0" borderId="0" xfId="11" applyNumberFormat="1" applyFont="1" applyFill="1" applyProtection="1"/>
    <xf numFmtId="41" fontId="37" fillId="0" borderId="0" xfId="11" applyNumberFormat="1" applyFont="1" applyFill="1" applyProtection="1"/>
    <xf numFmtId="37" fontId="38" fillId="0" borderId="0" xfId="11" applyNumberFormat="1" applyFont="1" applyFill="1" applyProtection="1"/>
    <xf numFmtId="37" fontId="37" fillId="3" borderId="0" xfId="6" applyNumberFormat="1" applyFont="1" applyFill="1" applyBorder="1" applyAlignment="1" applyProtection="1">
      <alignment horizontal="left"/>
    </xf>
    <xf numFmtId="167" fontId="38" fillId="3" borderId="0" xfId="6" applyNumberFormat="1" applyFont="1" applyFill="1" applyBorder="1" applyProtection="1"/>
    <xf numFmtId="37" fontId="48" fillId="0" borderId="0" xfId="12" applyNumberFormat="1" applyFont="1" applyFill="1" applyAlignment="1" applyProtection="1">
      <alignment horizontal="right"/>
    </xf>
    <xf numFmtId="41" fontId="49" fillId="0" borderId="0" xfId="6" applyNumberFormat="1" applyFont="1" applyFill="1" applyProtection="1"/>
    <xf numFmtId="37" fontId="35" fillId="0" borderId="0" xfId="6" applyNumberFormat="1" applyFont="1" applyFill="1" applyAlignment="1" applyProtection="1">
      <alignment horizontal="centerContinuous"/>
    </xf>
    <xf numFmtId="37" fontId="40" fillId="0" borderId="0" xfId="6" applyNumberFormat="1" applyFont="1" applyFill="1" applyAlignment="1" applyProtection="1">
      <alignment horizontal="centerContinuous"/>
    </xf>
    <xf numFmtId="41" fontId="35" fillId="0" borderId="0" xfId="6" applyNumberFormat="1" applyFont="1" applyFill="1" applyAlignment="1" applyProtection="1">
      <alignment horizontal="right"/>
    </xf>
    <xf numFmtId="41" fontId="35" fillId="2" borderId="0" xfId="6" applyNumberFormat="1" applyFont="1" applyFill="1" applyAlignment="1" applyProtection="1">
      <alignment horizontal="right"/>
    </xf>
    <xf numFmtId="166" fontId="38" fillId="3" borderId="0" xfId="9" quotePrefix="1" applyNumberFormat="1" applyFont="1" applyFill="1" applyAlignment="1" applyProtection="1">
      <alignment horizontal="right"/>
    </xf>
    <xf numFmtId="166" fontId="35" fillId="0" borderId="0" xfId="9" applyNumberFormat="1" applyFont="1" applyFill="1" applyAlignment="1" applyProtection="1">
      <alignment horizontal="right"/>
    </xf>
    <xf numFmtId="166" fontId="35" fillId="2" borderId="0" xfId="9" applyNumberFormat="1" applyFont="1" applyFill="1" applyAlignment="1" applyProtection="1">
      <alignment horizontal="right"/>
    </xf>
    <xf numFmtId="166" fontId="35" fillId="3" borderId="0" xfId="9" applyNumberFormat="1" applyFont="1" applyFill="1" applyBorder="1" applyAlignment="1" applyProtection="1">
      <alignment horizontal="center"/>
    </xf>
    <xf numFmtId="166" fontId="37" fillId="0" borderId="0" xfId="9" quotePrefix="1" applyNumberFormat="1" applyFont="1" applyFill="1" applyAlignment="1" applyProtection="1">
      <alignment horizontal="left"/>
    </xf>
    <xf numFmtId="166" fontId="37" fillId="0" borderId="0" xfId="9" applyNumberFormat="1" applyFont="1" applyFill="1" applyProtection="1"/>
    <xf numFmtId="166" fontId="50" fillId="0" borderId="0" xfId="9" applyNumberFormat="1" applyFont="1" applyFill="1" applyProtection="1"/>
    <xf numFmtId="37" fontId="38" fillId="0" borderId="0" xfId="6" quotePrefix="1" applyNumberFormat="1" applyFont="1" applyFill="1" applyAlignment="1" applyProtection="1">
      <alignment horizontal="center"/>
    </xf>
    <xf numFmtId="0" fontId="19" fillId="0" borderId="0" xfId="4" applyFont="1" applyFill="1" applyBorder="1" applyAlignment="1" applyProtection="1">
      <alignment horizontal="right" vertical="center"/>
    </xf>
    <xf numFmtId="37" fontId="48" fillId="3" borderId="0" xfId="12" applyNumberFormat="1" applyFont="1" applyFill="1" applyAlignment="1" applyProtection="1">
      <alignment horizontal="right"/>
    </xf>
    <xf numFmtId="37" fontId="35" fillId="3" borderId="0" xfId="6" applyNumberFormat="1" applyFont="1" applyFill="1" applyAlignment="1" applyProtection="1">
      <alignment horizontal="centerContinuous"/>
    </xf>
    <xf numFmtId="43" fontId="44" fillId="3" borderId="0" xfId="1" applyFont="1" applyFill="1" applyProtection="1"/>
    <xf numFmtId="165" fontId="38" fillId="0" borderId="0" xfId="6" applyNumberFormat="1" applyFont="1" applyFill="1" applyAlignment="1" applyProtection="1">
      <alignment horizontal="left"/>
    </xf>
    <xf numFmtId="41" fontId="37" fillId="0" borderId="0" xfId="6" applyNumberFormat="1" applyFont="1" applyFill="1" applyAlignment="1" applyProtection="1">
      <alignment horizontal="right"/>
    </xf>
    <xf numFmtId="37" fontId="38" fillId="0" borderId="0" xfId="6" applyNumberFormat="1" applyFont="1" applyFill="1" applyAlignment="1" applyProtection="1">
      <alignment horizontal="left"/>
    </xf>
    <xf numFmtId="37" fontId="38" fillId="0" borderId="0" xfId="6" applyNumberFormat="1" applyFont="1" applyFill="1" applyProtection="1"/>
    <xf numFmtId="0" fontId="41" fillId="0" borderId="0" xfId="4" applyFont="1" applyFill="1" applyBorder="1" applyAlignment="1" applyProtection="1">
      <alignment horizontal="center" vertical="center"/>
    </xf>
    <xf numFmtId="0" fontId="51" fillId="0" borderId="0" xfId="4" applyFont="1" applyFill="1" applyBorder="1" applyAlignment="1" applyProtection="1">
      <alignment horizontal="right" vertical="center"/>
    </xf>
    <xf numFmtId="0" fontId="34" fillId="2" borderId="0" xfId="6" quotePrefix="1" applyNumberFormat="1" applyFont="1" applyFill="1" applyBorder="1" applyAlignment="1" applyProtection="1">
      <alignment horizontal="center" vertical="center"/>
    </xf>
    <xf numFmtId="172" fontId="38" fillId="0" borderId="0" xfId="6" applyNumberFormat="1" applyFont="1" applyFill="1" applyAlignment="1" applyProtection="1">
      <alignment horizontal="right"/>
    </xf>
    <xf numFmtId="41" fontId="38" fillId="2" borderId="0" xfId="6" applyNumberFormat="1" applyFont="1" applyFill="1" applyAlignment="1" applyProtection="1">
      <alignment horizontal="right"/>
    </xf>
    <xf numFmtId="172" fontId="38" fillId="2" borderId="0" xfId="6" applyNumberFormat="1" applyFont="1" applyFill="1" applyAlignment="1" applyProtection="1">
      <alignment horizontal="right"/>
    </xf>
    <xf numFmtId="165" fontId="52" fillId="0" borderId="1" xfId="6" applyNumberFormat="1" applyFont="1" applyFill="1" applyBorder="1" applyAlignment="1" applyProtection="1">
      <alignment horizontal="left"/>
    </xf>
    <xf numFmtId="166" fontId="37" fillId="0" borderId="1" xfId="7" applyNumberFormat="1" applyFont="1" applyFill="1" applyBorder="1" applyAlignment="1" applyProtection="1">
      <alignment horizontal="center"/>
    </xf>
    <xf numFmtId="166" fontId="37" fillId="3" borderId="0" xfId="7" applyNumberFormat="1" applyFont="1" applyFill="1" applyBorder="1" applyAlignment="1" applyProtection="1">
      <alignment horizontal="center"/>
    </xf>
    <xf numFmtId="37" fontId="38" fillId="0" borderId="0" xfId="6" quotePrefix="1" applyNumberFormat="1" applyFont="1" applyFill="1" applyAlignment="1" applyProtection="1">
      <alignment vertical="center" wrapText="1"/>
    </xf>
    <xf numFmtId="41" fontId="53" fillId="0" borderId="0" xfId="6" applyNumberFormat="1" applyFont="1" applyFill="1" applyProtection="1"/>
    <xf numFmtId="0" fontId="54" fillId="0" borderId="0" xfId="6" quotePrefix="1" applyNumberFormat="1" applyFont="1" applyFill="1" applyBorder="1" applyAlignment="1" applyProtection="1">
      <alignment horizontal="center" vertical="center"/>
    </xf>
    <xf numFmtId="49" fontId="55" fillId="0" borderId="0" xfId="6" applyNumberFormat="1" applyFont="1" applyFill="1" applyBorder="1" applyAlignment="1" applyProtection="1">
      <alignment horizontal="center" vertical="center"/>
    </xf>
    <xf numFmtId="37" fontId="52" fillId="0" borderId="0" xfId="6" applyNumberFormat="1" applyFont="1" applyFill="1" applyBorder="1" applyAlignment="1" applyProtection="1">
      <alignment horizontal="left"/>
    </xf>
    <xf numFmtId="49" fontId="37" fillId="0" borderId="0" xfId="6" applyNumberFormat="1" applyFont="1" applyFill="1" applyBorder="1" applyAlignment="1" applyProtection="1">
      <alignment horizontal="center"/>
    </xf>
    <xf numFmtId="173" fontId="38" fillId="0" borderId="0" xfId="6" applyNumberFormat="1" applyFont="1" applyFill="1" applyAlignment="1" applyProtection="1">
      <alignment horizontal="right"/>
    </xf>
    <xf numFmtId="0" fontId="42" fillId="0" borderId="0" xfId="4" applyFont="1" applyFill="1" applyAlignment="1" applyProtection="1"/>
    <xf numFmtId="49" fontId="35" fillId="0" borderId="0" xfId="6" applyNumberFormat="1" applyFont="1" applyFill="1" applyBorder="1" applyAlignment="1" applyProtection="1">
      <alignment horizontal="center"/>
    </xf>
    <xf numFmtId="49" fontId="35" fillId="2" borderId="4" xfId="6" applyNumberFormat="1" applyFont="1" applyFill="1" applyBorder="1" applyAlignment="1" applyProtection="1">
      <alignment horizontal="center" vertical="center"/>
    </xf>
    <xf numFmtId="37" fontId="37" fillId="0" borderId="3" xfId="6" applyNumberFormat="1" applyFont="1" applyFill="1" applyBorder="1" applyAlignment="1" applyProtection="1">
      <alignment horizontal="left"/>
    </xf>
    <xf numFmtId="37" fontId="35" fillId="0" borderId="4" xfId="6" applyNumberFormat="1" applyFont="1" applyFill="1" applyBorder="1" applyAlignment="1" applyProtection="1">
      <alignment horizontal="left"/>
    </xf>
    <xf numFmtId="37" fontId="37" fillId="0" borderId="4" xfId="6" applyNumberFormat="1" applyFont="1" applyFill="1" applyBorder="1" applyAlignment="1" applyProtection="1">
      <alignment horizontal="left"/>
    </xf>
    <xf numFmtId="167" fontId="38" fillId="0" borderId="0" xfId="6" applyNumberFormat="1" applyFont="1" applyFill="1" applyBorder="1" applyProtection="1"/>
    <xf numFmtId="37" fontId="38" fillId="0" borderId="3" xfId="6" applyNumberFormat="1" applyFont="1" applyFill="1" applyBorder="1" applyAlignment="1" applyProtection="1">
      <alignment horizontal="center"/>
    </xf>
    <xf numFmtId="168" fontId="38" fillId="0" borderId="0" xfId="10" applyNumberFormat="1" applyFont="1" applyFill="1" applyAlignment="1" applyProtection="1">
      <alignment horizontal="center"/>
    </xf>
    <xf numFmtId="41" fontId="38" fillId="0" borderId="0" xfId="6" applyNumberFormat="1" applyFont="1" applyFill="1" applyAlignment="1" applyProtection="1"/>
    <xf numFmtId="172" fontId="34" fillId="0" borderId="4" xfId="6" applyNumberFormat="1" applyFont="1" applyFill="1" applyBorder="1" applyAlignment="1" applyProtection="1">
      <alignment horizontal="right"/>
    </xf>
    <xf numFmtId="166" fontId="38" fillId="0" borderId="0" xfId="7" quotePrefix="1" applyNumberFormat="1" applyFont="1" applyFill="1" applyAlignment="1" applyProtection="1"/>
    <xf numFmtId="172" fontId="38" fillId="0" borderId="4" xfId="6" applyNumberFormat="1" applyFont="1" applyFill="1" applyBorder="1" applyAlignment="1" applyProtection="1">
      <alignment horizontal="right"/>
    </xf>
    <xf numFmtId="172" fontId="38" fillId="0" borderId="0" xfId="6" applyNumberFormat="1" applyFont="1" applyFill="1" applyAlignment="1" applyProtection="1"/>
    <xf numFmtId="166" fontId="38" fillId="2" borderId="0" xfId="7" quotePrefix="1" applyNumberFormat="1" applyFont="1" applyFill="1" applyAlignment="1" applyProtection="1"/>
    <xf numFmtId="172" fontId="35" fillId="2" borderId="4" xfId="6" applyNumberFormat="1" applyFont="1" applyFill="1" applyBorder="1" applyAlignment="1" applyProtection="1">
      <alignment horizontal="right"/>
    </xf>
    <xf numFmtId="172" fontId="35" fillId="0" borderId="4" xfId="6" applyNumberFormat="1" applyFont="1" applyFill="1" applyBorder="1" applyAlignment="1" applyProtection="1">
      <alignment horizontal="right"/>
    </xf>
    <xf numFmtId="172" fontId="37" fillId="0" borderId="4" xfId="6" applyNumberFormat="1" applyFont="1" applyFill="1" applyBorder="1" applyAlignment="1" applyProtection="1">
      <alignment horizontal="right"/>
    </xf>
    <xf numFmtId="174" fontId="38" fillId="2" borderId="0" xfId="1" quotePrefix="1" applyNumberFormat="1" applyFont="1" applyFill="1" applyAlignment="1" applyProtection="1"/>
    <xf numFmtId="37" fontId="38" fillId="0" borderId="3" xfId="6" quotePrefix="1" applyNumberFormat="1" applyFont="1" applyFill="1" applyBorder="1" applyAlignment="1" applyProtection="1">
      <alignment horizontal="left"/>
    </xf>
    <xf numFmtId="172" fontId="34" fillId="0" borderId="4" xfId="6" applyNumberFormat="1" applyFont="1" applyFill="1" applyBorder="1" applyProtection="1"/>
    <xf numFmtId="172" fontId="38" fillId="0" borderId="4" xfId="6" applyNumberFormat="1" applyFont="1" applyFill="1" applyBorder="1" applyProtection="1"/>
    <xf numFmtId="165" fontId="35" fillId="2" borderId="5" xfId="6" applyNumberFormat="1" applyFont="1" applyFill="1" applyBorder="1" applyAlignment="1" applyProtection="1">
      <alignment horizontal="left"/>
    </xf>
    <xf numFmtId="166" fontId="35" fillId="2" borderId="6" xfId="9" applyNumberFormat="1" applyFont="1" applyFill="1" applyBorder="1" applyAlignment="1" applyProtection="1">
      <alignment horizontal="center"/>
    </xf>
    <xf numFmtId="37" fontId="38" fillId="0" borderId="0" xfId="6" quotePrefix="1" applyNumberFormat="1" applyFont="1" applyFill="1" applyAlignment="1" applyProtection="1">
      <alignment horizontal="left" wrapText="1"/>
    </xf>
    <xf numFmtId="167" fontId="44" fillId="0" borderId="0" xfId="6" applyNumberFormat="1" applyFont="1" applyFill="1" applyAlignment="1">
      <alignment horizontal="right" wrapText="1"/>
    </xf>
    <xf numFmtId="167" fontId="50" fillId="0" borderId="0" xfId="6" applyNumberFormat="1" applyFont="1" applyFill="1" applyAlignment="1">
      <alignment horizontal="right" wrapText="1"/>
    </xf>
    <xf numFmtId="49" fontId="25" fillId="0" borderId="1" xfId="11" quotePrefix="1" applyNumberFormat="1" applyFont="1" applyFill="1" applyBorder="1" applyAlignment="1" applyProtection="1">
      <alignment horizontal="left"/>
    </xf>
    <xf numFmtId="37" fontId="40" fillId="0" borderId="0" xfId="11" applyNumberFormat="1" applyFont="1" applyFill="1" applyProtection="1"/>
    <xf numFmtId="167" fontId="43" fillId="0" borderId="0" xfId="11" applyNumberFormat="1" applyFont="1" applyFill="1" applyProtection="1"/>
    <xf numFmtId="167" fontId="25" fillId="3" borderId="0" xfId="11" applyNumberFormat="1" applyFont="1" applyFill="1" applyProtection="1"/>
    <xf numFmtId="37" fontId="40" fillId="3" borderId="0" xfId="11" applyNumberFormat="1" applyFont="1" applyFill="1" applyProtection="1"/>
    <xf numFmtId="167" fontId="6" fillId="3" borderId="0" xfId="11" quotePrefix="1" applyNumberFormat="1" applyFont="1" applyFill="1" applyBorder="1" applyAlignment="1" applyProtection="1">
      <alignment horizontal="left"/>
    </xf>
    <xf numFmtId="167" fontId="43" fillId="3" borderId="0" xfId="11" applyNumberFormat="1" applyFont="1" applyFill="1" applyProtection="1"/>
    <xf numFmtId="167" fontId="40" fillId="3" borderId="0" xfId="11" applyNumberFormat="1" applyFont="1" applyFill="1" applyBorder="1" applyProtection="1"/>
    <xf numFmtId="37" fontId="40" fillId="3" borderId="0" xfId="11" applyNumberFormat="1" applyFont="1" applyFill="1" applyBorder="1" applyProtection="1"/>
    <xf numFmtId="37" fontId="12" fillId="3" borderId="0" xfId="11" applyNumberFormat="1" applyFont="1" applyFill="1" applyBorder="1" applyAlignment="1" applyProtection="1">
      <alignment horizontal="centerContinuous"/>
    </xf>
    <xf numFmtId="37" fontId="40" fillId="0" borderId="0" xfId="11" applyNumberFormat="1" applyFont="1" applyFill="1" applyBorder="1" applyProtection="1"/>
    <xf numFmtId="0" fontId="34" fillId="2" borderId="0" xfId="11" applyNumberFormat="1" applyFont="1" applyFill="1" applyBorder="1" applyAlignment="1" applyProtection="1">
      <alignment horizontal="center" vertical="center"/>
    </xf>
    <xf numFmtId="49" fontId="35" fillId="2" borderId="0" xfId="11" applyNumberFormat="1" applyFont="1" applyFill="1" applyBorder="1" applyAlignment="1" applyProtection="1">
      <alignment horizontal="center" vertical="center"/>
    </xf>
    <xf numFmtId="0" fontId="34" fillId="3" borderId="0" xfId="11" applyNumberFormat="1" applyFont="1" applyFill="1" applyBorder="1" applyAlignment="1" applyProtection="1">
      <alignment horizontal="center" vertical="center"/>
    </xf>
    <xf numFmtId="37" fontId="35" fillId="2" borderId="0" xfId="11" applyNumberFormat="1" applyFont="1" applyFill="1" applyBorder="1" applyAlignment="1" applyProtection="1">
      <alignment horizontal="left"/>
    </xf>
    <xf numFmtId="49" fontId="35" fillId="2" borderId="0" xfId="11" applyNumberFormat="1" applyFont="1" applyFill="1" applyBorder="1" applyAlignment="1" applyProtection="1">
      <alignment horizontal="center"/>
    </xf>
    <xf numFmtId="49" fontId="35" fillId="3" borderId="0" xfId="11" applyNumberFormat="1" applyFont="1" applyFill="1" applyBorder="1" applyAlignment="1" applyProtection="1">
      <alignment horizontal="center"/>
    </xf>
    <xf numFmtId="167" fontId="34" fillId="3" borderId="0" xfId="11" applyNumberFormat="1" applyFont="1" applyFill="1" applyBorder="1" applyProtection="1"/>
    <xf numFmtId="37" fontId="37" fillId="0" borderId="0" xfId="11" applyNumberFormat="1" applyFont="1" applyFill="1" applyBorder="1" applyAlignment="1" applyProtection="1">
      <alignment horizontal="left"/>
    </xf>
    <xf numFmtId="37" fontId="37" fillId="3" borderId="0" xfId="11" applyNumberFormat="1" applyFont="1" applyFill="1" applyBorder="1" applyAlignment="1" applyProtection="1">
      <alignment horizontal="left"/>
    </xf>
    <xf numFmtId="167" fontId="38" fillId="3" borderId="0" xfId="11" applyNumberFormat="1" applyFont="1" applyFill="1" applyBorder="1" applyProtection="1"/>
    <xf numFmtId="167" fontId="44" fillId="3" borderId="0" xfId="11" applyNumberFormat="1" applyFont="1" applyFill="1" applyProtection="1"/>
    <xf numFmtId="165" fontId="56" fillId="0" borderId="0" xfId="11" quotePrefix="1" applyNumberFormat="1" applyFont="1" applyFill="1" applyAlignment="1" applyProtection="1">
      <alignment horizontal="left"/>
    </xf>
    <xf numFmtId="167" fontId="44" fillId="0" borderId="0" xfId="11" applyNumberFormat="1" applyFont="1" applyFill="1" applyProtection="1"/>
    <xf numFmtId="165" fontId="35" fillId="2" borderId="1" xfId="11" applyNumberFormat="1" applyFont="1" applyFill="1" applyBorder="1" applyAlignment="1" applyProtection="1">
      <alignment horizontal="left"/>
    </xf>
    <xf numFmtId="37" fontId="46" fillId="0" borderId="0" xfId="11" applyNumberFormat="1" applyFont="1" applyFill="1" applyProtection="1"/>
    <xf numFmtId="43" fontId="38" fillId="0" borderId="0" xfId="7" applyFont="1" applyFill="1" applyProtection="1"/>
    <xf numFmtId="167" fontId="46" fillId="3" borderId="0" xfId="11" applyNumberFormat="1" applyFont="1" applyFill="1" applyProtection="1"/>
    <xf numFmtId="37" fontId="38" fillId="0" borderId="0" xfId="11" quotePrefix="1" applyNumberFormat="1" applyFont="1" applyFill="1" applyAlignment="1" applyProtection="1">
      <alignment vertical="center" wrapText="1"/>
    </xf>
    <xf numFmtId="167" fontId="46" fillId="0" borderId="0" xfId="11" applyNumberFormat="1" applyFont="1" applyFill="1" applyAlignment="1" applyProtection="1">
      <alignment vertical="center"/>
    </xf>
    <xf numFmtId="167" fontId="46" fillId="3" borderId="0" xfId="11" applyNumberFormat="1" applyFont="1" applyFill="1" applyAlignment="1" applyProtection="1">
      <alignment vertical="center"/>
    </xf>
    <xf numFmtId="167" fontId="46" fillId="0" borderId="0" xfId="11" applyNumberFormat="1" applyFont="1" applyFill="1" applyProtection="1"/>
    <xf numFmtId="0" fontId="38" fillId="0" borderId="0" xfId="11" quotePrefix="1" applyNumberFormat="1" applyFont="1" applyFill="1" applyAlignment="1" applyProtection="1">
      <alignment horizontal="left"/>
    </xf>
    <xf numFmtId="167" fontId="35" fillId="0" borderId="0" xfId="6" applyNumberFormat="1" applyFont="1" applyFill="1" applyBorder="1" applyAlignment="1" applyProtection="1">
      <alignment horizontal="right"/>
    </xf>
    <xf numFmtId="37" fontId="35" fillId="0" borderId="0" xfId="6" applyNumberFormat="1" applyFont="1" applyFill="1" applyBorder="1" applyAlignment="1" applyProtection="1">
      <alignment vertical="center"/>
    </xf>
    <xf numFmtId="166" fontId="34" fillId="3" borderId="0" xfId="8" applyNumberFormat="1" applyFont="1" applyFill="1" applyProtection="1"/>
    <xf numFmtId="166" fontId="38" fillId="3" borderId="0" xfId="8" applyNumberFormat="1" applyFont="1" applyFill="1" applyProtection="1"/>
    <xf numFmtId="49" fontId="35" fillId="0" borderId="0" xfId="6" quotePrefix="1" applyNumberFormat="1" applyFont="1" applyFill="1" applyAlignment="1" applyProtection="1">
      <alignment horizontal="left"/>
    </xf>
    <xf numFmtId="166" fontId="35" fillId="0" borderId="0" xfId="7" quotePrefix="1" applyNumberFormat="1" applyFont="1" applyFill="1" applyAlignment="1" applyProtection="1">
      <alignment horizontal="right"/>
    </xf>
    <xf numFmtId="166" fontId="35" fillId="2" borderId="0" xfId="7" quotePrefix="1" applyNumberFormat="1" applyFont="1" applyFill="1" applyAlignment="1" applyProtection="1">
      <alignment horizontal="right"/>
    </xf>
    <xf numFmtId="37" fontId="38" fillId="0" borderId="0" xfId="6" quotePrefix="1" applyNumberFormat="1" applyFont="1" applyFill="1" applyAlignment="1" applyProtection="1">
      <alignment wrapText="1"/>
    </xf>
    <xf numFmtId="167" fontId="6" fillId="0" borderId="0" xfId="11" quotePrefix="1" applyNumberFormat="1" applyFont="1" applyFill="1" applyBorder="1" applyAlignment="1" applyProtection="1">
      <alignment horizontal="left"/>
    </xf>
    <xf numFmtId="165" fontId="35" fillId="0" borderId="0" xfId="11" applyNumberFormat="1" applyFont="1" applyFill="1" applyAlignment="1" applyProtection="1">
      <alignment horizontal="left"/>
    </xf>
    <xf numFmtId="41" fontId="35" fillId="0" borderId="0" xfId="11" applyNumberFormat="1" applyFont="1" applyFill="1" applyBorder="1" applyAlignment="1" applyProtection="1">
      <alignment horizontal="right"/>
    </xf>
    <xf numFmtId="41" fontId="35" fillId="2" borderId="0" xfId="11" applyNumberFormat="1" applyFont="1" applyFill="1" applyBorder="1" applyAlignment="1" applyProtection="1">
      <alignment horizontal="right"/>
    </xf>
    <xf numFmtId="41" fontId="38" fillId="0" borderId="0" xfId="11" applyNumberFormat="1" applyFont="1" applyFill="1" applyBorder="1" applyAlignment="1" applyProtection="1">
      <alignment horizontal="right"/>
    </xf>
    <xf numFmtId="41" fontId="57" fillId="0" borderId="0" xfId="11" applyNumberFormat="1" applyFont="1" applyFill="1" applyAlignment="1" applyProtection="1">
      <alignment horizontal="right"/>
    </xf>
    <xf numFmtId="165" fontId="35" fillId="0" borderId="1" xfId="11" applyNumberFormat="1" applyFont="1" applyFill="1" applyBorder="1" applyAlignment="1" applyProtection="1">
      <alignment horizontal="left"/>
    </xf>
    <xf numFmtId="166" fontId="35" fillId="0" borderId="1" xfId="9" applyNumberFormat="1" applyFont="1" applyFill="1" applyBorder="1" applyAlignment="1" applyProtection="1">
      <alignment horizontal="center"/>
    </xf>
    <xf numFmtId="0" fontId="38" fillId="0" borderId="0" xfId="11" applyNumberFormat="1" applyFont="1" applyFill="1" applyBorder="1" applyAlignment="1">
      <alignment horizontal="left"/>
    </xf>
    <xf numFmtId="37" fontId="46" fillId="0" borderId="0" xfId="11" applyNumberFormat="1" applyFont="1" applyFill="1" applyBorder="1" applyProtection="1"/>
    <xf numFmtId="37" fontId="37" fillId="2" borderId="0" xfId="11" applyNumberFormat="1" applyFont="1" applyFill="1" applyBorder="1" applyAlignment="1" applyProtection="1">
      <alignment horizontal="left"/>
    </xf>
    <xf numFmtId="167" fontId="46" fillId="3" borderId="0" xfId="11" applyNumberFormat="1" applyFont="1" applyFill="1" applyBorder="1" applyProtection="1"/>
    <xf numFmtId="41" fontId="35" fillId="0" borderId="0" xfId="11" applyNumberFormat="1" applyFont="1" applyFill="1" applyAlignment="1" applyProtection="1">
      <alignment horizontal="right"/>
    </xf>
    <xf numFmtId="37" fontId="38" fillId="0" borderId="0" xfId="11" applyNumberFormat="1" applyFont="1" applyFill="1" applyAlignment="1" applyProtection="1">
      <alignment horizontal="right"/>
    </xf>
    <xf numFmtId="41" fontId="46" fillId="0" borderId="0" xfId="11" applyNumberFormat="1" applyFont="1" applyFill="1" applyProtection="1"/>
    <xf numFmtId="37" fontId="38" fillId="0" borderId="0" xfId="11" applyNumberFormat="1" applyFont="1" applyFill="1" applyAlignment="1" applyProtection="1">
      <alignment wrapText="1"/>
    </xf>
    <xf numFmtId="37" fontId="12" fillId="3" borderId="0" xfId="6" applyNumberFormat="1" applyFont="1" applyFill="1" applyBorder="1" applyAlignment="1" applyProtection="1">
      <alignment horizontal="centerContinuous"/>
    </xf>
    <xf numFmtId="37" fontId="35" fillId="0" borderId="0" xfId="6" applyNumberFormat="1" applyFont="1" applyFill="1" applyBorder="1" applyAlignment="1" applyProtection="1">
      <alignment horizontal="centerContinuous"/>
    </xf>
    <xf numFmtId="167" fontId="43" fillId="3" borderId="0" xfId="6" applyNumberFormat="1" applyFont="1" applyFill="1" applyBorder="1" applyProtection="1"/>
    <xf numFmtId="37" fontId="35" fillId="2" borderId="0" xfId="6" applyNumberFormat="1" applyFont="1" applyFill="1" applyBorder="1" applyAlignment="1" applyProtection="1">
      <alignment horizontal="center"/>
    </xf>
    <xf numFmtId="165" fontId="38" fillId="0" borderId="0" xfId="13" applyNumberFormat="1" applyFont="1" applyFill="1" applyAlignment="1" applyProtection="1">
      <alignment horizontal="left"/>
    </xf>
    <xf numFmtId="41" fontId="38" fillId="0" borderId="0" xfId="13" applyNumberFormat="1" applyFont="1" applyFill="1" applyBorder="1" applyAlignment="1" applyProtection="1">
      <alignment horizontal="right"/>
    </xf>
    <xf numFmtId="0" fontId="38" fillId="3" borderId="0" xfId="13" applyFont="1" applyFill="1" applyProtection="1"/>
    <xf numFmtId="0" fontId="38" fillId="3" borderId="0" xfId="13" applyFont="1" applyFill="1" applyBorder="1" applyProtection="1"/>
    <xf numFmtId="0" fontId="38" fillId="0" borderId="0" xfId="13" quotePrefix="1" applyNumberFormat="1" applyFont="1" applyFill="1" applyAlignment="1" applyProtection="1">
      <alignment horizontal="left"/>
    </xf>
    <xf numFmtId="0" fontId="38" fillId="2" borderId="0" xfId="13" quotePrefix="1" applyNumberFormat="1" applyFont="1" applyFill="1" applyAlignment="1" applyProtection="1">
      <alignment horizontal="left"/>
    </xf>
    <xf numFmtId="165" fontId="35" fillId="0" borderId="0" xfId="13" applyNumberFormat="1" applyFont="1" applyFill="1" applyAlignment="1" applyProtection="1">
      <alignment horizontal="left"/>
    </xf>
    <xf numFmtId="41" fontId="35" fillId="0" borderId="0" xfId="13" applyNumberFormat="1" applyFont="1" applyFill="1" applyBorder="1" applyAlignment="1" applyProtection="1">
      <alignment horizontal="right"/>
    </xf>
    <xf numFmtId="166" fontId="35" fillId="0" borderId="0" xfId="7" applyNumberFormat="1" applyFont="1" applyFill="1" applyBorder="1" applyAlignment="1" applyProtection="1">
      <alignment horizontal="right"/>
    </xf>
    <xf numFmtId="166" fontId="35" fillId="2" borderId="0" xfId="7" applyNumberFormat="1" applyFont="1" applyFill="1" applyBorder="1" applyAlignment="1" applyProtection="1">
      <alignment horizontal="right"/>
    </xf>
    <xf numFmtId="0" fontId="35" fillId="3" borderId="0" xfId="13" applyFont="1" applyFill="1" applyProtection="1"/>
    <xf numFmtId="0" fontId="38" fillId="0" borderId="0" xfId="13" applyFont="1" applyFill="1" applyBorder="1" applyProtection="1"/>
    <xf numFmtId="0" fontId="38" fillId="0" borderId="0" xfId="13" applyFont="1" applyFill="1" applyProtection="1"/>
    <xf numFmtId="0" fontId="38" fillId="0" borderId="0" xfId="6" applyFont="1" applyFill="1"/>
    <xf numFmtId="166" fontId="38" fillId="0" borderId="0" xfId="6" applyNumberFormat="1" applyFont="1" applyFill="1"/>
    <xf numFmtId="0" fontId="38" fillId="3" borderId="0" xfId="6" applyFont="1" applyFill="1"/>
    <xf numFmtId="37" fontId="38" fillId="0" borderId="0" xfId="6" quotePrefix="1" applyNumberFormat="1" applyFont="1" applyFill="1" applyAlignment="1" applyProtection="1">
      <alignment horizontal="left" vertical="center" wrapText="1"/>
    </xf>
    <xf numFmtId="0" fontId="38" fillId="0" borderId="0" xfId="6" applyFont="1" applyFill="1" applyAlignment="1"/>
    <xf numFmtId="0" fontId="60" fillId="0" borderId="0" xfId="6" applyFont="1" applyFill="1"/>
    <xf numFmtId="0" fontId="44" fillId="0" borderId="0" xfId="6" applyFont="1" applyFill="1"/>
    <xf numFmtId="0" fontId="44" fillId="3" borderId="0" xfId="6" applyFont="1" applyFill="1"/>
    <xf numFmtId="0" fontId="35" fillId="0" borderId="0" xfId="13" applyNumberFormat="1" applyFont="1" applyFill="1" applyBorder="1" applyAlignment="1" applyProtection="1">
      <alignment horizontal="left" vertical="center"/>
    </xf>
    <xf numFmtId="0" fontId="35" fillId="0" borderId="0" xfId="13" applyNumberFormat="1" applyFont="1" applyFill="1" applyBorder="1" applyAlignment="1" applyProtection="1">
      <alignment horizontal="centerContinuous" vertical="center"/>
    </xf>
    <xf numFmtId="0" fontId="34" fillId="0" borderId="0" xfId="13" applyFont="1" applyFill="1" applyBorder="1" applyProtection="1"/>
    <xf numFmtId="0" fontId="35" fillId="0" borderId="0" xfId="13" applyNumberFormat="1" applyFont="1" applyFill="1" applyBorder="1" applyAlignment="1" applyProtection="1">
      <alignment horizontal="right" vertical="center"/>
    </xf>
    <xf numFmtId="0" fontId="34" fillId="3" borderId="0" xfId="13" applyFont="1" applyFill="1" applyBorder="1" applyProtection="1"/>
    <xf numFmtId="3" fontId="35" fillId="3" borderId="0" xfId="13" applyNumberFormat="1" applyFont="1" applyFill="1" applyProtection="1"/>
    <xf numFmtId="166" fontId="38" fillId="0" borderId="0" xfId="7" applyNumberFormat="1" applyFont="1" applyFill="1" applyBorder="1" applyAlignment="1" applyProtection="1">
      <alignment horizontal="right"/>
    </xf>
    <xf numFmtId="3" fontId="38" fillId="3" borderId="0" xfId="13" applyNumberFormat="1" applyFont="1" applyFill="1" applyProtection="1"/>
    <xf numFmtId="41" fontId="38" fillId="0" borderId="0" xfId="6" applyNumberFormat="1" applyFont="1" applyFill="1" applyAlignment="1">
      <alignment horizontal="right"/>
    </xf>
    <xf numFmtId="166" fontId="44" fillId="0" borderId="0" xfId="7" applyNumberFormat="1" applyFont="1" applyFill="1" applyAlignment="1">
      <alignment horizontal="right"/>
    </xf>
    <xf numFmtId="9" fontId="44" fillId="0" borderId="0" xfId="14" applyFont="1" applyFill="1" applyAlignment="1">
      <alignment horizontal="right"/>
    </xf>
    <xf numFmtId="49" fontId="25" fillId="0" borderId="1" xfId="6" quotePrefix="1" applyNumberFormat="1" applyFont="1" applyFill="1" applyBorder="1" applyAlignment="1" applyProtection="1">
      <alignment horizontal="left" vertical="center" wrapText="1"/>
    </xf>
    <xf numFmtId="165" fontId="38" fillId="0" borderId="0" xfId="13" applyNumberFormat="1" applyFont="1" applyFill="1" applyAlignment="1" applyProtection="1">
      <alignment horizontal="right"/>
    </xf>
    <xf numFmtId="166" fontId="38" fillId="0" borderId="0" xfId="7" applyNumberFormat="1" applyFont="1" applyFill="1"/>
    <xf numFmtId="0" fontId="38" fillId="0" borderId="0" xfId="13" applyNumberFormat="1" applyFont="1" applyFill="1" applyBorder="1" applyAlignment="1" applyProtection="1">
      <alignment horizontal="left" vertical="justify" wrapText="1"/>
    </xf>
    <xf numFmtId="0" fontId="38" fillId="0" borderId="0" xfId="6" applyFont="1" applyFill="1" applyAlignment="1">
      <alignment vertical="justify" wrapText="1"/>
    </xf>
    <xf numFmtId="166" fontId="38" fillId="0" borderId="0" xfId="7" applyNumberFormat="1" applyFont="1" applyFill="1" applyAlignment="1">
      <alignment vertical="justify" wrapText="1"/>
    </xf>
    <xf numFmtId="41" fontId="38" fillId="0" borderId="0" xfId="6" applyNumberFormat="1" applyFont="1" applyFill="1"/>
    <xf numFmtId="0" fontId="46" fillId="0" borderId="0" xfId="6" applyFont="1" applyFill="1"/>
    <xf numFmtId="166" fontId="46" fillId="0" borderId="0" xfId="7" applyNumberFormat="1" applyFont="1" applyFill="1"/>
    <xf numFmtId="0" fontId="46" fillId="3" borderId="0" xfId="6" applyFont="1" applyFill="1"/>
    <xf numFmtId="0" fontId="46" fillId="0" borderId="0" xfId="13" applyFont="1" applyFill="1" applyProtection="1"/>
    <xf numFmtId="166" fontId="46" fillId="0" borderId="0" xfId="7" applyNumberFormat="1" applyFont="1" applyFill="1" applyProtection="1"/>
    <xf numFmtId="0" fontId="46" fillId="3" borderId="0" xfId="13" applyFont="1" applyFill="1" applyProtection="1"/>
    <xf numFmtId="0" fontId="35" fillId="0" borderId="0" xfId="13" applyNumberFormat="1" applyFont="1" applyFill="1" applyAlignment="1" applyProtection="1">
      <alignment horizontal="centerContinuous"/>
    </xf>
    <xf numFmtId="166" fontId="35" fillId="0" borderId="0" xfId="7" applyNumberFormat="1" applyFont="1" applyFill="1" applyAlignment="1" applyProtection="1">
      <alignment horizontal="centerContinuous"/>
    </xf>
    <xf numFmtId="41" fontId="34" fillId="0" borderId="0" xfId="13" applyNumberFormat="1" applyFont="1" applyFill="1" applyBorder="1" applyAlignment="1" applyProtection="1"/>
    <xf numFmtId="0" fontId="34" fillId="0" borderId="0" xfId="13" applyFont="1" applyFill="1" applyProtection="1"/>
    <xf numFmtId="0" fontId="34" fillId="3" borderId="0" xfId="13" applyFont="1" applyFill="1" applyProtection="1"/>
    <xf numFmtId="37" fontId="52" fillId="0" borderId="0" xfId="6" applyNumberFormat="1" applyFont="1" applyFill="1" applyBorder="1" applyAlignment="1" applyProtection="1">
      <alignment horizontal="center"/>
    </xf>
    <xf numFmtId="49" fontId="37" fillId="3" borderId="0" xfId="6" applyNumberFormat="1" applyFont="1" applyFill="1" applyBorder="1" applyAlignment="1" applyProtection="1">
      <alignment horizontal="center"/>
    </xf>
    <xf numFmtId="0" fontId="44" fillId="0" borderId="0" xfId="11" applyFont="1" applyFill="1"/>
    <xf numFmtId="0" fontId="44" fillId="3" borderId="0" xfId="11" applyFont="1" applyFill="1"/>
    <xf numFmtId="0" fontId="35" fillId="3" borderId="0" xfId="11" applyFont="1" applyFill="1"/>
    <xf numFmtId="166" fontId="44" fillId="0" borderId="0" xfId="7" applyNumberFormat="1" applyFont="1" applyFill="1"/>
    <xf numFmtId="41" fontId="37" fillId="0" borderId="0" xfId="11" applyNumberFormat="1" applyFont="1" applyFill="1" applyBorder="1" applyAlignment="1">
      <alignment horizontal="right"/>
    </xf>
    <xf numFmtId="0" fontId="44" fillId="0" borderId="0" xfId="11" applyFont="1" applyFill="1" applyBorder="1"/>
    <xf numFmtId="41" fontId="44" fillId="0" borderId="0" xfId="11" applyNumberFormat="1" applyFont="1" applyFill="1" applyBorder="1"/>
    <xf numFmtId="166" fontId="38" fillId="0" borderId="0" xfId="7" applyNumberFormat="1" applyFont="1" applyFill="1" applyProtection="1"/>
    <xf numFmtId="37" fontId="52" fillId="0" borderId="0" xfId="11" applyNumberFormat="1" applyFont="1" applyFill="1" applyBorder="1" applyAlignment="1" applyProtection="1">
      <alignment horizontal="center"/>
    </xf>
    <xf numFmtId="49" fontId="37" fillId="3" borderId="0" xfId="11" applyNumberFormat="1" applyFont="1" applyFill="1" applyBorder="1" applyAlignment="1" applyProtection="1">
      <alignment horizontal="center"/>
    </xf>
    <xf numFmtId="166" fontId="38" fillId="2" borderId="0" xfId="9" applyNumberFormat="1" applyFont="1" applyFill="1" applyAlignment="1" applyProtection="1">
      <alignment horizontal="right"/>
    </xf>
    <xf numFmtId="166" fontId="37" fillId="3" borderId="0" xfId="13" applyNumberFormat="1" applyFont="1" applyFill="1" applyProtection="1"/>
    <xf numFmtId="0" fontId="37" fillId="3" borderId="0" xfId="13" applyFont="1" applyFill="1" applyProtection="1"/>
    <xf numFmtId="166" fontId="35" fillId="3" borderId="0" xfId="13" applyNumberFormat="1" applyFont="1" applyFill="1" applyProtection="1"/>
    <xf numFmtId="0" fontId="40" fillId="3" borderId="0" xfId="6" applyFont="1" applyFill="1"/>
    <xf numFmtId="165" fontId="37" fillId="0" borderId="0" xfId="13" applyNumberFormat="1" applyFont="1" applyFill="1" applyAlignment="1" applyProtection="1">
      <alignment horizontal="left"/>
    </xf>
    <xf numFmtId="166" fontId="37" fillId="0" borderId="0" xfId="9" applyNumberFormat="1" applyFont="1" applyFill="1" applyAlignment="1" applyProtection="1">
      <alignment horizontal="right"/>
    </xf>
    <xf numFmtId="37" fontId="62" fillId="0" borderId="0" xfId="6" applyNumberFormat="1" applyFont="1" applyFill="1" applyBorder="1" applyAlignment="1" applyProtection="1">
      <alignment horizontal="center"/>
    </xf>
    <xf numFmtId="166" fontId="37" fillId="0" borderId="0" xfId="13" applyNumberFormat="1" applyFont="1" applyFill="1" applyProtection="1"/>
    <xf numFmtId="166" fontId="46" fillId="0" borderId="0" xfId="6" applyNumberFormat="1" applyFont="1" applyFill="1" applyAlignment="1">
      <alignment horizontal="right"/>
    </xf>
    <xf numFmtId="166" fontId="46" fillId="0" borderId="0" xfId="6" applyNumberFormat="1" applyFont="1" applyFill="1"/>
    <xf numFmtId="0" fontId="37" fillId="0" borderId="0" xfId="13" applyNumberFormat="1" applyFont="1" applyFill="1" applyBorder="1" applyAlignment="1" applyProtection="1">
      <alignment vertical="center" wrapText="1"/>
    </xf>
    <xf numFmtId="165" fontId="38" fillId="0" borderId="0" xfId="15" applyNumberFormat="1" applyFont="1" applyFill="1" applyAlignment="1" applyProtection="1">
      <alignment horizontal="left"/>
    </xf>
    <xf numFmtId="0" fontId="44" fillId="3" borderId="0" xfId="15" applyFont="1" applyFill="1" applyProtection="1"/>
    <xf numFmtId="37" fontId="38" fillId="0" borderId="0" xfId="15" quotePrefix="1" applyNumberFormat="1" applyFont="1" applyFill="1" applyAlignment="1" applyProtection="1">
      <alignment horizontal="left"/>
    </xf>
    <xf numFmtId="41" fontId="38" fillId="0" borderId="0" xfId="15" applyNumberFormat="1" applyFont="1" applyFill="1" applyAlignment="1" applyProtection="1">
      <alignment horizontal="right"/>
    </xf>
    <xf numFmtId="0" fontId="44" fillId="0" borderId="0" xfId="15" applyFont="1" applyFill="1" applyProtection="1"/>
    <xf numFmtId="41" fontId="38" fillId="0" borderId="0" xfId="15" applyNumberFormat="1" applyFont="1" applyFill="1" applyProtection="1"/>
    <xf numFmtId="166" fontId="38" fillId="0" borderId="0" xfId="7" quotePrefix="1" applyNumberFormat="1" applyFont="1" applyFill="1" applyAlignment="1" applyProtection="1">
      <alignment horizontal="left"/>
    </xf>
    <xf numFmtId="37" fontId="46" fillId="0" borderId="0" xfId="15" applyNumberFormat="1" applyFont="1" applyFill="1" applyProtection="1"/>
    <xf numFmtId="41" fontId="46" fillId="0" borderId="0" xfId="15" applyNumberFormat="1" applyFont="1" applyFill="1" applyProtection="1"/>
    <xf numFmtId="0" fontId="46" fillId="3" borderId="0" xfId="15" applyFont="1" applyFill="1" applyProtection="1"/>
    <xf numFmtId="0" fontId="46" fillId="0" borderId="0" xfId="15" applyFont="1" applyFill="1" applyProtection="1"/>
    <xf numFmtId="0" fontId="43" fillId="0" borderId="0" xfId="6" applyFont="1" applyFill="1"/>
    <xf numFmtId="166" fontId="38" fillId="0" borderId="0" xfId="7" applyNumberFormat="1" applyFont="1" applyFill="1" applyAlignment="1" applyProtection="1">
      <alignment horizontal="left"/>
    </xf>
    <xf numFmtId="166" fontId="38" fillId="2" borderId="0" xfId="7" applyNumberFormat="1" applyFont="1" applyFill="1" applyAlignment="1" applyProtection="1">
      <alignment horizontal="left"/>
    </xf>
    <xf numFmtId="0" fontId="38" fillId="0" borderId="0" xfId="13" applyNumberFormat="1" applyFont="1" applyFill="1" applyProtection="1"/>
    <xf numFmtId="166" fontId="44" fillId="0" borderId="0" xfId="6" applyNumberFormat="1" applyFont="1" applyFill="1"/>
    <xf numFmtId="0" fontId="38" fillId="0" borderId="0" xfId="6" applyFont="1" applyFill="1" applyAlignment="1">
      <alignment horizontal="left" wrapText="1"/>
    </xf>
    <xf numFmtId="0" fontId="38" fillId="0" borderId="0" xfId="6" applyFont="1" applyFill="1" applyAlignment="1">
      <alignment wrapText="1"/>
    </xf>
    <xf numFmtId="41" fontId="38" fillId="0" borderId="0" xfId="13" applyNumberFormat="1" applyFont="1" applyFill="1" applyBorder="1" applyAlignment="1" applyProtection="1"/>
    <xf numFmtId="166" fontId="38" fillId="2" borderId="0" xfId="7" applyNumberFormat="1" applyFont="1" applyFill="1"/>
    <xf numFmtId="167" fontId="35" fillId="0" borderId="0" xfId="6" quotePrefix="1" applyNumberFormat="1" applyFont="1" applyFill="1" applyBorder="1" applyAlignment="1" applyProtection="1">
      <alignment horizontal="left"/>
    </xf>
    <xf numFmtId="0" fontId="19" fillId="3" borderId="0" xfId="4" applyFont="1" applyFill="1" applyBorder="1" applyAlignment="1" applyProtection="1">
      <alignment horizontal="center" vertical="center"/>
    </xf>
    <xf numFmtId="37" fontId="37" fillId="3" borderId="0" xfId="6" applyNumberFormat="1" applyFont="1" applyFill="1" applyAlignment="1" applyProtection="1">
      <alignment horizontal="left"/>
    </xf>
    <xf numFmtId="175" fontId="35" fillId="0" borderId="0" xfId="6" applyNumberFormat="1" applyFont="1" applyFill="1" applyAlignment="1" applyProtection="1">
      <alignment horizontal="right"/>
    </xf>
    <xf numFmtId="175" fontId="35" fillId="2" borderId="0" xfId="6" applyNumberFormat="1" applyFont="1" applyFill="1" applyAlignment="1" applyProtection="1">
      <alignment horizontal="right"/>
    </xf>
    <xf numFmtId="175" fontId="38" fillId="0" borderId="0" xfId="6" applyNumberFormat="1" applyFont="1" applyFill="1" applyAlignment="1" applyProtection="1">
      <alignment horizontal="right"/>
    </xf>
    <xf numFmtId="175" fontId="38" fillId="2" borderId="0" xfId="6" applyNumberFormat="1" applyFont="1" applyFill="1" applyAlignment="1" applyProtection="1">
      <alignment horizontal="right"/>
    </xf>
    <xf numFmtId="165" fontId="37" fillId="0" borderId="0" xfId="6" quotePrefix="1" applyNumberFormat="1" applyFont="1" applyFill="1" applyAlignment="1" applyProtection="1">
      <alignment horizontal="left"/>
    </xf>
    <xf numFmtId="175" fontId="37" fillId="0" borderId="0" xfId="6" applyNumberFormat="1" applyFont="1" applyFill="1" applyAlignment="1" applyProtection="1">
      <alignment horizontal="right"/>
    </xf>
    <xf numFmtId="175" fontId="37" fillId="2" borderId="0" xfId="6" applyNumberFormat="1" applyFont="1" applyFill="1" applyAlignment="1" applyProtection="1">
      <alignment horizontal="right"/>
    </xf>
    <xf numFmtId="41" fontId="37" fillId="3" borderId="0" xfId="6" applyNumberFormat="1" applyFont="1" applyFill="1" applyAlignment="1" applyProtection="1">
      <alignment horizontal="right"/>
    </xf>
    <xf numFmtId="166" fontId="38" fillId="3" borderId="0" xfId="7" applyNumberFormat="1" applyFont="1" applyFill="1" applyProtection="1"/>
    <xf numFmtId="0" fontId="38" fillId="0" borderId="0" xfId="6" applyFont="1" applyFill="1" applyAlignment="1">
      <alignment horizontal="left" vertical="center" wrapText="1"/>
    </xf>
    <xf numFmtId="166" fontId="38" fillId="0" borderId="0" xfId="13" applyNumberFormat="1" applyFont="1" applyFill="1" applyProtection="1"/>
    <xf numFmtId="166" fontId="38" fillId="3" borderId="0" xfId="13" applyNumberFormat="1" applyFont="1" applyFill="1" applyProtection="1"/>
    <xf numFmtId="165" fontId="35" fillId="3" borderId="0" xfId="13" applyNumberFormat="1" applyFont="1" applyFill="1" applyAlignment="1" applyProtection="1">
      <alignment horizontal="left"/>
    </xf>
    <xf numFmtId="41" fontId="35" fillId="3" borderId="0" xfId="13" applyNumberFormat="1" applyFont="1" applyFill="1" applyBorder="1" applyAlignment="1" applyProtection="1"/>
    <xf numFmtId="41" fontId="35" fillId="2" borderId="0" xfId="13" applyNumberFormat="1" applyFont="1" applyFill="1" applyBorder="1" applyAlignment="1" applyProtection="1"/>
    <xf numFmtId="41" fontId="44" fillId="0" borderId="0" xfId="6" applyNumberFormat="1" applyFont="1" applyFill="1"/>
    <xf numFmtId="43" fontId="33" fillId="0" borderId="0" xfId="7" applyFont="1" applyFill="1"/>
    <xf numFmtId="165" fontId="38" fillId="0" borderId="0" xfId="13" applyNumberFormat="1" applyFont="1" applyFill="1" applyBorder="1" applyAlignment="1" applyProtection="1">
      <alignment horizontal="left"/>
    </xf>
    <xf numFmtId="43" fontId="38" fillId="0" borderId="0" xfId="7" applyNumberFormat="1" applyFont="1" applyFill="1" applyBorder="1"/>
    <xf numFmtId="43" fontId="38" fillId="2" borderId="0" xfId="7" applyNumberFormat="1" applyFont="1" applyFill="1" applyBorder="1"/>
    <xf numFmtId="0" fontId="44" fillId="0" borderId="0" xfId="6" applyFont="1" applyFill="1" applyBorder="1"/>
    <xf numFmtId="0" fontId="37" fillId="0" borderId="0" xfId="13" applyFont="1" applyFill="1" applyBorder="1" applyProtection="1"/>
    <xf numFmtId="170" fontId="38" fillId="0" borderId="0" xfId="7" applyNumberFormat="1" applyFont="1" applyFill="1" applyBorder="1" applyAlignment="1" applyProtection="1"/>
    <xf numFmtId="0" fontId="38" fillId="0" borderId="0" xfId="13" quotePrefix="1" applyNumberFormat="1" applyFont="1" applyFill="1" applyAlignment="1" applyProtection="1">
      <alignment horizontal="right"/>
    </xf>
    <xf numFmtId="170" fontId="38" fillId="0" borderId="0" xfId="7" quotePrefix="1" applyNumberFormat="1" applyFont="1" applyFill="1" applyAlignment="1" applyProtection="1">
      <alignment horizontal="right"/>
    </xf>
    <xf numFmtId="170" fontId="38" fillId="0" borderId="0" xfId="7" applyNumberFormat="1" applyFont="1" applyFill="1" applyAlignment="1" applyProtection="1">
      <alignment horizontal="right"/>
    </xf>
    <xf numFmtId="170" fontId="38" fillId="2" borderId="0" xfId="7" quotePrefix="1" applyNumberFormat="1" applyFont="1" applyFill="1" applyAlignment="1" applyProtection="1">
      <alignment horizontal="right"/>
    </xf>
    <xf numFmtId="176" fontId="38" fillId="0" borderId="0" xfId="13" quotePrefix="1" applyNumberFormat="1" applyFont="1" applyFill="1" applyAlignment="1" applyProtection="1">
      <alignment horizontal="right"/>
    </xf>
    <xf numFmtId="176" fontId="38" fillId="0" borderId="0" xfId="6" quotePrefix="1" applyNumberFormat="1" applyFont="1" applyFill="1" applyAlignment="1">
      <alignment horizontal="right"/>
    </xf>
    <xf numFmtId="0" fontId="38" fillId="0" borderId="0" xfId="6" quotePrefix="1" applyFont="1" applyFill="1" applyBorder="1" applyAlignment="1">
      <alignment horizontal="right"/>
    </xf>
    <xf numFmtId="170" fontId="38" fillId="0" borderId="0" xfId="7" quotePrefix="1" applyNumberFormat="1" applyFont="1" applyFill="1" applyBorder="1" applyAlignment="1">
      <alignment horizontal="right"/>
    </xf>
    <xf numFmtId="166" fontId="38" fillId="0" borderId="0" xfId="7" applyNumberFormat="1" applyFont="1" applyFill="1" applyBorder="1"/>
    <xf numFmtId="166" fontId="38" fillId="0" borderId="0" xfId="1" applyNumberFormat="1" applyFont="1" applyFill="1" applyBorder="1"/>
    <xf numFmtId="174" fontId="38" fillId="2" borderId="0" xfId="1" applyNumberFormat="1" applyFont="1" applyFill="1" applyBorder="1"/>
    <xf numFmtId="0" fontId="38" fillId="0" borderId="0" xfId="6" quotePrefix="1" applyFont="1" applyFill="1" applyBorder="1"/>
    <xf numFmtId="0" fontId="60" fillId="0" borderId="0" xfId="13" applyNumberFormat="1" applyFont="1" applyFill="1" applyBorder="1" applyAlignment="1" applyProtection="1">
      <alignment horizontal="justify" wrapText="1"/>
    </xf>
    <xf numFmtId="49" fontId="25" fillId="0" borderId="0" xfId="6" quotePrefix="1" applyNumberFormat="1" applyFont="1" applyFill="1" applyBorder="1" applyAlignment="1" applyProtection="1">
      <alignment horizontal="left"/>
    </xf>
    <xf numFmtId="166" fontId="35" fillId="2" borderId="1" xfId="7" applyNumberFormat="1" applyFont="1" applyFill="1" applyBorder="1" applyAlignment="1" applyProtection="1">
      <alignment horizontal="left"/>
    </xf>
    <xf numFmtId="166" fontId="34" fillId="3" borderId="0" xfId="7" applyNumberFormat="1" applyFont="1" applyFill="1" applyBorder="1" applyProtection="1"/>
    <xf numFmtId="166" fontId="38" fillId="0" borderId="0" xfId="7" applyNumberFormat="1" applyFont="1" applyFill="1" applyBorder="1" applyAlignment="1" applyProtection="1"/>
    <xf numFmtId="166" fontId="38" fillId="2" borderId="0" xfId="7" applyNumberFormat="1" applyFont="1" applyFill="1" applyBorder="1" applyAlignment="1" applyProtection="1"/>
    <xf numFmtId="170" fontId="35" fillId="0" borderId="0" xfId="7" applyNumberFormat="1" applyFont="1" applyFill="1" applyBorder="1" applyAlignment="1" applyProtection="1">
      <alignment horizontal="left"/>
    </xf>
    <xf numFmtId="170" fontId="35" fillId="0" borderId="0" xfId="7" applyNumberFormat="1" applyFont="1" applyFill="1" applyBorder="1" applyAlignment="1" applyProtection="1">
      <alignment horizontal="center"/>
    </xf>
    <xf numFmtId="170" fontId="35" fillId="3" borderId="0" xfId="7" applyNumberFormat="1" applyFont="1" applyFill="1" applyBorder="1" applyAlignment="1" applyProtection="1">
      <alignment horizontal="center"/>
    </xf>
    <xf numFmtId="170" fontId="34" fillId="3" borderId="0" xfId="7" applyNumberFormat="1" applyFont="1" applyFill="1" applyBorder="1" applyProtection="1"/>
    <xf numFmtId="170" fontId="35" fillId="2" borderId="1" xfId="7" applyNumberFormat="1" applyFont="1" applyFill="1" applyBorder="1" applyAlignment="1" applyProtection="1">
      <alignment horizontal="left"/>
    </xf>
    <xf numFmtId="177" fontId="38" fillId="0" borderId="0" xfId="6" applyNumberFormat="1" applyFont="1" applyFill="1"/>
    <xf numFmtId="166" fontId="37" fillId="0" borderId="0" xfId="7" applyNumberFormat="1" applyFont="1" applyFill="1" applyBorder="1" applyAlignment="1" applyProtection="1"/>
    <xf numFmtId="166" fontId="38" fillId="0" borderId="0" xfId="7" applyNumberFormat="1" applyFont="1" applyFill="1" applyBorder="1" applyAlignment="1" applyProtection="1">
      <alignment horizontal="left"/>
    </xf>
    <xf numFmtId="166" fontId="38" fillId="2" borderId="0" xfId="7" applyNumberFormat="1" applyFont="1" applyFill="1" applyBorder="1" applyAlignment="1" applyProtection="1">
      <alignment horizontal="left"/>
    </xf>
    <xf numFmtId="170" fontId="52" fillId="0" borderId="0" xfId="7" applyNumberFormat="1" applyFont="1" applyFill="1" applyBorder="1" applyAlignment="1" applyProtection="1">
      <alignment horizontal="left"/>
    </xf>
    <xf numFmtId="170" fontId="37" fillId="0" borderId="0" xfId="7" applyNumberFormat="1" applyFont="1" applyFill="1" applyBorder="1" applyAlignment="1" applyProtection="1">
      <alignment horizontal="center"/>
    </xf>
    <xf numFmtId="170" fontId="38" fillId="0" borderId="0" xfId="7" applyNumberFormat="1" applyFont="1" applyFill="1" applyBorder="1" applyProtection="1"/>
    <xf numFmtId="170" fontId="34" fillId="0" borderId="0" xfId="7" applyNumberFormat="1" applyFont="1" applyFill="1" applyBorder="1" applyProtection="1"/>
    <xf numFmtId="37" fontId="12" fillId="0" borderId="0" xfId="6" applyNumberFormat="1" applyFont="1" applyFill="1" applyBorder="1" applyAlignment="1" applyProtection="1">
      <alignment horizontal="centerContinuous"/>
    </xf>
    <xf numFmtId="167" fontId="43" fillId="0" borderId="0" xfId="6" applyNumberFormat="1" applyFont="1" applyFill="1" applyBorder="1" applyProtection="1"/>
    <xf numFmtId="49" fontId="35" fillId="2" borderId="0" xfId="6" applyNumberFormat="1" applyFont="1" applyFill="1" applyBorder="1" applyAlignment="1" applyProtection="1">
      <alignment vertical="center"/>
    </xf>
    <xf numFmtId="0" fontId="34" fillId="0" borderId="0" xfId="13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/>
    </xf>
    <xf numFmtId="0" fontId="34" fillId="2" borderId="0" xfId="13" applyFont="1" applyFill="1" applyBorder="1" applyProtection="1"/>
    <xf numFmtId="0" fontId="35" fillId="2" borderId="0" xfId="13" applyNumberFormat="1" applyFont="1" applyFill="1" applyBorder="1" applyAlignment="1" applyProtection="1">
      <alignment horizontal="center" vertical="center"/>
    </xf>
    <xf numFmtId="0" fontId="35" fillId="2" borderId="0" xfId="13" applyFont="1" applyFill="1" applyBorder="1" applyAlignment="1" applyProtection="1">
      <alignment vertical="center"/>
    </xf>
    <xf numFmtId="0" fontId="34" fillId="2" borderId="0" xfId="13" applyFont="1" applyFill="1" applyBorder="1" applyAlignment="1" applyProtection="1">
      <alignment horizontal="center" vertical="center"/>
    </xf>
    <xf numFmtId="0" fontId="37" fillId="0" borderId="0" xfId="13" applyNumberFormat="1" applyFont="1" applyFill="1" applyBorder="1" applyAlignment="1" applyProtection="1">
      <alignment horizontal="center" vertical="center"/>
    </xf>
    <xf numFmtId="0" fontId="37" fillId="0" borderId="0" xfId="13" applyNumberFormat="1" applyFont="1" applyFill="1" applyBorder="1" applyAlignment="1" applyProtection="1">
      <alignment horizontal="center" vertical="center" wrapText="1"/>
    </xf>
    <xf numFmtId="0" fontId="37" fillId="0" borderId="10" xfId="13" applyNumberFormat="1" applyFont="1" applyFill="1" applyBorder="1" applyAlignment="1" applyProtection="1">
      <alignment horizontal="center" vertical="center" wrapText="1"/>
    </xf>
    <xf numFmtId="0" fontId="38" fillId="0" borderId="0" xfId="13" applyFont="1" applyFill="1" applyAlignment="1" applyProtection="1">
      <alignment horizontal="center" vertical="center"/>
    </xf>
    <xf numFmtId="41" fontId="38" fillId="0" borderId="10" xfId="13" applyNumberFormat="1" applyFont="1" applyFill="1" applyBorder="1" applyAlignment="1" applyProtection="1"/>
    <xf numFmtId="41" fontId="38" fillId="2" borderId="10" xfId="13" applyNumberFormat="1" applyFont="1" applyFill="1" applyBorder="1" applyAlignment="1" applyProtection="1"/>
    <xf numFmtId="166" fontId="35" fillId="0" borderId="0" xfId="7" applyNumberFormat="1" applyFont="1" applyFill="1" applyBorder="1" applyAlignment="1" applyProtection="1"/>
    <xf numFmtId="41" fontId="35" fillId="0" borderId="10" xfId="13" applyNumberFormat="1" applyFont="1" applyFill="1" applyBorder="1" applyAlignment="1" applyProtection="1"/>
    <xf numFmtId="41" fontId="35" fillId="0" borderId="0" xfId="13" applyNumberFormat="1" applyFont="1" applyFill="1" applyBorder="1" applyAlignment="1" applyProtection="1"/>
    <xf numFmtId="41" fontId="35" fillId="2" borderId="10" xfId="13" applyNumberFormat="1" applyFont="1" applyFill="1" applyBorder="1" applyAlignment="1" applyProtection="1"/>
    <xf numFmtId="170" fontId="35" fillId="2" borderId="11" xfId="7" applyNumberFormat="1" applyFont="1" applyFill="1" applyBorder="1" applyAlignment="1" applyProtection="1">
      <alignment horizontal="center"/>
    </xf>
    <xf numFmtId="165" fontId="35" fillId="0" borderId="0" xfId="13" applyNumberFormat="1" applyFont="1" applyFill="1" applyBorder="1" applyAlignment="1" applyProtection="1">
      <alignment horizontal="left"/>
    </xf>
    <xf numFmtId="166" fontId="35" fillId="0" borderId="0" xfId="7" applyNumberFormat="1" applyFont="1" applyFill="1" applyBorder="1"/>
    <xf numFmtId="166" fontId="35" fillId="2" borderId="0" xfId="7" applyNumberFormat="1" applyFont="1" applyFill="1" applyBorder="1"/>
    <xf numFmtId="0" fontId="35" fillId="0" borderId="0" xfId="13" applyFont="1" applyFill="1" applyBorder="1" applyProtection="1"/>
    <xf numFmtId="166" fontId="38" fillId="2" borderId="0" xfId="7" applyNumberFormat="1" applyFont="1" applyFill="1" applyBorder="1"/>
    <xf numFmtId="165" fontId="38" fillId="0" borderId="2" xfId="13" applyNumberFormat="1" applyFont="1" applyFill="1" applyBorder="1" applyAlignment="1" applyProtection="1">
      <alignment horizontal="left"/>
    </xf>
    <xf numFmtId="166" fontId="38" fillId="0" borderId="2" xfId="7" applyNumberFormat="1" applyFont="1" applyFill="1" applyBorder="1"/>
    <xf numFmtId="166" fontId="38" fillId="2" borderId="2" xfId="7" applyNumberFormat="1" applyFont="1" applyFill="1" applyBorder="1"/>
    <xf numFmtId="165" fontId="38" fillId="0" borderId="12" xfId="13" applyNumberFormat="1" applyFont="1" applyFill="1" applyBorder="1" applyAlignment="1" applyProtection="1">
      <alignment horizontal="left"/>
    </xf>
    <xf numFmtId="170" fontId="38" fillId="0" borderId="12" xfId="7" applyNumberFormat="1" applyFont="1" applyFill="1" applyBorder="1"/>
    <xf numFmtId="170" fontId="38" fillId="2" borderId="12" xfId="7" applyNumberFormat="1" applyFont="1" applyFill="1" applyBorder="1"/>
    <xf numFmtId="170" fontId="38" fillId="0" borderId="0" xfId="7" applyNumberFormat="1" applyFont="1" applyFill="1" applyBorder="1"/>
    <xf numFmtId="170" fontId="38" fillId="2" borderId="0" xfId="7" applyNumberFormat="1" applyFont="1" applyFill="1" applyBorder="1"/>
    <xf numFmtId="170" fontId="38" fillId="0" borderId="2" xfId="7" applyNumberFormat="1" applyFont="1" applyFill="1" applyBorder="1"/>
    <xf numFmtId="170" fontId="38" fillId="2" borderId="2" xfId="7" applyNumberFormat="1" applyFont="1" applyFill="1" applyBorder="1"/>
    <xf numFmtId="170" fontId="52" fillId="0" borderId="1" xfId="7" applyNumberFormat="1" applyFont="1" applyFill="1" applyBorder="1" applyAlignment="1" applyProtection="1">
      <alignment horizontal="left"/>
    </xf>
    <xf numFmtId="170" fontId="37" fillId="0" borderId="1" xfId="7" applyNumberFormat="1" applyFont="1" applyFill="1" applyBorder="1" applyAlignment="1" applyProtection="1">
      <alignment horizontal="center"/>
    </xf>
    <xf numFmtId="0" fontId="44" fillId="0" borderId="0" xfId="6" applyFont="1" applyFill="1" applyAlignment="1">
      <alignment horizontal="left" wrapText="1"/>
    </xf>
    <xf numFmtId="0" fontId="34" fillId="0" borderId="0" xfId="6" applyNumberFormat="1" applyFont="1" applyFill="1" applyAlignment="1" applyProtection="1">
      <alignment horizontal="center" vertical="center"/>
    </xf>
    <xf numFmtId="0" fontId="35" fillId="0" borderId="0" xfId="6" applyNumberFormat="1" applyFont="1" applyFill="1" applyBorder="1" applyAlignment="1" applyProtection="1">
      <alignment vertical="center"/>
    </xf>
    <xf numFmtId="0" fontId="34" fillId="3" borderId="0" xfId="6" applyNumberFormat="1" applyFont="1" applyFill="1" applyAlignment="1" applyProtection="1">
      <alignment horizontal="center" vertical="center"/>
    </xf>
    <xf numFmtId="0" fontId="35" fillId="2" borderId="0" xfId="6" applyNumberFormat="1" applyFont="1" applyFill="1" applyBorder="1" applyAlignment="1" applyProtection="1">
      <alignment horizontal="center" vertical="center"/>
    </xf>
    <xf numFmtId="0" fontId="35" fillId="3" borderId="0" xfId="6" applyNumberFormat="1" applyFont="1" applyFill="1" applyBorder="1" applyAlignment="1" applyProtection="1">
      <alignment horizontal="center" vertical="center"/>
    </xf>
    <xf numFmtId="37" fontId="35" fillId="2" borderId="0" xfId="6" applyNumberFormat="1" applyFont="1" applyFill="1" applyAlignment="1" applyProtection="1">
      <alignment horizontal="left"/>
    </xf>
    <xf numFmtId="167" fontId="38" fillId="3" borderId="0" xfId="3" applyNumberFormat="1" applyFont="1" applyFill="1" applyProtection="1"/>
    <xf numFmtId="167" fontId="34" fillId="3" borderId="0" xfId="3" applyNumberFormat="1" applyFont="1" applyFill="1" applyBorder="1" applyProtection="1"/>
    <xf numFmtId="167" fontId="35" fillId="3" borderId="0" xfId="6" applyNumberFormat="1" applyFont="1" applyFill="1" applyProtection="1"/>
    <xf numFmtId="175" fontId="38" fillId="0" borderId="0" xfId="13" applyNumberFormat="1" applyFont="1" applyFill="1" applyProtection="1"/>
    <xf numFmtId="0" fontId="34" fillId="0" borderId="0" xfId="13" applyFont="1" applyFill="1" applyAlignment="1" applyProtection="1">
      <alignment horizontal="center" vertical="center"/>
    </xf>
    <xf numFmtId="166" fontId="35" fillId="0" borderId="1" xfId="7" applyNumberFormat="1" applyFont="1" applyFill="1" applyBorder="1" applyAlignment="1" applyProtection="1">
      <alignment horizontal="center"/>
    </xf>
    <xf numFmtId="174" fontId="34" fillId="0" borderId="0" xfId="1" applyNumberFormat="1" applyFont="1" applyFill="1" applyBorder="1" applyProtection="1"/>
    <xf numFmtId="9" fontId="34" fillId="0" borderId="0" xfId="2" applyFont="1" applyFill="1" applyProtection="1"/>
    <xf numFmtId="167" fontId="35" fillId="0" borderId="0" xfId="6" applyNumberFormat="1" applyFont="1" applyFill="1" applyProtection="1"/>
    <xf numFmtId="165" fontId="35" fillId="0" borderId="1" xfId="6" applyNumberFormat="1" applyFont="1" applyFill="1" applyBorder="1" applyAlignment="1" applyProtection="1">
      <alignment horizontal="left"/>
    </xf>
    <xf numFmtId="165" fontId="34" fillId="0" borderId="0" xfId="6" applyNumberFormat="1" applyFont="1" applyFill="1" applyBorder="1"/>
    <xf numFmtId="166" fontId="34" fillId="0" borderId="0" xfId="7" applyNumberFormat="1" applyFont="1" applyFill="1" applyBorder="1" applyAlignment="1">
      <alignment horizontal="right"/>
    </xf>
    <xf numFmtId="166" fontId="34" fillId="3" borderId="0" xfId="7" applyNumberFormat="1" applyFont="1" applyFill="1" applyBorder="1" applyAlignment="1">
      <alignment horizontal="right"/>
    </xf>
    <xf numFmtId="0" fontId="49" fillId="0" borderId="0" xfId="13" applyFont="1" applyFill="1" applyProtection="1"/>
    <xf numFmtId="9" fontId="34" fillId="0" borderId="0" xfId="2" applyFont="1" applyFill="1" applyBorder="1" applyProtection="1"/>
    <xf numFmtId="166" fontId="35" fillId="3" borderId="0" xfId="7" applyNumberFormat="1" applyFont="1" applyFill="1" applyAlignment="1" applyProtection="1">
      <alignment horizontal="right"/>
    </xf>
    <xf numFmtId="174" fontId="38" fillId="0" borderId="0" xfId="1" applyNumberFormat="1" applyFont="1" applyFill="1" applyBorder="1" applyProtection="1"/>
    <xf numFmtId="166" fontId="46" fillId="0" borderId="0" xfId="6" applyNumberFormat="1" applyFont="1" applyFill="1" applyAlignment="1">
      <alignment vertical="center"/>
    </xf>
    <xf numFmtId="0" fontId="46" fillId="0" borderId="0" xfId="6" applyFont="1" applyFill="1" applyAlignment="1">
      <alignment vertical="center"/>
    </xf>
    <xf numFmtId="0" fontId="41" fillId="0" borderId="0" xfId="4" applyFont="1" applyFill="1" applyAlignment="1" applyProtection="1">
      <alignment horizontal="center" vertical="center"/>
    </xf>
    <xf numFmtId="166" fontId="38" fillId="3" borderId="0" xfId="7" applyNumberFormat="1" applyFont="1" applyFill="1" applyAlignment="1" applyProtection="1">
      <alignment horizontal="right"/>
    </xf>
    <xf numFmtId="172" fontId="38" fillId="0" borderId="0" xfId="7" quotePrefix="1" applyNumberFormat="1" applyFont="1" applyFill="1" applyAlignment="1" applyProtection="1">
      <alignment horizontal="right"/>
    </xf>
    <xf numFmtId="172" fontId="38" fillId="0" borderId="0" xfId="9" quotePrefix="1" applyNumberFormat="1" applyFont="1" applyFill="1" applyAlignment="1" applyProtection="1">
      <alignment horizontal="right"/>
    </xf>
    <xf numFmtId="37" fontId="50" fillId="0" borderId="0" xfId="6" applyNumberFormat="1" applyFont="1" applyFill="1" applyAlignment="1" applyProtection="1">
      <alignment horizontal="left"/>
    </xf>
    <xf numFmtId="37" fontId="50" fillId="0" borderId="0" xfId="6" applyNumberFormat="1" applyFont="1" applyFill="1" applyAlignment="1" applyProtection="1">
      <alignment horizontal="right"/>
    </xf>
    <xf numFmtId="166" fontId="50" fillId="0" borderId="0" xfId="7" applyNumberFormat="1" applyFont="1" applyFill="1" applyAlignment="1" applyProtection="1">
      <alignment horizontal="right"/>
    </xf>
    <xf numFmtId="37" fontId="38" fillId="0" borderId="0" xfId="6" quotePrefix="1" applyNumberFormat="1" applyFont="1" applyFill="1" applyAlignment="1" applyProtection="1">
      <alignment horizontal="right"/>
    </xf>
    <xf numFmtId="165" fontId="35" fillId="0" borderId="0" xfId="6" applyNumberFormat="1" applyFont="1" applyFill="1" applyBorder="1" applyAlignment="1" applyProtection="1">
      <alignment horizontal="left"/>
    </xf>
    <xf numFmtId="37" fontId="46" fillId="0" borderId="0" xfId="6" quotePrefix="1" applyNumberFormat="1" applyFont="1" applyFill="1" applyAlignment="1" applyProtection="1">
      <alignment horizontal="left"/>
    </xf>
    <xf numFmtId="37" fontId="46" fillId="0" borderId="0" xfId="6" applyNumberFormat="1" applyFont="1" applyFill="1" applyAlignment="1" applyProtection="1">
      <alignment horizontal="left"/>
    </xf>
    <xf numFmtId="178" fontId="44" fillId="0" borderId="0" xfId="2" applyNumberFormat="1" applyFont="1" applyFill="1" applyProtection="1"/>
    <xf numFmtId="37" fontId="53" fillId="0" borderId="0" xfId="6" quotePrefix="1" applyNumberFormat="1" applyFont="1" applyFill="1" applyAlignment="1" applyProtection="1">
      <alignment horizontal="left"/>
    </xf>
    <xf numFmtId="37" fontId="46" fillId="0" borderId="0" xfId="6" quotePrefix="1" applyNumberFormat="1" applyFont="1" applyFill="1" applyBorder="1" applyAlignment="1" applyProtection="1">
      <alignment horizontal="left"/>
    </xf>
    <xf numFmtId="0" fontId="65" fillId="0" borderId="0" xfId="4" applyFont="1" applyFill="1" applyAlignment="1" applyProtection="1">
      <alignment horizontal="right"/>
    </xf>
    <xf numFmtId="0" fontId="40" fillId="0" borderId="0" xfId="13" applyFont="1" applyFill="1" applyAlignment="1" applyProtection="1">
      <alignment horizontal="centerContinuous"/>
    </xf>
    <xf numFmtId="0" fontId="19" fillId="0" borderId="0" xfId="4" applyFont="1" applyFill="1" applyAlignment="1" applyProtection="1">
      <alignment horizontal="center"/>
    </xf>
    <xf numFmtId="0" fontId="65" fillId="3" borderId="0" xfId="4" applyFont="1" applyFill="1" applyAlignment="1" applyProtection="1">
      <alignment horizontal="right"/>
    </xf>
    <xf numFmtId="0" fontId="40" fillId="3" borderId="0" xfId="13" applyFont="1" applyFill="1" applyProtection="1"/>
    <xf numFmtId="165" fontId="34" fillId="0" borderId="0" xfId="6" applyNumberFormat="1" applyFont="1" applyFill="1" applyAlignment="1" applyProtection="1">
      <alignment horizontal="left"/>
    </xf>
    <xf numFmtId="41" fontId="34" fillId="0" borderId="0" xfId="6" applyNumberFormat="1" applyFont="1" applyFill="1" applyAlignment="1" applyProtection="1">
      <alignment horizontal="right"/>
    </xf>
    <xf numFmtId="37" fontId="25" fillId="0" borderId="0" xfId="6" applyNumberFormat="1" applyFont="1" applyFill="1" applyAlignment="1" applyProtection="1">
      <alignment horizontal="left"/>
    </xf>
    <xf numFmtId="37" fontId="25" fillId="0" borderId="0" xfId="6" applyNumberFormat="1" applyFont="1" applyFill="1" applyAlignment="1" applyProtection="1">
      <alignment horizontal="right"/>
    </xf>
    <xf numFmtId="166" fontId="25" fillId="0" borderId="0" xfId="7" applyNumberFormat="1" applyFont="1" applyFill="1" applyAlignment="1" applyProtection="1">
      <alignment horizontal="right"/>
    </xf>
    <xf numFmtId="174" fontId="44" fillId="0" borderId="0" xfId="1" applyNumberFormat="1" applyFont="1" applyFill="1" applyProtection="1"/>
    <xf numFmtId="37" fontId="37" fillId="2" borderId="0" xfId="6" applyNumberFormat="1" applyFont="1" applyFill="1" applyAlignment="1" applyProtection="1">
      <alignment horizontal="left"/>
    </xf>
    <xf numFmtId="167" fontId="38" fillId="2" borderId="0" xfId="6" applyNumberFormat="1" applyFont="1" applyFill="1" applyProtection="1"/>
    <xf numFmtId="167" fontId="34" fillId="2" borderId="0" xfId="6" applyNumberFormat="1" applyFont="1" applyFill="1" applyProtection="1"/>
    <xf numFmtId="49" fontId="35" fillId="2" borderId="2" xfId="6" applyNumberFormat="1" applyFont="1" applyFill="1" applyBorder="1" applyAlignment="1" applyProtection="1">
      <alignment horizontal="center"/>
    </xf>
    <xf numFmtId="49" fontId="35" fillId="2" borderId="2" xfId="6" applyNumberFormat="1" applyFont="1" applyFill="1" applyBorder="1" applyAlignment="1" applyProtection="1">
      <alignment horizontal="center" vertical="center"/>
    </xf>
    <xf numFmtId="49" fontId="35" fillId="2" borderId="0" xfId="6" applyNumberFormat="1" applyFont="1" applyFill="1" applyBorder="1" applyAlignment="1" applyProtection="1">
      <alignment horizontal="center" vertical="center"/>
    </xf>
    <xf numFmtId="166" fontId="43" fillId="3" borderId="0" xfId="8" applyNumberFormat="1" applyFont="1" applyFill="1" applyProtection="1"/>
    <xf numFmtId="166" fontId="44" fillId="3" borderId="0" xfId="8" applyNumberFormat="1" applyFont="1" applyFill="1" applyProtection="1"/>
    <xf numFmtId="166" fontId="38" fillId="2" borderId="0" xfId="6" applyNumberFormat="1" applyFont="1" applyFill="1" applyAlignment="1" applyProtection="1">
      <alignment horizontal="right"/>
    </xf>
    <xf numFmtId="166" fontId="44" fillId="0" borderId="0" xfId="8" applyNumberFormat="1" applyFont="1" applyFill="1" applyProtection="1"/>
    <xf numFmtId="37" fontId="38" fillId="0" borderId="0" xfId="6" quotePrefix="1" applyNumberFormat="1" applyFont="1" applyAlignment="1" applyProtection="1">
      <alignment horizontal="left" wrapText="1"/>
    </xf>
    <xf numFmtId="49" fontId="35" fillId="2" borderId="0" xfId="6" applyNumberFormat="1" applyFont="1" applyFill="1" applyBorder="1" applyAlignment="1" applyProtection="1">
      <alignment horizontal="center" vertical="center"/>
    </xf>
    <xf numFmtId="0" fontId="35" fillId="2" borderId="3" xfId="6" applyNumberFormat="1" applyFont="1" applyFill="1" applyBorder="1" applyAlignment="1" applyProtection="1">
      <alignment horizontal="center" vertical="center"/>
    </xf>
    <xf numFmtId="37" fontId="35" fillId="2" borderId="0" xfId="6" applyNumberFormat="1" applyFont="1" applyFill="1" applyBorder="1" applyAlignment="1" applyProtection="1">
      <alignment horizontal="center" vertical="center" wrapText="1"/>
    </xf>
    <xf numFmtId="49" fontId="35" fillId="2" borderId="0" xfId="6" applyNumberFormat="1" applyFont="1" applyFill="1" applyBorder="1" applyAlignment="1" applyProtection="1">
      <alignment horizontal="center" vertical="center"/>
    </xf>
    <xf numFmtId="174" fontId="66" fillId="0" borderId="0" xfId="1" applyNumberFormat="1" applyFont="1" applyFill="1" applyAlignment="1" applyProtection="1">
      <alignment horizontal="right"/>
    </xf>
    <xf numFmtId="174" fontId="66" fillId="0" borderId="0" xfId="1" applyNumberFormat="1" applyFont="1" applyFill="1" applyBorder="1" applyAlignment="1" applyProtection="1">
      <alignment horizontal="right"/>
    </xf>
    <xf numFmtId="174" fontId="46" fillId="0" borderId="0" xfId="1" applyNumberFormat="1" applyFont="1" applyFill="1" applyAlignment="1" applyProtection="1">
      <alignment horizontal="left"/>
    </xf>
    <xf numFmtId="174" fontId="46" fillId="0" borderId="0" xfId="1" quotePrefix="1" applyNumberFormat="1" applyFont="1" applyFill="1" applyAlignment="1" applyProtection="1">
      <alignment horizontal="left"/>
    </xf>
    <xf numFmtId="174" fontId="44" fillId="3" borderId="0" xfId="1" applyNumberFormat="1" applyFont="1" applyFill="1" applyProtection="1"/>
    <xf numFmtId="179" fontId="35" fillId="3" borderId="0" xfId="7" applyNumberFormat="1" applyFont="1" applyFill="1" applyAlignment="1" applyProtection="1">
      <alignment horizontal="right"/>
    </xf>
    <xf numFmtId="179" fontId="44" fillId="3" borderId="0" xfId="6" applyNumberFormat="1" applyFont="1" applyFill="1" applyProtection="1"/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5" fillId="0" borderId="0" xfId="3" quotePrefix="1" applyFont="1" applyFill="1" applyBorder="1" applyAlignment="1">
      <alignment horizontal="right" wrapText="1"/>
    </xf>
    <xf numFmtId="49" fontId="35" fillId="2" borderId="0" xfId="13" quotePrefix="1" applyNumberFormat="1" applyFont="1" applyFill="1" applyBorder="1" applyAlignment="1" applyProtection="1">
      <alignment horizontal="center" vertical="center"/>
    </xf>
    <xf numFmtId="49" fontId="35" fillId="2" borderId="0" xfId="13" applyNumberFormat="1" applyFont="1" applyFill="1" applyBorder="1" applyAlignment="1" applyProtection="1">
      <alignment horizontal="center" vertical="center"/>
    </xf>
    <xf numFmtId="49" fontId="35" fillId="2" borderId="0" xfId="6" applyNumberFormat="1" applyFont="1" applyFill="1" applyBorder="1" applyAlignment="1" applyProtection="1">
      <alignment horizontal="center" vertical="center"/>
    </xf>
    <xf numFmtId="0" fontId="42" fillId="0" borderId="0" xfId="4" applyFont="1" applyFill="1" applyAlignment="1" applyProtection="1">
      <alignment horizontal="center"/>
    </xf>
    <xf numFmtId="37" fontId="61" fillId="0" borderId="0" xfId="6" applyNumberFormat="1" applyFont="1" applyFill="1" applyAlignment="1" applyProtection="1">
      <alignment horizontal="center" wrapText="1"/>
    </xf>
    <xf numFmtId="0" fontId="44" fillId="0" borderId="0" xfId="6" applyFont="1" applyFill="1" applyAlignment="1">
      <alignment wrapText="1"/>
    </xf>
    <xf numFmtId="0" fontId="35" fillId="2" borderId="10" xfId="13" applyNumberFormat="1" applyFont="1" applyFill="1" applyBorder="1" applyAlignment="1" applyProtection="1">
      <alignment horizontal="center" vertical="center" wrapText="1"/>
    </xf>
    <xf numFmtId="0" fontId="35" fillId="2" borderId="0" xfId="13" applyNumberFormat="1" applyFont="1" applyFill="1" applyBorder="1" applyAlignment="1" applyProtection="1">
      <alignment horizontal="center" vertical="center"/>
    </xf>
    <xf numFmtId="0" fontId="35" fillId="2" borderId="0" xfId="13" applyFont="1" applyFill="1" applyBorder="1" applyAlignment="1" applyProtection="1">
      <alignment horizontal="center" vertical="center"/>
    </xf>
    <xf numFmtId="0" fontId="35" fillId="2" borderId="7" xfId="13" applyNumberFormat="1" applyFont="1" applyFill="1" applyBorder="1" applyAlignment="1" applyProtection="1">
      <alignment horizontal="center" vertical="center"/>
    </xf>
    <xf numFmtId="0" fontId="35" fillId="2" borderId="8" xfId="13" applyNumberFormat="1" applyFont="1" applyFill="1" applyBorder="1" applyAlignment="1" applyProtection="1">
      <alignment horizontal="center" vertical="center"/>
    </xf>
    <xf numFmtId="0" fontId="35" fillId="2" borderId="9" xfId="13" applyNumberFormat="1" applyFont="1" applyFill="1" applyBorder="1" applyAlignment="1" applyProtection="1">
      <alignment horizontal="center" vertical="center"/>
    </xf>
  </cellXfs>
  <cellStyles count="16">
    <cellStyle name="Estilo 1" xfId="15"/>
    <cellStyle name="Hiperlink" xfId="4" builtinId="8"/>
    <cellStyle name="Hyperlink_Séries Históricas - Patrimonial Transferência" xfId="12"/>
    <cellStyle name="Normal" xfId="0" builtinId="0"/>
    <cellStyle name="Normal 10" xfId="6"/>
    <cellStyle name="Normal 10 2" xfId="11"/>
    <cellStyle name="Normal 2 2" xfId="3"/>
    <cellStyle name="Normal 2 3" xfId="5"/>
    <cellStyle name="Normal_Resultado 12.2006" xfId="13"/>
    <cellStyle name="Porcentagem" xfId="2" builtinId="5"/>
    <cellStyle name="Porcentagem 2" xfId="14"/>
    <cellStyle name="Separador de milhares_Séries Históricas - Patrimonial Transferência" xfId="10"/>
    <cellStyle name="Vírgula" xfId="1" builtinId="3"/>
    <cellStyle name="Vírgula 2" xfId="8"/>
    <cellStyle name="Vírgula 2 3" xfId="7"/>
    <cellStyle name="Vírgula 2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883516</xdr:colOff>
      <xdr:row>2</xdr:row>
      <xdr:rowOff>137391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8600"/>
          <a:ext cx="1635991" cy="36599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883516</xdr:colOff>
      <xdr:row>2</xdr:row>
      <xdr:rowOff>137391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8600"/>
          <a:ext cx="1635991" cy="36599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883516</xdr:colOff>
      <xdr:row>2</xdr:row>
      <xdr:rowOff>137391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8600"/>
          <a:ext cx="1635991" cy="36599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883516</xdr:colOff>
      <xdr:row>2</xdr:row>
      <xdr:rowOff>137391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8600"/>
          <a:ext cx="1635991" cy="365991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200024</xdr:colOff>
      <xdr:row>3</xdr:row>
      <xdr:rowOff>66675</xdr:rowOff>
    </xdr:from>
    <xdr:to>
      <xdr:col>6</xdr:col>
      <xdr:colOff>19049</xdr:colOff>
      <xdr:row>6</xdr:row>
      <xdr:rowOff>133353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30" b="86497"/>
        <a:stretch/>
      </xdr:blipFill>
      <xdr:spPr>
        <a:xfrm flipV="1">
          <a:off x="609599" y="781050"/>
          <a:ext cx="10334625" cy="695328"/>
        </a:xfrm>
        <a:prstGeom prst="rect">
          <a:avLst/>
        </a:prstGeom>
      </xdr:spPr>
    </xdr:pic>
    <xdr:clientData/>
  </xdr:twoCellAnchor>
  <xdr:oneCellAnchor>
    <xdr:from>
      <xdr:col>3</xdr:col>
      <xdr:colOff>466725</xdr:colOff>
      <xdr:row>4</xdr:row>
      <xdr:rowOff>104775</xdr:rowOff>
    </xdr:from>
    <xdr:ext cx="8562975" cy="412549"/>
    <xdr:sp macro="" textlink="">
      <xdr:nvSpPr>
        <xdr:cNvPr id="7" name="CaixaDeTexto 6"/>
        <xdr:cNvSpPr txBox="1"/>
      </xdr:nvSpPr>
      <xdr:spPr>
        <a:xfrm>
          <a:off x="1628775" y="933450"/>
          <a:ext cx="8562975" cy="412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fontAlgn="base"/>
          <a:r>
            <a:rPr lang="pt-BR" sz="2000" b="1">
              <a:solidFill>
                <a:schemeClr val="bg1"/>
              </a:solidFill>
              <a:effectLst/>
              <a:latin typeface="Bradesco Sans" panose="00000500000000000000" pitchFamily="2" charset="0"/>
              <a:ea typeface="+mn-ea"/>
              <a:cs typeface="+mn-cs"/>
            </a:rPr>
            <a:t>Demonstrações Contábeis Consolidadas - Séries Históricas</a:t>
          </a:r>
          <a:endParaRPr lang="pt-BR" sz="7200"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37</xdr:col>
      <xdr:colOff>0</xdr:colOff>
      <xdr:row>13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28384500" y="2276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28441650" y="4867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75</xdr:col>
      <xdr:colOff>0</xdr:colOff>
      <xdr:row>20</xdr:row>
      <xdr:rowOff>0</xdr:rowOff>
    </xdr:from>
    <xdr:to>
      <xdr:col>75</xdr:col>
      <xdr:colOff>0</xdr:colOff>
      <xdr:row>20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40271700" y="3476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27832050" y="20859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28689300" y="4972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oneCellAnchor>
    <xdr:from>
      <xdr:col>0</xdr:col>
      <xdr:colOff>85725</xdr:colOff>
      <xdr:row>0</xdr:row>
      <xdr:rowOff>180975</xdr:rowOff>
    </xdr:from>
    <xdr:ext cx="1635991" cy="365991"/>
    <xdr:pic>
      <xdr:nvPicPr>
        <xdr:cNvPr id="16" name="Image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7696200" y="23336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3343275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6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7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8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9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0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1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2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3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4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5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6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7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8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29" name="Texto 13"/>
        <xdr:cNvSpPr txBox="1">
          <a:spLocks noChangeArrowheads="1"/>
        </xdr:cNvSpPr>
      </xdr:nvSpPr>
      <xdr:spPr bwMode="auto"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30" name="Imagem 2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74</xdr:col>
      <xdr:colOff>0</xdr:colOff>
      <xdr:row>19</xdr:row>
      <xdr:rowOff>0</xdr:rowOff>
    </xdr:from>
    <xdr:to>
      <xdr:col>74</xdr:col>
      <xdr:colOff>0</xdr:colOff>
      <xdr:row>19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44929425" y="36099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27793950" y="2905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1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16" name="Imagem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3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4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5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6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7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8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9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0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1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2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3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5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6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7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8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9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0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1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2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3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4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5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6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7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8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29" name="Texto 13"/>
        <xdr:cNvSpPr txBox="1">
          <a:spLocks noChangeArrowheads="1"/>
        </xdr:cNvSpPr>
      </xdr:nvSpPr>
      <xdr:spPr bwMode="auto">
        <a:xfrm>
          <a:off x="24041100" y="18954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Companhia Aberta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2.414.603 Acionistas</a:t>
          </a:r>
        </a:p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Utopia"/>
            </a:rPr>
            <a:t>935.559.257.828 Ações</a:t>
          </a:r>
          <a:endParaRPr lang="pt-BR" sz="1000" b="0" i="0" strike="noStrike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C.G.C. 60.746.948/0001-12</a:t>
          </a:r>
        </a:p>
        <a:p>
          <a:pPr algn="l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Frutiger 45 Light"/>
            </a:rPr>
            <a:t>Sede: Cidade de Deus, Osasco, SP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30" name="Imagem 2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9525</xdr:rowOff>
    </xdr:from>
    <xdr:to>
      <xdr:col>0</xdr:col>
      <xdr:colOff>1721716</xdr:colOff>
      <xdr:row>2</xdr:row>
      <xdr:rowOff>185016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00025"/>
          <a:ext cx="1635991" cy="36599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0</xdr:col>
      <xdr:colOff>1740766</xdr:colOff>
      <xdr:row>3</xdr:row>
      <xdr:rowOff>4041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09550"/>
          <a:ext cx="1635991" cy="36599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0</xdr:rowOff>
    </xdr:from>
    <xdr:ext cx="1635991" cy="365991"/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1635991" cy="365991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180975</xdr:rowOff>
    </xdr:from>
    <xdr:ext cx="1635991" cy="365991"/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0</xdr:col>
      <xdr:colOff>1721716</xdr:colOff>
      <xdr:row>2</xdr:row>
      <xdr:rowOff>165966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635991" cy="365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0000"/>
    <pageSetUpPr fitToPage="1"/>
  </sheetPr>
  <dimension ref="A1:IN59"/>
  <sheetViews>
    <sheetView showGridLines="0" tabSelected="1" zoomScaleNormal="100" workbookViewId="0">
      <selection activeCell="D9" sqref="D9"/>
    </sheetView>
  </sheetViews>
  <sheetFormatPr defaultColWidth="2.375" defaultRowHeight="15"/>
  <cols>
    <col min="1" max="1" width="2.375" style="1" customWidth="1"/>
    <col min="2" max="2" width="3" style="42" customWidth="1"/>
    <col min="3" max="3" width="9.875" style="22" customWidth="1"/>
    <col min="4" max="4" width="60.125" style="22" customWidth="1"/>
    <col min="5" max="5" width="8.125" style="22" customWidth="1"/>
    <col min="6" max="6" width="59.875" style="22" customWidth="1"/>
    <col min="7" max="10" width="5" style="1" customWidth="1"/>
    <col min="11" max="11" width="38.125" style="43" hidden="1" customWidth="1"/>
    <col min="12" max="12" width="56.25" style="1" hidden="1" customWidth="1"/>
    <col min="13" max="244" width="5" style="1" customWidth="1"/>
    <col min="245" max="16384" width="2.375" style="1"/>
  </cols>
  <sheetData>
    <row r="1" spans="1:248" ht="18">
      <c r="B1" s="2"/>
      <c r="C1" s="3"/>
      <c r="D1" s="4"/>
      <c r="E1" s="4"/>
      <c r="F1" s="4"/>
      <c r="K1" s="5" t="s">
        <v>0</v>
      </c>
    </row>
    <row r="2" spans="1:248" ht="18">
      <c r="B2" s="2"/>
      <c r="C2" s="3"/>
      <c r="D2" s="4"/>
      <c r="E2" s="4"/>
      <c r="F2" s="4"/>
      <c r="K2" s="6" t="s">
        <v>1</v>
      </c>
    </row>
    <row r="3" spans="1:248" ht="20.25">
      <c r="B3" s="2"/>
      <c r="C3" s="609" t="s">
        <v>2</v>
      </c>
      <c r="D3" s="609"/>
      <c r="E3" s="609"/>
      <c r="F3" s="609"/>
      <c r="K3" s="6" t="s">
        <v>3</v>
      </c>
    </row>
    <row r="4" spans="1:248" ht="9" customHeight="1">
      <c r="B4" s="2"/>
      <c r="C4" s="3"/>
      <c r="D4" s="4"/>
      <c r="E4" s="4"/>
      <c r="F4" s="4"/>
      <c r="K4" s="6"/>
    </row>
    <row r="5" spans="1:248" ht="31.5" customHeight="1">
      <c r="B5" s="2"/>
      <c r="C5" s="7"/>
      <c r="D5" s="7"/>
      <c r="E5" s="7"/>
      <c r="F5" s="7"/>
      <c r="K5" s="6"/>
    </row>
    <row r="6" spans="1:248" ht="9" customHeight="1">
      <c r="B6" s="2"/>
      <c r="C6" s="3"/>
      <c r="D6" s="4"/>
      <c r="E6" s="4"/>
      <c r="F6" s="4"/>
      <c r="K6" s="8"/>
    </row>
    <row r="7" spans="1:248" ht="27" customHeight="1">
      <c r="B7" s="9"/>
      <c r="C7" s="610"/>
      <c r="D7" s="610"/>
      <c r="E7" s="610"/>
      <c r="F7" s="610"/>
      <c r="K7" s="6"/>
    </row>
    <row r="8" spans="1:248" ht="20.25">
      <c r="A8" s="10"/>
      <c r="B8" s="10"/>
      <c r="C8" s="11"/>
      <c r="D8" s="12"/>
      <c r="E8" s="13"/>
      <c r="F8" s="14" t="s">
        <v>4</v>
      </c>
      <c r="G8" s="611"/>
      <c r="H8" s="611"/>
      <c r="I8" s="611"/>
      <c r="J8" s="611"/>
      <c r="K8" s="1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ht="15.95" customHeight="1">
      <c r="A9" s="16"/>
      <c r="B9" s="2"/>
      <c r="C9" s="17" t="s">
        <v>5</v>
      </c>
      <c r="D9" s="18" t="s">
        <v>663</v>
      </c>
      <c r="E9" s="24" t="s">
        <v>13</v>
      </c>
      <c r="F9" s="18" t="s">
        <v>8</v>
      </c>
      <c r="G9" s="16"/>
      <c r="H9" s="16"/>
      <c r="I9" s="16"/>
      <c r="J9" s="16"/>
      <c r="K9" s="19" t="s">
        <v>9</v>
      </c>
      <c r="L9" s="20" t="s">
        <v>10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8" ht="8.1" customHeight="1">
      <c r="A10" s="16"/>
      <c r="B10" s="2"/>
      <c r="C10" s="21"/>
      <c r="E10" s="25"/>
      <c r="F10" s="23"/>
      <c r="G10" s="16"/>
      <c r="H10" s="16"/>
      <c r="I10" s="16"/>
      <c r="J10" s="16"/>
      <c r="K10" s="19"/>
      <c r="L10" s="2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8" ht="15.95" customHeight="1">
      <c r="A11" s="16"/>
      <c r="B11" s="2"/>
      <c r="C11" s="17" t="s">
        <v>11</v>
      </c>
      <c r="D11" s="18" t="s">
        <v>6</v>
      </c>
      <c r="E11" s="26" t="s">
        <v>19</v>
      </c>
      <c r="F11" s="18" t="s">
        <v>14</v>
      </c>
      <c r="G11" s="16"/>
      <c r="H11" s="16"/>
      <c r="I11" s="16"/>
      <c r="J11" s="16"/>
      <c r="K11" s="19" t="s">
        <v>15</v>
      </c>
      <c r="L11" s="20" t="s">
        <v>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8" ht="8.1" customHeight="1">
      <c r="A12" s="16"/>
      <c r="B12" s="2"/>
      <c r="C12" s="21"/>
      <c r="D12" s="18"/>
      <c r="E12" s="25"/>
      <c r="F12" s="18"/>
      <c r="G12" s="16"/>
      <c r="H12" s="16"/>
      <c r="I12" s="16"/>
      <c r="J12" s="16"/>
      <c r="K12" s="19"/>
      <c r="L12" s="20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8" ht="15.95" customHeight="1">
      <c r="A13" s="16"/>
      <c r="B13" s="2"/>
      <c r="C13" s="17" t="s">
        <v>17</v>
      </c>
      <c r="D13" s="18" t="s">
        <v>12</v>
      </c>
      <c r="E13" s="26">
        <v>22</v>
      </c>
      <c r="F13" s="18" t="s">
        <v>20</v>
      </c>
      <c r="G13" s="16"/>
      <c r="H13" s="16"/>
      <c r="I13" s="16"/>
      <c r="J13" s="16"/>
      <c r="K13" s="19" t="s">
        <v>21</v>
      </c>
      <c r="L13" s="20" t="s">
        <v>20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8" ht="8.1" customHeight="1">
      <c r="A14" s="16"/>
      <c r="B14" s="2"/>
      <c r="C14" s="21"/>
      <c r="D14" s="18"/>
      <c r="E14" s="25"/>
      <c r="F14" s="18"/>
      <c r="G14" s="16"/>
      <c r="H14" s="16"/>
      <c r="I14" s="16"/>
      <c r="J14" s="16"/>
      <c r="K14" s="19"/>
      <c r="L14" s="20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8" ht="15.95" customHeight="1">
      <c r="A15" s="16"/>
      <c r="B15" s="2"/>
      <c r="C15" s="17" t="s">
        <v>22</v>
      </c>
      <c r="D15" s="18" t="s">
        <v>18</v>
      </c>
      <c r="E15" s="26">
        <v>23</v>
      </c>
      <c r="F15" s="18" t="s">
        <v>24</v>
      </c>
      <c r="G15" s="16"/>
      <c r="H15" s="16"/>
      <c r="I15" s="16"/>
      <c r="J15" s="16"/>
      <c r="K15" s="19" t="s">
        <v>25</v>
      </c>
      <c r="L15" s="20" t="s">
        <v>24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8" ht="8.1" customHeight="1">
      <c r="A16" s="16"/>
      <c r="B16" s="28"/>
      <c r="C16" s="21"/>
      <c r="D16" s="27"/>
      <c r="E16" s="25"/>
      <c r="F16" s="18"/>
      <c r="G16" s="16"/>
      <c r="H16" s="16"/>
      <c r="I16" s="16"/>
      <c r="J16" s="16"/>
      <c r="K16" s="19"/>
      <c r="L16" s="2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15.95" customHeight="1">
      <c r="A17" s="16"/>
      <c r="B17" s="29"/>
      <c r="C17" s="17" t="s">
        <v>26</v>
      </c>
      <c r="D17" s="18" t="s">
        <v>23</v>
      </c>
      <c r="E17" s="26">
        <v>24</v>
      </c>
      <c r="F17" s="18" t="s">
        <v>28</v>
      </c>
      <c r="G17" s="16"/>
      <c r="H17" s="16"/>
      <c r="I17" s="16"/>
      <c r="J17" s="16"/>
      <c r="K17" s="19" t="s">
        <v>29</v>
      </c>
      <c r="L17" s="20" t="s">
        <v>28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8.1" customHeight="1">
      <c r="A18" s="16"/>
      <c r="B18" s="28"/>
      <c r="C18" s="21"/>
      <c r="D18" s="18"/>
      <c r="E18" s="25"/>
      <c r="F18" s="18"/>
      <c r="G18" s="16"/>
      <c r="H18" s="16"/>
      <c r="I18" s="16"/>
      <c r="J18" s="16"/>
      <c r="K18" s="19"/>
      <c r="L18" s="2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15.95" customHeight="1">
      <c r="A19" s="16"/>
      <c r="B19" s="29"/>
      <c r="C19" s="17" t="s">
        <v>30</v>
      </c>
      <c r="D19" s="18" t="s">
        <v>27</v>
      </c>
      <c r="E19" s="26">
        <v>25</v>
      </c>
      <c r="F19" s="18" t="s">
        <v>32</v>
      </c>
      <c r="G19" s="16"/>
      <c r="H19" s="16"/>
      <c r="I19" s="16"/>
      <c r="J19" s="16"/>
      <c r="K19" s="19" t="s">
        <v>31</v>
      </c>
      <c r="L19" s="20" t="s">
        <v>32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8.1" customHeight="1">
      <c r="A20" s="16"/>
      <c r="B20" s="28"/>
      <c r="C20" s="21"/>
      <c r="D20" s="18"/>
      <c r="E20" s="26"/>
      <c r="F20" s="18"/>
      <c r="G20" s="16"/>
      <c r="H20" s="16"/>
      <c r="I20" s="16"/>
      <c r="J20" s="16"/>
      <c r="K20" s="19"/>
      <c r="L20" s="2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15.95" customHeight="1">
      <c r="A21" s="16"/>
      <c r="B21" s="29"/>
      <c r="C21" s="17" t="s">
        <v>33</v>
      </c>
      <c r="D21" s="18" t="s">
        <v>31</v>
      </c>
      <c r="E21" s="26">
        <v>26</v>
      </c>
      <c r="F21" s="18" t="s">
        <v>35</v>
      </c>
      <c r="G21" s="16"/>
      <c r="H21" s="16"/>
      <c r="I21" s="16"/>
      <c r="J21" s="16"/>
      <c r="K21" s="19" t="s">
        <v>34</v>
      </c>
      <c r="L21" s="20" t="s">
        <v>35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ht="8.1" customHeight="1">
      <c r="A22" s="16"/>
      <c r="B22" s="28"/>
      <c r="C22" s="21"/>
      <c r="D22" s="18"/>
      <c r="E22" s="26"/>
      <c r="F22" s="18"/>
      <c r="G22" s="16"/>
      <c r="H22" s="16"/>
      <c r="I22" s="16"/>
      <c r="J22" s="16"/>
      <c r="K22" s="19"/>
      <c r="L22" s="2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ht="16.5" customHeight="1">
      <c r="A23" s="16"/>
      <c r="B23" s="29"/>
      <c r="C23" s="17" t="s">
        <v>36</v>
      </c>
      <c r="D23" s="18" t="s">
        <v>34</v>
      </c>
      <c r="E23" s="26">
        <v>27</v>
      </c>
      <c r="F23" s="18" t="s">
        <v>38</v>
      </c>
      <c r="G23" s="16"/>
      <c r="H23" s="16"/>
      <c r="I23" s="16"/>
      <c r="J23" s="16"/>
      <c r="K23" s="19" t="s">
        <v>37</v>
      </c>
      <c r="L23" s="20" t="s">
        <v>38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ht="8.1" customHeight="1">
      <c r="A24" s="16"/>
      <c r="B24" s="28"/>
      <c r="C24" s="21"/>
      <c r="D24" s="18"/>
      <c r="E24" s="26"/>
      <c r="F24" s="18"/>
      <c r="G24" s="16"/>
      <c r="H24" s="16"/>
      <c r="I24" s="16"/>
      <c r="J24" s="16"/>
      <c r="K24" s="19"/>
      <c r="L24" s="2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</row>
    <row r="25" spans="1:246" ht="15.95" customHeight="1">
      <c r="A25" s="16"/>
      <c r="B25" s="29"/>
      <c r="C25" s="17" t="s">
        <v>39</v>
      </c>
      <c r="D25" s="18" t="s">
        <v>37</v>
      </c>
      <c r="E25" s="26">
        <v>28</v>
      </c>
      <c r="F25" s="18" t="s">
        <v>41</v>
      </c>
      <c r="G25" s="16"/>
      <c r="H25" s="16"/>
      <c r="I25" s="16"/>
      <c r="J25" s="16"/>
      <c r="K25" s="19" t="s">
        <v>40</v>
      </c>
      <c r="L25" s="20" t="s">
        <v>41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ht="8.1" customHeight="1">
      <c r="A26" s="16"/>
      <c r="B26" s="28"/>
      <c r="C26" s="21"/>
      <c r="D26" s="18"/>
      <c r="E26" s="26"/>
      <c r="F26" s="30"/>
      <c r="G26" s="16"/>
      <c r="H26" s="16"/>
      <c r="I26" s="16"/>
      <c r="J26" s="16"/>
      <c r="K26" s="19"/>
      <c r="L26" s="2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15.95" customHeight="1">
      <c r="A27" s="16"/>
      <c r="B27" s="29"/>
      <c r="C27" s="17" t="s">
        <v>42</v>
      </c>
      <c r="D27" s="18" t="s">
        <v>40</v>
      </c>
      <c r="E27" s="26">
        <v>29</v>
      </c>
      <c r="F27" s="18" t="s">
        <v>44</v>
      </c>
      <c r="G27" s="16"/>
      <c r="H27" s="16"/>
      <c r="I27" s="16"/>
      <c r="J27" s="16"/>
      <c r="K27" s="19" t="s">
        <v>43</v>
      </c>
      <c r="L27" s="20" t="s">
        <v>44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ht="8.1" customHeight="1">
      <c r="A28" s="16"/>
      <c r="B28" s="28"/>
      <c r="C28" s="21"/>
      <c r="D28" s="18"/>
      <c r="E28" s="26"/>
      <c r="F28" s="18"/>
      <c r="G28" s="16"/>
      <c r="H28" s="16"/>
      <c r="I28" s="16"/>
      <c r="J28" s="16"/>
      <c r="K28" s="19"/>
      <c r="L28" s="2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ht="15.95" customHeight="1">
      <c r="A29" s="16"/>
      <c r="B29" s="29"/>
      <c r="C29" s="17" t="s">
        <v>45</v>
      </c>
      <c r="D29" s="18" t="s">
        <v>43</v>
      </c>
      <c r="E29" s="26">
        <v>30</v>
      </c>
      <c r="F29" s="18" t="s">
        <v>47</v>
      </c>
      <c r="G29" s="16"/>
      <c r="H29" s="16"/>
      <c r="I29" s="16"/>
      <c r="J29" s="16"/>
      <c r="K29" s="19" t="s">
        <v>48</v>
      </c>
      <c r="L29" s="20" t="s">
        <v>49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ht="8.1" customHeight="1">
      <c r="A30" s="16"/>
      <c r="B30" s="28"/>
      <c r="C30" s="21"/>
      <c r="D30" s="18"/>
      <c r="E30" s="26"/>
      <c r="F30" s="18"/>
      <c r="G30" s="16"/>
      <c r="H30" s="16"/>
      <c r="I30" s="16"/>
      <c r="J30" s="16"/>
      <c r="K30" s="19"/>
      <c r="L30" s="2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ht="15.95" customHeight="1">
      <c r="A31" s="16"/>
      <c r="B31" s="29"/>
      <c r="C31" s="17" t="s">
        <v>50</v>
      </c>
      <c r="D31" s="18" t="s">
        <v>46</v>
      </c>
      <c r="E31" s="26">
        <v>31</v>
      </c>
      <c r="F31" s="18" t="s">
        <v>52</v>
      </c>
      <c r="G31" s="16"/>
      <c r="H31" s="16"/>
      <c r="I31" s="16"/>
      <c r="J31" s="16"/>
      <c r="K31" s="19" t="s">
        <v>53</v>
      </c>
      <c r="L31" s="20" t="s">
        <v>52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ht="8.1" customHeight="1">
      <c r="A32" s="16"/>
      <c r="B32" s="28"/>
      <c r="C32" s="21"/>
      <c r="D32" s="18"/>
      <c r="E32" s="26"/>
      <c r="F32" s="18"/>
      <c r="G32" s="16"/>
      <c r="H32" s="16"/>
      <c r="I32" s="16"/>
      <c r="J32" s="16"/>
      <c r="K32" s="19"/>
      <c r="L32" s="2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</row>
    <row r="33" spans="1:246" ht="15.95" customHeight="1">
      <c r="A33" s="16"/>
      <c r="B33" s="29"/>
      <c r="C33" s="17" t="s">
        <v>54</v>
      </c>
      <c r="D33" s="18" t="s">
        <v>51</v>
      </c>
      <c r="E33" s="26">
        <v>32</v>
      </c>
      <c r="F33" s="18" t="s">
        <v>56</v>
      </c>
      <c r="G33" s="16"/>
      <c r="H33" s="16"/>
      <c r="I33" s="16"/>
      <c r="J33" s="16"/>
      <c r="K33" s="19" t="s">
        <v>51</v>
      </c>
      <c r="L33" s="20" t="s">
        <v>56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</row>
    <row r="34" spans="1:246" ht="8.1" customHeight="1">
      <c r="A34" s="16"/>
      <c r="B34" s="28"/>
      <c r="C34" s="21"/>
      <c r="D34" s="18"/>
      <c r="E34" s="26"/>
      <c r="F34" s="18"/>
      <c r="G34" s="16"/>
      <c r="H34" s="16"/>
      <c r="I34" s="16"/>
      <c r="J34" s="16"/>
      <c r="K34" s="19"/>
      <c r="L34" s="2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</row>
    <row r="35" spans="1:246" ht="15.95" customHeight="1">
      <c r="A35" s="16"/>
      <c r="B35" s="28"/>
      <c r="C35" s="17" t="s">
        <v>57</v>
      </c>
      <c r="D35" s="18" t="s">
        <v>55</v>
      </c>
      <c r="E35" s="26">
        <v>33</v>
      </c>
      <c r="F35" s="18" t="s">
        <v>59</v>
      </c>
      <c r="G35" s="16"/>
      <c r="H35" s="16"/>
      <c r="I35" s="16"/>
      <c r="J35" s="16"/>
      <c r="K35" s="19" t="s">
        <v>55</v>
      </c>
      <c r="L35" s="20" t="s">
        <v>59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</row>
    <row r="36" spans="1:246" ht="8.1" customHeight="1">
      <c r="A36" s="16"/>
      <c r="B36" s="28"/>
      <c r="C36" s="21"/>
      <c r="D36" s="18"/>
      <c r="E36" s="26"/>
      <c r="F36" s="18"/>
      <c r="G36" s="16"/>
      <c r="H36" s="16"/>
      <c r="I36" s="16"/>
      <c r="J36" s="16"/>
      <c r="K36" s="19"/>
      <c r="L36" s="2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</row>
    <row r="37" spans="1:246" ht="15.95" customHeight="1">
      <c r="A37" s="16"/>
      <c r="B37" s="29"/>
      <c r="C37" s="17" t="s">
        <v>60</v>
      </c>
      <c r="D37" s="18" t="s">
        <v>58</v>
      </c>
      <c r="E37" s="26">
        <v>34</v>
      </c>
      <c r="F37" s="18" t="s">
        <v>62</v>
      </c>
      <c r="G37" s="16"/>
      <c r="H37" s="16"/>
      <c r="I37" s="16"/>
      <c r="J37" s="16"/>
      <c r="K37" s="19" t="s">
        <v>58</v>
      </c>
      <c r="L37" s="20" t="s">
        <v>63</v>
      </c>
      <c r="M37" s="31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</row>
    <row r="38" spans="1:246" ht="8.1" customHeight="1">
      <c r="A38" s="16"/>
      <c r="B38" s="28"/>
      <c r="C38" s="21"/>
      <c r="D38" s="27"/>
      <c r="E38" s="26"/>
      <c r="F38" s="30"/>
      <c r="G38" s="16"/>
      <c r="H38" s="16"/>
      <c r="I38" s="16"/>
      <c r="J38" s="16"/>
      <c r="K38" s="19"/>
      <c r="L38" s="20"/>
      <c r="M38" s="31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</row>
    <row r="39" spans="1:246" ht="15.95" customHeight="1">
      <c r="A39" s="16"/>
      <c r="B39" s="29"/>
      <c r="C39" s="17" t="s">
        <v>64</v>
      </c>
      <c r="D39" s="18" t="s">
        <v>61</v>
      </c>
      <c r="E39" s="26">
        <v>35</v>
      </c>
      <c r="F39" s="18" t="s">
        <v>66</v>
      </c>
      <c r="G39" s="16"/>
      <c r="H39" s="16"/>
      <c r="I39" s="16"/>
      <c r="J39" s="16"/>
      <c r="K39" s="19" t="s">
        <v>61</v>
      </c>
      <c r="L39" s="20" t="s">
        <v>67</v>
      </c>
      <c r="M39" s="31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</row>
    <row r="40" spans="1:246" ht="8.1" customHeight="1">
      <c r="A40" s="16"/>
      <c r="B40" s="28"/>
      <c r="C40" s="21"/>
      <c r="D40" s="27"/>
      <c r="E40" s="26"/>
      <c r="F40" s="30"/>
      <c r="G40" s="16"/>
      <c r="H40" s="16"/>
      <c r="I40" s="16"/>
      <c r="J40" s="16"/>
      <c r="K40" s="19"/>
      <c r="L40" s="20"/>
      <c r="M40" s="31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</row>
    <row r="41" spans="1:246" ht="15.75">
      <c r="A41" s="16"/>
      <c r="B41" s="29"/>
      <c r="C41" s="17" t="s">
        <v>68</v>
      </c>
      <c r="D41" s="18" t="s">
        <v>65</v>
      </c>
      <c r="E41" s="26">
        <v>36</v>
      </c>
      <c r="F41" s="18" t="s">
        <v>70</v>
      </c>
      <c r="G41" s="16"/>
      <c r="H41" s="16"/>
      <c r="I41" s="16"/>
      <c r="J41" s="16"/>
      <c r="K41" s="19" t="s">
        <v>65</v>
      </c>
      <c r="L41" s="20" t="s">
        <v>71</v>
      </c>
      <c r="M41" s="31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</row>
    <row r="42" spans="1:246" ht="8.1" customHeight="1">
      <c r="A42" s="16"/>
      <c r="B42" s="28"/>
      <c r="C42" s="21"/>
      <c r="D42" s="18"/>
      <c r="E42" s="26"/>
      <c r="F42" s="30"/>
      <c r="G42" s="16"/>
      <c r="H42" s="16"/>
      <c r="I42" s="16"/>
      <c r="J42" s="16"/>
      <c r="K42" s="19"/>
      <c r="L42" s="2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</row>
    <row r="43" spans="1:246" ht="15.95" customHeight="1">
      <c r="A43" s="16"/>
      <c r="B43" s="29"/>
      <c r="C43" s="17" t="s">
        <v>72</v>
      </c>
      <c r="D43" s="18" t="s">
        <v>69</v>
      </c>
      <c r="E43" s="26">
        <v>37</v>
      </c>
      <c r="F43" s="18" t="s">
        <v>74</v>
      </c>
      <c r="G43" s="16"/>
      <c r="H43" s="16"/>
      <c r="I43" s="16"/>
      <c r="J43" s="16"/>
      <c r="K43" s="19" t="s">
        <v>69</v>
      </c>
      <c r="L43" s="20" t="s">
        <v>70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</row>
    <row r="44" spans="1:246" ht="8.1" customHeight="1">
      <c r="A44" s="16"/>
      <c r="B44" s="28"/>
      <c r="C44" s="21"/>
      <c r="D44" s="18"/>
      <c r="E44" s="32"/>
      <c r="F44" s="32"/>
      <c r="G44" s="16"/>
      <c r="H44" s="16"/>
      <c r="I44" s="16"/>
      <c r="J44" s="16"/>
      <c r="K44" s="19"/>
      <c r="L44" s="20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</row>
    <row r="45" spans="1:246" ht="15.95" customHeight="1">
      <c r="A45" s="16"/>
      <c r="B45" s="29"/>
      <c r="C45" s="17" t="s">
        <v>7</v>
      </c>
      <c r="D45" s="18" t="s">
        <v>73</v>
      </c>
      <c r="E45" s="26"/>
      <c r="F45" s="32"/>
      <c r="G45" s="16"/>
      <c r="H45" s="16"/>
      <c r="I45" s="16"/>
      <c r="J45" s="16"/>
      <c r="K45" s="19" t="s">
        <v>73</v>
      </c>
      <c r="L45" s="20" t="s">
        <v>75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</row>
    <row r="46" spans="1:246" ht="8.1" customHeight="1">
      <c r="A46" s="33"/>
      <c r="B46" s="34"/>
      <c r="G46" s="33"/>
      <c r="H46" s="16"/>
      <c r="I46" s="16"/>
      <c r="J46" s="33"/>
      <c r="K46" s="35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</row>
    <row r="47" spans="1:246" ht="15.95" customHeight="1">
      <c r="A47" s="16"/>
      <c r="B47" s="29"/>
      <c r="E47" s="26"/>
      <c r="F47" s="32"/>
      <c r="G47" s="16"/>
      <c r="H47" s="16"/>
      <c r="I47" s="16"/>
      <c r="J47" s="16"/>
      <c r="K47" s="19" t="s">
        <v>73</v>
      </c>
      <c r="L47" s="20" t="s">
        <v>75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</row>
    <row r="48" spans="1:246" ht="8.1" customHeight="1">
      <c r="A48" s="33"/>
      <c r="B48" s="34"/>
      <c r="G48" s="33"/>
      <c r="H48" s="16"/>
      <c r="I48" s="16"/>
      <c r="J48" s="33"/>
      <c r="K48" s="35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</row>
    <row r="49" spans="1:246">
      <c r="A49" s="33"/>
      <c r="B49" s="36"/>
      <c r="C49" s="37" t="s">
        <v>76</v>
      </c>
      <c r="G49" s="33"/>
      <c r="H49" s="33"/>
      <c r="I49" s="33"/>
      <c r="J49" s="33"/>
      <c r="K49" s="35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</row>
    <row r="50" spans="1:246" ht="8.1" customHeight="1">
      <c r="A50" s="33"/>
      <c r="B50" s="36"/>
      <c r="G50" s="33"/>
      <c r="H50" s="33"/>
      <c r="I50" s="33"/>
      <c r="J50" s="33"/>
      <c r="K50" s="35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</row>
    <row r="51" spans="1:246" ht="20.25">
      <c r="C51" s="37" t="s">
        <v>77</v>
      </c>
      <c r="D51" s="38"/>
      <c r="E51" s="39"/>
      <c r="F51" s="39"/>
    </row>
    <row r="52" spans="1:246">
      <c r="C52" s="40"/>
    </row>
    <row r="53" spans="1:246">
      <c r="C53" s="38"/>
    </row>
    <row r="54" spans="1:246">
      <c r="C54" s="38"/>
    </row>
    <row r="56" spans="1:246" ht="20.25">
      <c r="D56" s="39"/>
    </row>
    <row r="57" spans="1:246">
      <c r="C57" s="41"/>
    </row>
    <row r="59" spans="1:246" ht="20.25">
      <c r="C59" s="39"/>
    </row>
  </sheetData>
  <mergeCells count="3">
    <mergeCell ref="C3:F3"/>
    <mergeCell ref="C7:F7"/>
    <mergeCell ref="G8:J8"/>
  </mergeCells>
  <hyperlinks>
    <hyperlink ref="D13" location="'Passivo Gerencial'!J10" display="Balanço Patrimonial Gerencial - Passivo"/>
    <hyperlink ref="D17" location="'Ativo Contábil'!J10" display="Balanço Patrimonial Contábil - Ativo"/>
    <hyperlink ref="D15" location="'DRE Recorrente'!V10" display="DRE Recorrente"/>
    <hyperlink ref="D19" location="'Passivo Contábil'!J10" display="Balanço Patrimonial Contábil - Passivo"/>
    <hyperlink ref="D35" location="'Carteira por Porte Expandida'!J10" display="Carteira de Crédito por Porte (Expandida)"/>
    <hyperlink ref="D21" location="'DRE Contábil'!L10" display="Demonstração do Resultado Contábil"/>
    <hyperlink ref="D23" location="'Balanço por Moeda'!AB12" display="Balanço por Moeda"/>
    <hyperlink ref="D25" location="TVM!BF10" display="Títulos e Valores Mobiliários"/>
    <hyperlink ref="D27" location="'TVM por Emissor'!BF10" display="Títulos e Valores Mobiliários por Emissor"/>
    <hyperlink ref="D29" location="'Operações de Crédito'!DK12" display="Operações de Crédito"/>
    <hyperlink ref="D31" location="'Setor de Atividade'!J10" display="Setor de Atividade"/>
    <hyperlink ref="D33" location="'Carteira por Porte (Bacen)'!BF10" display="Carteira de Crédito por Porte (Bacen)"/>
    <hyperlink ref="D37" location="'Carteira por Modalidade (Bacen)'!BF10" display="Carteira de Crédito por Modalidade (Bacen)"/>
    <hyperlink ref="D39" location="'Carteira por Modalidade (Exp)'!J10" display="Carteira de Crédito por Modalidade (Expandida)"/>
    <hyperlink ref="D41" location="'Financ Consumo'!BF10" display="Financiamento ao Consumo"/>
    <hyperlink ref="D45" location="'PDD - Nível de Risco'!DK12" display="PDD - Nível de Risco"/>
    <hyperlink ref="D43" location="'Maiores Devedores'!DK10" display="Maiores Devedores"/>
    <hyperlink ref="F9" location="'Despesa de PDD'!V10" display="Despesa de PDD"/>
    <hyperlink ref="F13" location="'Créditos Tributários'!BF10" display="Créditos Tributários / Obrigações Fiscais Diferidas"/>
    <hyperlink ref="F17" location="'Contingências Passivas'!BF10" display="Contingências Passivas"/>
    <hyperlink ref="F19" location="'Prov. Seg. Prev.  Cap. Conta'!BF10" display="Provisões de Seguros, Previdência e Capitalização por Conta"/>
    <hyperlink ref="F21" location="'Provisões Técnicas por Produto'!BF10" display="Provisões Técnicas de Seguros, Previdência e Capitalização por Produto"/>
    <hyperlink ref="F23" location="'Operações de Seg. Prev. Cap.'!W10" display="Resultado das Operações de Seguros, Previdência e Capitalização"/>
    <hyperlink ref="F25" location="'Origem do Lucro por Segmento'!BF10" display="Origem do Lucro por Segmento"/>
    <hyperlink ref="F27" location="'Margem Financeira'!R10" display="Margem Financeira"/>
    <hyperlink ref="F29" location="'Receitas de Prest. de Serviços'!BF10" display="Receitas de Prestação de Serviço"/>
    <hyperlink ref="F31" location="'Despesas de Pessoal'!BF10" display="Despesas de Pessoal"/>
    <hyperlink ref="F33" location="'Outras Despesas Administrativas'!BF10" display="Outras Despesas Administrativas"/>
    <hyperlink ref="F35" location="'Índice de Desempenho'!BF10" display="Índices de Desempenho (Anualizados)"/>
    <hyperlink ref="F39" location="'Índice Cobertura'!O10" display="Índice de Corbetura"/>
    <hyperlink ref="F11" location="'Movimentação PDD'!BF10" display="Movimentação PDD"/>
    <hyperlink ref="F37" location="'Índice Eficiência Operacional'!O10" display="Índice Eficiência Operacional"/>
    <hyperlink ref="F43" location="'Carteira Crédito - Indicadores'!BF10" display="Carteira de Crédito - Indicadores da Carteira"/>
    <hyperlink ref="F41" location="'Índice de Basileia'!CG12" display="Índice de Basileia"/>
    <hyperlink ref="F15" location="'Rec. Captados e Administrados'!BF10" display="Recursos Captados e Administrados"/>
    <hyperlink ref="D11" location="'Ativo Gerencial'!J10" display="Balanço Patrimonial Gerencial - Ativo"/>
    <hyperlink ref="D9" location="'BP - Dados Selecionados'!J10" display="Balanço Patrimonial - Dados Selecionados"/>
  </hyperlinks>
  <printOptions horizontalCentered="1"/>
  <pageMargins left="0" right="0" top="0.39370078740157483" bottom="0.39370078740157483" header="0.31496062992125984" footer="0.31496062992125984"/>
  <pageSetup paperSize="9"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R64"/>
  <sheetViews>
    <sheetView showGridLines="0" zoomScaleNormal="100" workbookViewId="0">
      <pane xSplit="1" ySplit="8" topLeftCell="AL9" activePane="bottomRight" state="frozen"/>
      <selection activeCell="A71" sqref="A71"/>
      <selection pane="topRight" activeCell="A71" sqref="A71"/>
      <selection pane="bottomLeft" activeCell="A71" sqref="A71"/>
      <selection pane="bottomRight" activeCell="A45" sqref="A45"/>
    </sheetView>
  </sheetViews>
  <sheetFormatPr defaultColWidth="11" defaultRowHeight="12.75"/>
  <cols>
    <col min="1" max="1" width="35" style="152" bestFit="1" customWidth="1"/>
    <col min="2" max="37" width="9.375" style="152" customWidth="1"/>
    <col min="38" max="58" width="9.375" style="151" customWidth="1"/>
    <col min="59" max="16384" width="11" style="126"/>
  </cols>
  <sheetData>
    <row r="1" spans="1:226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162"/>
      <c r="CI1" s="162"/>
      <c r="CJ1" s="94"/>
      <c r="CK1" s="161"/>
      <c r="CL1" s="163"/>
      <c r="CM1" s="163"/>
      <c r="CN1" s="163"/>
      <c r="CO1" s="163"/>
      <c r="CP1" s="163"/>
      <c r="CQ1" s="161"/>
      <c r="CR1" s="163"/>
      <c r="CS1" s="161"/>
      <c r="CT1" s="163"/>
      <c r="CU1" s="163"/>
      <c r="CV1" s="163"/>
      <c r="CW1" s="164"/>
      <c r="CX1" s="164"/>
      <c r="CY1" s="94"/>
      <c r="CZ1" s="161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162"/>
      <c r="EN1" s="162"/>
      <c r="EO1" s="94"/>
      <c r="EP1" s="161"/>
      <c r="EQ1" s="163"/>
      <c r="ER1" s="163"/>
      <c r="ES1" s="163"/>
      <c r="ET1" s="163"/>
      <c r="EU1" s="163"/>
      <c r="EV1" s="161"/>
      <c r="EW1" s="163"/>
      <c r="EX1" s="161"/>
      <c r="EY1" s="163"/>
      <c r="EZ1" s="163"/>
      <c r="FA1" s="163"/>
      <c r="FB1" s="164"/>
      <c r="FC1" s="164"/>
      <c r="FD1" s="94"/>
      <c r="FE1" s="161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162"/>
      <c r="GS1" s="162"/>
      <c r="GT1" s="94"/>
      <c r="GU1" s="161"/>
      <c r="GV1" s="163"/>
      <c r="GW1" s="163"/>
      <c r="GX1" s="163"/>
      <c r="GY1" s="163"/>
      <c r="GZ1" s="163"/>
      <c r="HA1" s="161"/>
      <c r="HB1" s="163"/>
      <c r="HC1" s="161"/>
      <c r="HD1" s="163"/>
      <c r="HE1" s="163"/>
      <c r="HF1" s="163"/>
      <c r="HG1" s="164"/>
      <c r="HH1" s="164"/>
      <c r="HI1" s="94"/>
      <c r="HJ1" s="161"/>
      <c r="HK1" s="94"/>
      <c r="HL1" s="161"/>
      <c r="HM1" s="94"/>
      <c r="HN1" s="161"/>
      <c r="HO1" s="94"/>
      <c r="HP1" s="161"/>
      <c r="HQ1" s="94"/>
      <c r="HR1" s="161"/>
    </row>
    <row r="2" spans="1:226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162"/>
      <c r="CI2" s="162"/>
      <c r="CJ2" s="94"/>
      <c r="CK2" s="161"/>
      <c r="CL2" s="163"/>
      <c r="CM2" s="163"/>
      <c r="CN2" s="163"/>
      <c r="CO2" s="163"/>
      <c r="CP2" s="163"/>
      <c r="CQ2" s="161"/>
      <c r="CR2" s="163"/>
      <c r="CS2" s="161"/>
      <c r="CT2" s="163"/>
      <c r="CU2" s="163"/>
      <c r="CV2" s="163"/>
      <c r="CW2" s="164"/>
      <c r="CX2" s="164"/>
      <c r="CY2" s="94"/>
      <c r="CZ2" s="161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162"/>
      <c r="EN2" s="162"/>
      <c r="EO2" s="94"/>
      <c r="EP2" s="161"/>
      <c r="EQ2" s="163"/>
      <c r="ER2" s="163"/>
      <c r="ES2" s="163"/>
      <c r="ET2" s="163"/>
      <c r="EU2" s="163"/>
      <c r="EV2" s="161"/>
      <c r="EW2" s="163"/>
      <c r="EX2" s="161"/>
      <c r="EY2" s="163"/>
      <c r="EZ2" s="163"/>
      <c r="FA2" s="163"/>
      <c r="FB2" s="164"/>
      <c r="FC2" s="164"/>
      <c r="FD2" s="94"/>
      <c r="FE2" s="161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162"/>
      <c r="GS2" s="162"/>
      <c r="GT2" s="94"/>
      <c r="GU2" s="161"/>
      <c r="GV2" s="163"/>
      <c r="GW2" s="163"/>
      <c r="GX2" s="163"/>
      <c r="GY2" s="163"/>
      <c r="GZ2" s="163"/>
      <c r="HA2" s="161"/>
      <c r="HB2" s="163"/>
      <c r="HC2" s="161"/>
      <c r="HD2" s="163"/>
      <c r="HE2" s="163"/>
      <c r="HF2" s="163"/>
      <c r="HG2" s="164"/>
      <c r="HH2" s="164"/>
      <c r="HI2" s="94"/>
      <c r="HJ2" s="161"/>
      <c r="HK2" s="94"/>
      <c r="HL2" s="161"/>
      <c r="HM2" s="94"/>
      <c r="HN2" s="161"/>
      <c r="HO2" s="94"/>
      <c r="HP2" s="161"/>
      <c r="HQ2" s="94"/>
      <c r="HR2" s="161"/>
    </row>
    <row r="3" spans="1:226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162"/>
      <c r="CI3" s="162"/>
      <c r="CJ3" s="94"/>
      <c r="CK3" s="161"/>
      <c r="CL3" s="163"/>
      <c r="CM3" s="163"/>
      <c r="CN3" s="163"/>
      <c r="CO3" s="163"/>
      <c r="CP3" s="163"/>
      <c r="CQ3" s="161"/>
      <c r="CR3" s="163"/>
      <c r="CS3" s="161"/>
      <c r="CT3" s="163"/>
      <c r="CU3" s="163"/>
      <c r="CV3" s="163"/>
      <c r="CW3" s="164"/>
      <c r="CX3" s="164"/>
      <c r="CY3" s="94"/>
      <c r="CZ3" s="161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162"/>
      <c r="EN3" s="162"/>
      <c r="EO3" s="94"/>
      <c r="EP3" s="161"/>
      <c r="EQ3" s="163"/>
      <c r="ER3" s="163"/>
      <c r="ES3" s="163"/>
      <c r="ET3" s="163"/>
      <c r="EU3" s="163"/>
      <c r="EV3" s="161"/>
      <c r="EW3" s="163"/>
      <c r="EX3" s="161"/>
      <c r="EY3" s="163"/>
      <c r="EZ3" s="163"/>
      <c r="FA3" s="163"/>
      <c r="FB3" s="164"/>
      <c r="FC3" s="164"/>
      <c r="FD3" s="94"/>
      <c r="FE3" s="161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162"/>
      <c r="GS3" s="162"/>
      <c r="GT3" s="94"/>
      <c r="GU3" s="161"/>
      <c r="GV3" s="163"/>
      <c r="GW3" s="163"/>
      <c r="GX3" s="163"/>
      <c r="GY3" s="163"/>
      <c r="GZ3" s="163"/>
      <c r="HA3" s="161"/>
      <c r="HB3" s="163"/>
      <c r="HC3" s="161"/>
      <c r="HD3" s="163"/>
      <c r="HE3" s="163"/>
      <c r="HF3" s="163"/>
      <c r="HG3" s="164"/>
      <c r="HH3" s="164"/>
      <c r="HI3" s="94"/>
      <c r="HJ3" s="161"/>
      <c r="HK3" s="94"/>
      <c r="HL3" s="161"/>
      <c r="HM3" s="94"/>
      <c r="HN3" s="161"/>
      <c r="HO3" s="94"/>
      <c r="HP3" s="161"/>
      <c r="HQ3" s="94"/>
      <c r="HR3" s="161"/>
    </row>
    <row r="4" spans="1:226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6" s="117" customFormat="1" ht="15" customHeight="1" thickBot="1">
      <c r="A5" s="102" t="s">
        <v>616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</row>
    <row r="6" spans="1:226" s="107" customFormat="1" ht="15" customHeight="1" thickTop="1">
      <c r="A6" s="104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3"/>
      <c r="AI6" s="105"/>
      <c r="AJ6" s="105"/>
      <c r="AK6" s="106"/>
      <c r="AL6" s="562"/>
      <c r="AM6" s="111"/>
      <c r="AN6" s="111"/>
      <c r="AO6" s="236"/>
      <c r="AP6" s="236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6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6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</row>
    <row r="9" spans="1:226" s="122" customFormat="1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444"/>
    </row>
    <row r="10" spans="1:226" s="122" customFormat="1" ht="15" customHeight="1">
      <c r="A10" s="181" t="s">
        <v>617</v>
      </c>
      <c r="B10" s="130">
        <v>56119</v>
      </c>
      <c r="C10" s="130">
        <v>57023</v>
      </c>
      <c r="D10" s="130">
        <v>61030</v>
      </c>
      <c r="E10" s="130">
        <v>66920</v>
      </c>
      <c r="F10" s="130">
        <v>57553</v>
      </c>
      <c r="G10" s="130">
        <v>66605</v>
      </c>
      <c r="H10" s="132">
        <v>74057</v>
      </c>
      <c r="I10" s="132">
        <v>78020</v>
      </c>
      <c r="J10" s="132">
        <v>73791</v>
      </c>
      <c r="K10" s="132">
        <v>76124</v>
      </c>
      <c r="L10" s="132">
        <v>74903</v>
      </c>
      <c r="M10" s="132">
        <v>69354</v>
      </c>
      <c r="N10" s="132">
        <v>74321</v>
      </c>
      <c r="O10" s="132">
        <v>68985</v>
      </c>
      <c r="P10" s="132">
        <v>88969</v>
      </c>
      <c r="Q10" s="132">
        <v>106186</v>
      </c>
      <c r="R10" s="132">
        <v>93468</v>
      </c>
      <c r="S10" s="132">
        <v>102670</v>
      </c>
      <c r="T10" s="132">
        <v>128802</v>
      </c>
      <c r="U10" s="132">
        <v>169037</v>
      </c>
      <c r="V10" s="132">
        <v>146057</v>
      </c>
      <c r="W10" s="132">
        <v>158006</v>
      </c>
      <c r="X10" s="132">
        <v>142455</v>
      </c>
      <c r="Y10" s="132">
        <v>128202</v>
      </c>
      <c r="Z10" s="132">
        <v>104512</v>
      </c>
      <c r="AA10" s="132">
        <v>105600</v>
      </c>
      <c r="AB10" s="132">
        <v>113899.4</v>
      </c>
      <c r="AC10" s="132">
        <v>102346</v>
      </c>
      <c r="AD10" s="132">
        <v>106401</v>
      </c>
      <c r="AE10" s="132">
        <v>101168.23</v>
      </c>
      <c r="AF10" s="132">
        <v>91515.6</v>
      </c>
      <c r="AG10" s="132">
        <v>75104</v>
      </c>
      <c r="AH10" s="132">
        <v>103738</v>
      </c>
      <c r="AI10" s="132">
        <v>108032.79</v>
      </c>
      <c r="AJ10" s="132">
        <v>134355</v>
      </c>
      <c r="AK10" s="132">
        <v>142389.60999999999</v>
      </c>
      <c r="AL10" s="132">
        <v>154976</v>
      </c>
      <c r="AM10" s="132">
        <v>167740</v>
      </c>
      <c r="AN10" s="132">
        <v>199245</v>
      </c>
      <c r="AO10" s="132">
        <v>209076</v>
      </c>
      <c r="AP10" s="132">
        <v>219375</v>
      </c>
      <c r="AQ10" s="75">
        <v>221377</v>
      </c>
      <c r="AR10" s="75">
        <v>222539</v>
      </c>
      <c r="AS10" s="75">
        <v>240600</v>
      </c>
      <c r="AT10" s="75">
        <v>231611</v>
      </c>
      <c r="AU10" s="75">
        <v>235531</v>
      </c>
      <c r="AV10" s="75">
        <v>244356</v>
      </c>
      <c r="AW10" s="75">
        <v>238027</v>
      </c>
      <c r="AX10" s="75">
        <v>246257</v>
      </c>
      <c r="AY10" s="75">
        <v>254525</v>
      </c>
      <c r="AZ10" s="75">
        <v>255349</v>
      </c>
      <c r="BA10" s="75">
        <v>242541</v>
      </c>
      <c r="BB10" s="75">
        <v>227353</v>
      </c>
      <c r="BC10" s="75">
        <v>233444</v>
      </c>
      <c r="BD10" s="75">
        <v>254170</v>
      </c>
      <c r="BE10" s="75">
        <v>263147</v>
      </c>
      <c r="BF10" s="210">
        <v>260057</v>
      </c>
      <c r="BG10" s="563"/>
      <c r="BH10" s="563"/>
      <c r="BI10" s="563"/>
      <c r="BJ10" s="563"/>
      <c r="BK10" s="563"/>
      <c r="BL10" s="563"/>
      <c r="BM10" s="563"/>
      <c r="BN10" s="563"/>
      <c r="BO10" s="563"/>
      <c r="BP10" s="563"/>
      <c r="BQ10" s="563"/>
      <c r="BR10" s="563"/>
      <c r="BS10" s="563"/>
      <c r="BT10" s="563"/>
      <c r="BU10" s="563"/>
      <c r="BV10" s="563"/>
      <c r="BW10" s="563"/>
      <c r="BX10" s="563"/>
      <c r="BY10" s="563"/>
      <c r="BZ10" s="563"/>
      <c r="CA10" s="563"/>
      <c r="CB10" s="563"/>
      <c r="CC10" s="563"/>
      <c r="CD10" s="563"/>
      <c r="CE10" s="563"/>
      <c r="CF10" s="563"/>
      <c r="CG10" s="563"/>
      <c r="CH10" s="563"/>
      <c r="CI10" s="563"/>
      <c r="CJ10" s="563"/>
      <c r="CK10" s="563"/>
      <c r="CL10" s="563"/>
      <c r="CM10" s="563"/>
      <c r="CN10" s="563"/>
      <c r="CO10" s="563"/>
      <c r="CP10" s="563"/>
      <c r="CQ10" s="563"/>
      <c r="CR10" s="563"/>
      <c r="CS10" s="563"/>
      <c r="CT10" s="563"/>
      <c r="CU10" s="563"/>
      <c r="CV10" s="563"/>
      <c r="CW10" s="563"/>
      <c r="CX10" s="563"/>
      <c r="CY10" s="563"/>
      <c r="CZ10" s="563"/>
      <c r="DA10" s="563"/>
      <c r="DB10" s="563"/>
      <c r="DC10" s="563"/>
      <c r="DD10" s="563"/>
      <c r="DE10" s="563"/>
      <c r="DF10" s="563"/>
      <c r="DG10" s="563"/>
      <c r="DH10" s="563"/>
      <c r="DI10" s="563"/>
      <c r="DJ10" s="563"/>
      <c r="DK10" s="563"/>
      <c r="DL10" s="563"/>
      <c r="DM10" s="563"/>
      <c r="DN10" s="563"/>
      <c r="DO10" s="563"/>
      <c r="DP10" s="563"/>
      <c r="DQ10" s="563"/>
      <c r="DR10" s="563"/>
      <c r="DS10" s="563"/>
      <c r="DT10" s="563"/>
      <c r="DU10" s="563"/>
      <c r="DV10" s="563"/>
      <c r="DW10" s="563"/>
      <c r="DX10" s="563"/>
      <c r="DY10" s="563"/>
    </row>
    <row r="11" spans="1:226" s="122" customFormat="1" ht="15" customHeight="1">
      <c r="A11" s="181" t="s">
        <v>618</v>
      </c>
      <c r="B11" s="130">
        <v>26623</v>
      </c>
      <c r="C11" s="130">
        <v>21045</v>
      </c>
      <c r="D11" s="130">
        <v>20285</v>
      </c>
      <c r="E11" s="130">
        <v>22987</v>
      </c>
      <c r="F11" s="130">
        <v>20444</v>
      </c>
      <c r="G11" s="130">
        <v>12981</v>
      </c>
      <c r="H11" s="75">
        <v>16730</v>
      </c>
      <c r="I11" s="75">
        <v>10796</v>
      </c>
      <c r="J11" s="75">
        <v>11822</v>
      </c>
      <c r="K11" s="75">
        <v>19899</v>
      </c>
      <c r="L11" s="75">
        <v>21369</v>
      </c>
      <c r="M11" s="75">
        <v>22084</v>
      </c>
      <c r="N11" s="75">
        <v>26193</v>
      </c>
      <c r="O11" s="75">
        <v>28732</v>
      </c>
      <c r="P11" s="75">
        <v>42082</v>
      </c>
      <c r="Q11" s="75">
        <v>45379</v>
      </c>
      <c r="R11" s="75">
        <v>49838</v>
      </c>
      <c r="S11" s="75">
        <v>51892</v>
      </c>
      <c r="T11" s="75">
        <v>36670</v>
      </c>
      <c r="U11" s="75">
        <v>20663</v>
      </c>
      <c r="V11" s="75">
        <v>73585</v>
      </c>
      <c r="W11" s="75">
        <v>114879</v>
      </c>
      <c r="X11" s="75">
        <v>92881</v>
      </c>
      <c r="Y11" s="75">
        <v>104394</v>
      </c>
      <c r="Z11" s="75">
        <v>119715</v>
      </c>
      <c r="AA11" s="75">
        <v>129898</v>
      </c>
      <c r="AB11" s="75">
        <v>116698.75</v>
      </c>
      <c r="AC11" s="75">
        <v>114937</v>
      </c>
      <c r="AD11" s="75">
        <v>121095</v>
      </c>
      <c r="AE11" s="75">
        <v>127763.38</v>
      </c>
      <c r="AF11" s="75">
        <v>126923.06</v>
      </c>
      <c r="AG11" s="75">
        <v>135382</v>
      </c>
      <c r="AH11" s="75">
        <v>139928</v>
      </c>
      <c r="AI11" s="75">
        <v>126322.79</v>
      </c>
      <c r="AJ11" s="75">
        <v>127976</v>
      </c>
      <c r="AK11" s="75">
        <v>150646.18</v>
      </c>
      <c r="AL11" s="75">
        <v>131864</v>
      </c>
      <c r="AM11" s="75">
        <v>149090</v>
      </c>
      <c r="AN11" s="75">
        <v>176324</v>
      </c>
      <c r="AO11" s="75">
        <v>177538.02</v>
      </c>
      <c r="AP11" s="75">
        <v>177093</v>
      </c>
      <c r="AQ11" s="75">
        <v>186572</v>
      </c>
      <c r="AR11" s="75">
        <v>211520</v>
      </c>
      <c r="AS11" s="75">
        <v>218514</v>
      </c>
      <c r="AT11" s="75">
        <v>237344</v>
      </c>
      <c r="AU11" s="75">
        <v>238198</v>
      </c>
      <c r="AV11" s="75">
        <v>222831</v>
      </c>
      <c r="AW11" s="75">
        <v>223468</v>
      </c>
      <c r="AX11" s="75">
        <v>212694</v>
      </c>
      <c r="AY11" s="75">
        <v>221321</v>
      </c>
      <c r="AZ11" s="75">
        <v>241448</v>
      </c>
      <c r="BA11" s="75">
        <v>262127</v>
      </c>
      <c r="BB11" s="75">
        <v>264420</v>
      </c>
      <c r="BC11" s="75">
        <v>252531</v>
      </c>
      <c r="BD11" s="75">
        <v>246894</v>
      </c>
      <c r="BE11" s="75">
        <v>265580</v>
      </c>
      <c r="BF11" s="210">
        <v>303235</v>
      </c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</row>
    <row r="12" spans="1:226" s="122" customFormat="1" ht="15" customHeight="1">
      <c r="A12" s="181" t="s">
        <v>619</v>
      </c>
      <c r="B12" s="130">
        <v>3196</v>
      </c>
      <c r="C12" s="130">
        <v>11490</v>
      </c>
      <c r="D12" s="130">
        <v>11997</v>
      </c>
      <c r="E12" s="130">
        <v>13140</v>
      </c>
      <c r="F12" s="130">
        <v>14146</v>
      </c>
      <c r="G12" s="130">
        <v>23375</v>
      </c>
      <c r="H12" s="75">
        <v>23968</v>
      </c>
      <c r="I12" s="75">
        <v>24021</v>
      </c>
      <c r="J12" s="75">
        <v>23954</v>
      </c>
      <c r="K12" s="75">
        <v>24890</v>
      </c>
      <c r="L12" s="75">
        <v>25674</v>
      </c>
      <c r="M12" s="75">
        <v>25938</v>
      </c>
      <c r="N12" s="75">
        <v>27679</v>
      </c>
      <c r="O12" s="75">
        <v>28228</v>
      </c>
      <c r="P12" s="75">
        <v>28648</v>
      </c>
      <c r="Q12" s="75">
        <v>29492</v>
      </c>
      <c r="R12" s="75">
        <v>29957</v>
      </c>
      <c r="S12" s="75">
        <v>30381</v>
      </c>
      <c r="T12" s="75">
        <v>31190</v>
      </c>
      <c r="U12" s="75">
        <v>31801</v>
      </c>
      <c r="V12" s="75">
        <v>31744</v>
      </c>
      <c r="W12" s="75">
        <v>3940</v>
      </c>
      <c r="X12" s="75">
        <v>3939</v>
      </c>
      <c r="Y12" s="75">
        <v>3983</v>
      </c>
      <c r="Z12" s="75">
        <v>4011</v>
      </c>
      <c r="AA12" s="75">
        <v>3793</v>
      </c>
      <c r="AB12" s="75">
        <v>3857.67</v>
      </c>
      <c r="AC12" s="75">
        <v>23075</v>
      </c>
      <c r="AD12" s="75">
        <v>23528</v>
      </c>
      <c r="AE12" s="75">
        <v>23794.080000000002</v>
      </c>
      <c r="AF12" s="75">
        <v>24463.58</v>
      </c>
      <c r="AG12" s="75">
        <v>25071</v>
      </c>
      <c r="AH12" s="75">
        <v>25605</v>
      </c>
      <c r="AI12" s="75">
        <v>38470.699999999997</v>
      </c>
      <c r="AJ12" s="75">
        <v>38918</v>
      </c>
      <c r="AK12" s="75">
        <v>40003.54</v>
      </c>
      <c r="AL12" s="75">
        <v>40744</v>
      </c>
      <c r="AM12" s="75">
        <v>41793</v>
      </c>
      <c r="AN12" s="75">
        <v>42478</v>
      </c>
      <c r="AO12" s="75">
        <v>42982</v>
      </c>
      <c r="AP12" s="75">
        <v>43032</v>
      </c>
      <c r="AQ12" s="75">
        <v>42266</v>
      </c>
      <c r="AR12" s="75">
        <v>38634</v>
      </c>
      <c r="AS12" s="75">
        <v>38986</v>
      </c>
      <c r="AT12" s="75">
        <v>38651</v>
      </c>
      <c r="AU12" s="75">
        <v>56268</v>
      </c>
      <c r="AV12" s="75">
        <v>90884</v>
      </c>
      <c r="AW12" s="75">
        <v>93803</v>
      </c>
      <c r="AX12" s="75">
        <v>93190</v>
      </c>
      <c r="AY12" s="75">
        <v>94976</v>
      </c>
      <c r="AZ12" s="75">
        <v>96198</v>
      </c>
      <c r="BA12" s="75">
        <v>97075</v>
      </c>
      <c r="BB12" s="75">
        <v>97112</v>
      </c>
      <c r="BC12" s="75">
        <v>108625</v>
      </c>
      <c r="BD12" s="75">
        <v>101915</v>
      </c>
      <c r="BE12" s="75">
        <v>99813</v>
      </c>
      <c r="BF12" s="210">
        <v>101335</v>
      </c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</row>
    <row r="13" spans="1:226" s="122" customFormat="1" ht="15" customHeight="1">
      <c r="A13" s="181" t="s">
        <v>620</v>
      </c>
      <c r="B13" s="130">
        <v>1025</v>
      </c>
      <c r="C13" s="130">
        <v>2442</v>
      </c>
      <c r="D13" s="130">
        <v>2679</v>
      </c>
      <c r="E13" s="130">
        <v>1207</v>
      </c>
      <c r="F13" s="130">
        <v>2029</v>
      </c>
      <c r="G13" s="130">
        <v>2073</v>
      </c>
      <c r="H13" s="75">
        <v>1926</v>
      </c>
      <c r="I13" s="75">
        <v>2364</v>
      </c>
      <c r="J13" s="75">
        <v>2282</v>
      </c>
      <c r="K13" s="75">
        <v>3188</v>
      </c>
      <c r="L13" s="75">
        <v>2500</v>
      </c>
      <c r="M13" s="75">
        <v>1359</v>
      </c>
      <c r="N13" s="75">
        <v>3052</v>
      </c>
      <c r="O13" s="75">
        <v>1607</v>
      </c>
      <c r="P13" s="75">
        <v>2364</v>
      </c>
      <c r="Q13" s="75">
        <v>1610</v>
      </c>
      <c r="R13" s="75">
        <v>3256</v>
      </c>
      <c r="S13" s="75">
        <v>2259</v>
      </c>
      <c r="T13" s="75">
        <v>2804</v>
      </c>
      <c r="U13" s="75">
        <v>919</v>
      </c>
      <c r="V13" s="75">
        <v>2265</v>
      </c>
      <c r="W13" s="75">
        <v>3152</v>
      </c>
      <c r="X13" s="75">
        <v>3100</v>
      </c>
      <c r="Y13" s="75">
        <v>3157</v>
      </c>
      <c r="Z13" s="75">
        <v>1544</v>
      </c>
      <c r="AA13" s="75">
        <v>3238</v>
      </c>
      <c r="AB13" s="75">
        <v>3308.36</v>
      </c>
      <c r="AC13" s="75">
        <v>2500</v>
      </c>
      <c r="AD13" s="75">
        <v>4373</v>
      </c>
      <c r="AE13" s="75">
        <v>5733.5</v>
      </c>
      <c r="AF13" s="75">
        <v>5450.41</v>
      </c>
      <c r="AG13" s="75">
        <v>4562</v>
      </c>
      <c r="AH13" s="75">
        <v>6282</v>
      </c>
      <c r="AI13" s="75">
        <v>6261.1</v>
      </c>
      <c r="AJ13" s="75">
        <v>13940</v>
      </c>
      <c r="AK13" s="75">
        <v>13539.96</v>
      </c>
      <c r="AL13" s="75">
        <v>9882</v>
      </c>
      <c r="AM13" s="75">
        <v>17793</v>
      </c>
      <c r="AN13" s="75">
        <v>14527</v>
      </c>
      <c r="AO13" s="75">
        <v>15911</v>
      </c>
      <c r="AP13" s="75">
        <v>16621</v>
      </c>
      <c r="AQ13" s="75">
        <v>13789</v>
      </c>
      <c r="AR13" s="75">
        <v>16009</v>
      </c>
      <c r="AS13" s="75">
        <v>14173</v>
      </c>
      <c r="AT13" s="75">
        <v>17324</v>
      </c>
      <c r="AU13" s="75">
        <v>13691</v>
      </c>
      <c r="AV13" s="75">
        <v>13322</v>
      </c>
      <c r="AW13" s="75">
        <v>14576</v>
      </c>
      <c r="AX13" s="75">
        <v>16815</v>
      </c>
      <c r="AY13" s="75">
        <v>23525</v>
      </c>
      <c r="AZ13" s="75">
        <v>14693</v>
      </c>
      <c r="BA13" s="75">
        <v>14229</v>
      </c>
      <c r="BB13" s="75">
        <v>25715</v>
      </c>
      <c r="BC13" s="75">
        <v>27689</v>
      </c>
      <c r="BD13" s="75">
        <v>33261</v>
      </c>
      <c r="BE13" s="75">
        <v>25745</v>
      </c>
      <c r="BF13" s="210">
        <v>31298</v>
      </c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</row>
    <row r="14" spans="1:226" s="123" customFormat="1" ht="15" customHeight="1">
      <c r="A14" s="165" t="s">
        <v>306</v>
      </c>
      <c r="B14" s="226">
        <v>86963</v>
      </c>
      <c r="C14" s="226">
        <v>92000</v>
      </c>
      <c r="D14" s="226">
        <v>95991</v>
      </c>
      <c r="E14" s="226">
        <v>104254</v>
      </c>
      <c r="F14" s="226">
        <v>94172</v>
      </c>
      <c r="G14" s="226">
        <v>105034</v>
      </c>
      <c r="H14" s="71">
        <v>116681</v>
      </c>
      <c r="I14" s="71">
        <v>115201</v>
      </c>
      <c r="J14" s="71">
        <v>111849</v>
      </c>
      <c r="K14" s="71">
        <v>124101</v>
      </c>
      <c r="L14" s="71">
        <v>124446</v>
      </c>
      <c r="M14" s="71">
        <v>118735</v>
      </c>
      <c r="N14" s="71">
        <v>131245</v>
      </c>
      <c r="O14" s="71">
        <v>127552</v>
      </c>
      <c r="P14" s="71">
        <v>162063</v>
      </c>
      <c r="Q14" s="71">
        <v>182667</v>
      </c>
      <c r="R14" s="71">
        <v>176519</v>
      </c>
      <c r="S14" s="71">
        <v>187202</v>
      </c>
      <c r="T14" s="71">
        <v>199466</v>
      </c>
      <c r="U14" s="71">
        <v>222420</v>
      </c>
      <c r="V14" s="71">
        <v>253651</v>
      </c>
      <c r="W14" s="71">
        <v>279977</v>
      </c>
      <c r="X14" s="71">
        <v>242375</v>
      </c>
      <c r="Y14" s="71">
        <v>239736</v>
      </c>
      <c r="Z14" s="71">
        <v>229782</v>
      </c>
      <c r="AA14" s="71">
        <v>242529</v>
      </c>
      <c r="AB14" s="71">
        <v>237764.18</v>
      </c>
      <c r="AC14" s="71">
        <v>242858</v>
      </c>
      <c r="AD14" s="71">
        <v>255397</v>
      </c>
      <c r="AE14" s="71">
        <v>258459.19</v>
      </c>
      <c r="AF14" s="71">
        <v>248352.65</v>
      </c>
      <c r="AG14" s="71">
        <v>240119</v>
      </c>
      <c r="AH14" s="71">
        <v>275553</v>
      </c>
      <c r="AI14" s="71">
        <v>279087.37999999995</v>
      </c>
      <c r="AJ14" s="71">
        <v>315189</v>
      </c>
      <c r="AK14" s="71">
        <v>346579.29</v>
      </c>
      <c r="AL14" s="71">
        <v>337466</v>
      </c>
      <c r="AM14" s="71">
        <v>376416</v>
      </c>
      <c r="AN14" s="71">
        <v>432574</v>
      </c>
      <c r="AO14" s="71">
        <v>445507.02</v>
      </c>
      <c r="AP14" s="71">
        <v>456121</v>
      </c>
      <c r="AQ14" s="229">
        <v>464004</v>
      </c>
      <c r="AR14" s="229">
        <v>488702</v>
      </c>
      <c r="AS14" s="229">
        <v>512273</v>
      </c>
      <c r="AT14" s="229">
        <v>524930</v>
      </c>
      <c r="AU14" s="229">
        <v>543688</v>
      </c>
      <c r="AV14" s="229">
        <v>571393</v>
      </c>
      <c r="AW14" s="229">
        <v>569874</v>
      </c>
      <c r="AX14" s="229">
        <v>568956</v>
      </c>
      <c r="AY14" s="229">
        <v>594347</v>
      </c>
      <c r="AZ14" s="229">
        <v>607688</v>
      </c>
      <c r="BA14" s="229">
        <v>615972</v>
      </c>
      <c r="BB14" s="229">
        <f>SUM(BB10:BB13)</f>
        <v>614600</v>
      </c>
      <c r="BC14" s="229">
        <f>SUM(BC10:BC13)</f>
        <v>622289</v>
      </c>
      <c r="BD14" s="229">
        <f>SUM(BD10:BD13)</f>
        <v>636240</v>
      </c>
      <c r="BE14" s="229">
        <f>SUM(BE10:BE13)</f>
        <v>654285</v>
      </c>
      <c r="BF14" s="230">
        <f>SUM(BF10:BF13)</f>
        <v>695925</v>
      </c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58"/>
      <c r="CD14" s="558"/>
      <c r="CE14" s="558"/>
      <c r="CF14" s="558"/>
      <c r="CG14" s="558"/>
      <c r="CH14" s="558"/>
      <c r="CI14" s="558"/>
      <c r="CJ14" s="558"/>
      <c r="CK14" s="558"/>
      <c r="CL14" s="558"/>
      <c r="CM14" s="558"/>
      <c r="CN14" s="558"/>
      <c r="CO14" s="558"/>
      <c r="CP14" s="558"/>
      <c r="CQ14" s="558"/>
      <c r="CR14" s="558"/>
      <c r="CS14" s="558"/>
      <c r="CT14" s="558"/>
      <c r="CU14" s="558"/>
      <c r="CV14" s="558"/>
      <c r="CW14" s="558"/>
      <c r="CX14" s="558"/>
      <c r="CY14" s="558"/>
      <c r="CZ14" s="558"/>
      <c r="DA14" s="558"/>
      <c r="DB14" s="558"/>
      <c r="DC14" s="558"/>
      <c r="DD14" s="558"/>
      <c r="DE14" s="558"/>
      <c r="DF14" s="558"/>
      <c r="DG14" s="558"/>
      <c r="DH14" s="558"/>
      <c r="DI14" s="558"/>
      <c r="DJ14" s="558"/>
      <c r="DK14" s="558"/>
      <c r="DL14" s="558"/>
      <c r="DM14" s="558"/>
      <c r="DN14" s="558"/>
      <c r="DO14" s="558"/>
      <c r="DP14" s="558"/>
      <c r="DQ14" s="558"/>
      <c r="DR14" s="558"/>
      <c r="DS14" s="558"/>
      <c r="DT14" s="558"/>
      <c r="DU14" s="558"/>
      <c r="DV14" s="558"/>
      <c r="DW14" s="558"/>
      <c r="DX14" s="558"/>
      <c r="DY14" s="558"/>
    </row>
    <row r="15" spans="1:226" s="122" customFormat="1" ht="15" customHeight="1">
      <c r="A15" s="181" t="s">
        <v>621</v>
      </c>
      <c r="B15" s="247">
        <v>30.844068325624946</v>
      </c>
      <c r="C15" s="247">
        <v>31.662123840202639</v>
      </c>
      <c r="D15" s="247">
        <v>30.219299350224148</v>
      </c>
      <c r="E15" s="247">
        <v>30.55653254548865</v>
      </c>
      <c r="F15" s="247">
        <v>26.488747373543319</v>
      </c>
      <c r="G15" s="247">
        <v>26.045512818923257</v>
      </c>
      <c r="H15" s="564">
        <v>27.603346060855539</v>
      </c>
      <c r="I15" s="564">
        <v>25.35183061955199</v>
      </c>
      <c r="J15" s="564">
        <v>23.198400467912915</v>
      </c>
      <c r="K15" s="564">
        <v>25.721587305535177</v>
      </c>
      <c r="L15" s="564">
        <v>25.622727441186282</v>
      </c>
      <c r="M15" s="564">
        <v>23.455078097992388</v>
      </c>
      <c r="N15" s="564">
        <v>24.641117782458984</v>
      </c>
      <c r="O15" s="564">
        <v>22.854685540225766</v>
      </c>
      <c r="P15" s="564">
        <v>26.485080151592655</v>
      </c>
      <c r="Q15" s="564">
        <v>28.654501075326166</v>
      </c>
      <c r="R15" s="564">
        <v>26.135978335384006</v>
      </c>
      <c r="S15" s="564">
        <v>27.158000716661807</v>
      </c>
      <c r="T15" s="564">
        <v>27.615815829951725</v>
      </c>
      <c r="U15" s="564">
        <v>29.206876130121739</v>
      </c>
      <c r="V15" s="564">
        <v>32.089606008529053</v>
      </c>
      <c r="W15" s="564">
        <v>33.711048499735107</v>
      </c>
      <c r="X15" s="564">
        <v>28.305313165663886</v>
      </c>
      <c r="Y15" s="564">
        <v>27.270865847943103</v>
      </c>
      <c r="Z15" s="564">
        <v>25.689265227224706</v>
      </c>
      <c r="AA15" s="564">
        <v>27.046928895713933</v>
      </c>
      <c r="AB15" s="564">
        <v>26.19</v>
      </c>
      <c r="AC15" s="564">
        <v>26.74</v>
      </c>
      <c r="AD15" s="564">
        <v>27.69</v>
      </c>
      <c r="AE15" s="564">
        <v>27.76</v>
      </c>
      <c r="AF15" s="564">
        <v>25.15</v>
      </c>
      <c r="AG15" s="564">
        <v>23.27</v>
      </c>
      <c r="AH15" s="564">
        <v>26.6</v>
      </c>
      <c r="AI15" s="564">
        <v>27.1</v>
      </c>
      <c r="AJ15" s="564">
        <v>29.99</v>
      </c>
      <c r="AK15" s="564">
        <v>32.1</v>
      </c>
      <c r="AL15" s="564">
        <v>30.6</v>
      </c>
      <c r="AM15" s="564">
        <v>34.1</v>
      </c>
      <c r="AN15" s="564">
        <v>34</v>
      </c>
      <c r="AO15" s="564">
        <v>34.4</v>
      </c>
      <c r="AP15" s="564">
        <v>35.4</v>
      </c>
      <c r="AQ15" s="565">
        <v>35.9</v>
      </c>
      <c r="AR15" s="565">
        <v>37.299999999999997</v>
      </c>
      <c r="AS15" s="565">
        <v>39.5</v>
      </c>
      <c r="AT15" s="565">
        <v>40.15</v>
      </c>
      <c r="AU15" s="565">
        <v>41.6</v>
      </c>
      <c r="AV15" s="565">
        <v>42.1</v>
      </c>
      <c r="AW15" s="565">
        <v>41.1</v>
      </c>
      <c r="AX15" s="565">
        <v>41</v>
      </c>
      <c r="AY15" s="565">
        <v>42.1</v>
      </c>
      <c r="AZ15" s="565">
        <v>43.3</v>
      </c>
      <c r="BA15" s="565">
        <v>43.7</v>
      </c>
      <c r="BB15" s="565">
        <v>41.7</v>
      </c>
      <c r="BC15" s="565">
        <v>39.590000000000003</v>
      </c>
      <c r="BD15" s="565">
        <v>38.33</v>
      </c>
      <c r="BE15" s="565">
        <v>39.799999999999997</v>
      </c>
      <c r="BF15" s="471">
        <v>41.9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</row>
    <row r="16" spans="1:226" ht="5.0999999999999996" customHeight="1">
      <c r="A16" s="566"/>
      <c r="B16" s="567"/>
      <c r="C16" s="567"/>
      <c r="D16" s="567"/>
      <c r="E16" s="567"/>
      <c r="F16" s="567"/>
      <c r="G16" s="567"/>
      <c r="H16" s="567"/>
      <c r="I16" s="567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8"/>
      <c r="BE16" s="568"/>
      <c r="BF16" s="210"/>
    </row>
    <row r="17" spans="1:129" s="122" customFormat="1" ht="15" customHeight="1">
      <c r="A17" s="181" t="s">
        <v>622</v>
      </c>
      <c r="B17" s="130">
        <v>10571</v>
      </c>
      <c r="C17" s="130">
        <v>11577</v>
      </c>
      <c r="D17" s="130">
        <v>12107</v>
      </c>
      <c r="E17" s="130">
        <v>10198</v>
      </c>
      <c r="F17" s="130">
        <v>10995</v>
      </c>
      <c r="G17" s="130">
        <v>13922</v>
      </c>
      <c r="H17" s="75">
        <v>15691</v>
      </c>
      <c r="I17" s="75">
        <v>16397</v>
      </c>
      <c r="J17" s="75">
        <v>18967</v>
      </c>
      <c r="K17" s="75">
        <v>22009</v>
      </c>
      <c r="L17" s="75">
        <v>23278</v>
      </c>
      <c r="M17" s="75">
        <v>27884</v>
      </c>
      <c r="N17" s="75">
        <v>26064</v>
      </c>
      <c r="O17" s="75">
        <v>29202</v>
      </c>
      <c r="P17" s="75">
        <v>34018</v>
      </c>
      <c r="Q17" s="75">
        <v>30851</v>
      </c>
      <c r="R17" s="75">
        <v>40962</v>
      </c>
      <c r="S17" s="75">
        <v>44223</v>
      </c>
      <c r="T17" s="75">
        <v>45156</v>
      </c>
      <c r="U17" s="75">
        <v>43303</v>
      </c>
      <c r="V17" s="75">
        <v>41308</v>
      </c>
      <c r="W17" s="75">
        <v>42530</v>
      </c>
      <c r="X17" s="75">
        <v>77163</v>
      </c>
      <c r="Y17" s="75">
        <v>75751</v>
      </c>
      <c r="Z17" s="75">
        <v>70818</v>
      </c>
      <c r="AA17" s="75">
        <v>66499</v>
      </c>
      <c r="AB17" s="75">
        <v>75915.100000000006</v>
      </c>
      <c r="AC17" s="75">
        <v>70468</v>
      </c>
      <c r="AD17" s="75">
        <v>66573</v>
      </c>
      <c r="AE17" s="75">
        <v>74741.210000000006</v>
      </c>
      <c r="AF17" s="75">
        <v>95092.3</v>
      </c>
      <c r="AG17" s="75">
        <v>106239.3</v>
      </c>
      <c r="AH17" s="75">
        <v>68877</v>
      </c>
      <c r="AI17" s="75">
        <v>77027.679999999993</v>
      </c>
      <c r="AJ17" s="75">
        <v>49282</v>
      </c>
      <c r="AK17" s="75">
        <v>61004.56</v>
      </c>
      <c r="AL17" s="75">
        <v>77460</v>
      </c>
      <c r="AM17" s="75">
        <v>61164</v>
      </c>
      <c r="AN17" s="75">
        <v>76610</v>
      </c>
      <c r="AO17" s="75">
        <v>104366.3</v>
      </c>
      <c r="AP17" s="75">
        <v>93579</v>
      </c>
      <c r="AQ17" s="75">
        <v>76102</v>
      </c>
      <c r="AR17" s="75">
        <v>83397</v>
      </c>
      <c r="AS17" s="75">
        <v>72377</v>
      </c>
      <c r="AT17" s="75">
        <v>60907</v>
      </c>
      <c r="AU17" s="75">
        <v>54440</v>
      </c>
      <c r="AV17" s="75">
        <v>62673</v>
      </c>
      <c r="AW17" s="75">
        <v>88627</v>
      </c>
      <c r="AX17" s="75">
        <v>61354</v>
      </c>
      <c r="AY17" s="75">
        <v>55765</v>
      </c>
      <c r="AZ17" s="75">
        <v>41392</v>
      </c>
      <c r="BA17" s="75">
        <v>41532</v>
      </c>
      <c r="BB17" s="75">
        <v>42119</v>
      </c>
      <c r="BC17" s="75">
        <v>47049</v>
      </c>
      <c r="BD17" s="75">
        <v>46820</v>
      </c>
      <c r="BE17" s="75">
        <v>39182</v>
      </c>
      <c r="BF17" s="210">
        <v>39871</v>
      </c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</row>
    <row r="18" spans="1:129" s="151" customFormat="1" ht="5.0999999999999996" customHeight="1">
      <c r="A18" s="147"/>
      <c r="B18" s="241"/>
      <c r="C18" s="241"/>
      <c r="D18" s="241"/>
      <c r="E18" s="241"/>
      <c r="F18" s="241"/>
      <c r="G18" s="241"/>
      <c r="H18" s="569"/>
      <c r="I18" s="569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210"/>
    </row>
    <row r="19" spans="1:129" s="117" customFormat="1" ht="15" customHeight="1" thickBot="1">
      <c r="A19" s="552" t="s">
        <v>330</v>
      </c>
      <c r="B19" s="335">
        <v>97534</v>
      </c>
      <c r="C19" s="335">
        <v>103577</v>
      </c>
      <c r="D19" s="335">
        <v>108098</v>
      </c>
      <c r="E19" s="335">
        <v>114452</v>
      </c>
      <c r="F19" s="335">
        <v>105167</v>
      </c>
      <c r="G19" s="335">
        <v>118956</v>
      </c>
      <c r="H19" s="335">
        <v>132372</v>
      </c>
      <c r="I19" s="335">
        <v>131598</v>
      </c>
      <c r="J19" s="335">
        <v>130816</v>
      </c>
      <c r="K19" s="335">
        <v>146110</v>
      </c>
      <c r="L19" s="335">
        <v>147724</v>
      </c>
      <c r="M19" s="335">
        <v>146619</v>
      </c>
      <c r="N19" s="335">
        <v>157309</v>
      </c>
      <c r="O19" s="335">
        <v>156754</v>
      </c>
      <c r="P19" s="335">
        <v>196081</v>
      </c>
      <c r="Q19" s="335">
        <v>213518</v>
      </c>
      <c r="R19" s="335">
        <v>217481</v>
      </c>
      <c r="S19" s="335">
        <v>231425</v>
      </c>
      <c r="T19" s="335">
        <v>244622</v>
      </c>
      <c r="U19" s="335">
        <v>265723</v>
      </c>
      <c r="V19" s="335">
        <v>294959</v>
      </c>
      <c r="W19" s="335">
        <v>322507</v>
      </c>
      <c r="X19" s="335">
        <v>319538</v>
      </c>
      <c r="Y19" s="335">
        <v>315487</v>
      </c>
      <c r="Z19" s="335">
        <v>300600</v>
      </c>
      <c r="AA19" s="335">
        <v>309028</v>
      </c>
      <c r="AB19" s="335">
        <v>313679.28000000003</v>
      </c>
      <c r="AC19" s="335">
        <v>313326</v>
      </c>
      <c r="AD19" s="335">
        <v>321970</v>
      </c>
      <c r="AE19" s="335">
        <v>333200.40000000002</v>
      </c>
      <c r="AF19" s="335">
        <v>343444.95</v>
      </c>
      <c r="AG19" s="335">
        <v>346358.3</v>
      </c>
      <c r="AH19" s="335">
        <v>344430</v>
      </c>
      <c r="AI19" s="335">
        <v>356115.05999999994</v>
      </c>
      <c r="AJ19" s="335">
        <v>364471</v>
      </c>
      <c r="AK19" s="335">
        <v>407583.85</v>
      </c>
      <c r="AL19" s="335">
        <v>414926</v>
      </c>
      <c r="AM19" s="335">
        <v>437580</v>
      </c>
      <c r="AN19" s="335">
        <v>509184</v>
      </c>
      <c r="AO19" s="335">
        <v>549873.32000000007</v>
      </c>
      <c r="AP19" s="335">
        <v>549700</v>
      </c>
      <c r="AQ19" s="335">
        <v>540106</v>
      </c>
      <c r="AR19" s="335">
        <v>572099</v>
      </c>
      <c r="AS19" s="335">
        <v>584650</v>
      </c>
      <c r="AT19" s="335">
        <v>585837</v>
      </c>
      <c r="AU19" s="335">
        <v>598128</v>
      </c>
      <c r="AV19" s="335">
        <v>634066</v>
      </c>
      <c r="AW19" s="335">
        <v>658501</v>
      </c>
      <c r="AX19" s="335">
        <v>630310</v>
      </c>
      <c r="AY19" s="335">
        <v>650112</v>
      </c>
      <c r="AZ19" s="335">
        <v>649080</v>
      </c>
      <c r="BA19" s="335">
        <v>657504</v>
      </c>
      <c r="BB19" s="335">
        <f>BB14+BB17</f>
        <v>656719</v>
      </c>
      <c r="BC19" s="335">
        <f>BC14+BC17</f>
        <v>669338</v>
      </c>
      <c r="BD19" s="335">
        <f>BD14+BD17</f>
        <v>683060</v>
      </c>
      <c r="BE19" s="335">
        <f>BE14+BE17</f>
        <v>693467</v>
      </c>
      <c r="BF19" s="193">
        <v>735796</v>
      </c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</row>
    <row r="20" spans="1:129" s="117" customFormat="1" ht="5.0999999999999996" customHeight="1" thickTop="1">
      <c r="A20" s="570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</row>
    <row r="21" spans="1:129" s="117" customFormat="1" ht="15" customHeight="1" thickBot="1">
      <c r="A21" s="144" t="s">
        <v>621</v>
      </c>
      <c r="B21" s="145">
        <v>34.593394432937039</v>
      </c>
      <c r="C21" s="145">
        <v>35.646389141268138</v>
      </c>
      <c r="D21" s="145">
        <v>34.030751019996977</v>
      </c>
      <c r="E21" s="145">
        <v>33.545535546801723</v>
      </c>
      <c r="F21" s="145">
        <v>29.581426485934571</v>
      </c>
      <c r="G21" s="145">
        <v>29.497781888605921</v>
      </c>
      <c r="H21" s="145">
        <v>31.315382322465258</v>
      </c>
      <c r="I21" s="145">
        <v>28.96025386821124</v>
      </c>
      <c r="J21" s="145">
        <v>27.132311917053308</v>
      </c>
      <c r="K21" s="145">
        <v>30.283246075468728</v>
      </c>
      <c r="L21" s="145">
        <v>30.415535963564938</v>
      </c>
      <c r="M21" s="145">
        <v>28.963322488310489</v>
      </c>
      <c r="N21" s="145">
        <v>29.534607773559685</v>
      </c>
      <c r="O21" s="145">
        <v>28.087081168249416</v>
      </c>
      <c r="P21" s="145">
        <v>32.044458026844126</v>
      </c>
      <c r="Q21" s="145">
        <v>33.49401786092448</v>
      </c>
      <c r="R21" s="145">
        <v>32.200945531969076</v>
      </c>
      <c r="S21" s="145">
        <v>33.57357461914647</v>
      </c>
      <c r="T21" s="145">
        <v>33.867607010490261</v>
      </c>
      <c r="U21" s="145">
        <v>34.893169435861608</v>
      </c>
      <c r="V21" s="145">
        <v>37.448087327350265</v>
      </c>
      <c r="W21" s="145">
        <v>38.831936618022446</v>
      </c>
      <c r="X21" s="145">
        <v>37.316650472738147</v>
      </c>
      <c r="Y21" s="145">
        <v>35.887825165056675</v>
      </c>
      <c r="Z21" s="145">
        <v>33.606605945216536</v>
      </c>
      <c r="AA21" s="145">
        <v>34.462923373224172</v>
      </c>
      <c r="AB21" s="145">
        <v>34.549999999999997</v>
      </c>
      <c r="AC21" s="145">
        <v>34.5</v>
      </c>
      <c r="AD21" s="145">
        <v>34.909999999999997</v>
      </c>
      <c r="AE21" s="145">
        <v>35.78</v>
      </c>
      <c r="AF21" s="145">
        <v>34.799999999999997</v>
      </c>
      <c r="AG21" s="145">
        <v>33.6</v>
      </c>
      <c r="AH21" s="145">
        <v>33.299999999999997</v>
      </c>
      <c r="AI21" s="145">
        <v>34.58</v>
      </c>
      <c r="AJ21" s="145">
        <v>34.68</v>
      </c>
      <c r="AK21" s="145">
        <v>37.75</v>
      </c>
      <c r="AL21" s="145">
        <v>37.700000000000003</v>
      </c>
      <c r="AM21" s="145">
        <v>39.6</v>
      </c>
      <c r="AN21" s="145">
        <v>40</v>
      </c>
      <c r="AO21" s="145">
        <v>42.5</v>
      </c>
      <c r="AP21" s="145">
        <v>42.5</v>
      </c>
      <c r="AQ21" s="145">
        <v>41.8</v>
      </c>
      <c r="AR21" s="145">
        <v>43.6</v>
      </c>
      <c r="AS21" s="145">
        <v>45</v>
      </c>
      <c r="AT21" s="145">
        <v>44.8</v>
      </c>
      <c r="AU21" s="145">
        <v>45.8</v>
      </c>
      <c r="AV21" s="145">
        <v>46.7</v>
      </c>
      <c r="AW21" s="145">
        <v>47.5</v>
      </c>
      <c r="AX21" s="145">
        <v>45.4</v>
      </c>
      <c r="AY21" s="145">
        <v>46</v>
      </c>
      <c r="AZ21" s="145">
        <v>46.2</v>
      </c>
      <c r="BA21" s="145">
        <v>46.7</v>
      </c>
      <c r="BB21" s="145">
        <v>44.5</v>
      </c>
      <c r="BC21" s="145">
        <v>42.58</v>
      </c>
      <c r="BD21" s="145">
        <v>41.16</v>
      </c>
      <c r="BE21" s="145">
        <v>42.16</v>
      </c>
      <c r="BF21" s="145">
        <v>44.3</v>
      </c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</row>
    <row r="22" spans="1:129" ht="12.95" customHeight="1" thickTop="1">
      <c r="A22" s="571"/>
      <c r="B22" s="159"/>
      <c r="C22" s="159"/>
      <c r="D22" s="159"/>
      <c r="E22" s="159"/>
      <c r="F22" s="571"/>
      <c r="G22" s="571"/>
      <c r="H22" s="159"/>
      <c r="I22" s="159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</row>
    <row r="23" spans="1:129" ht="12.95" customHeight="1">
      <c r="A23" s="571"/>
      <c r="B23" s="254"/>
      <c r="C23" s="254"/>
      <c r="D23" s="254"/>
      <c r="E23" s="254"/>
      <c r="F23" s="571"/>
      <c r="G23" s="571"/>
      <c r="H23" s="254"/>
      <c r="I23" s="254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</row>
    <row r="24" spans="1:129" ht="12.95" customHeight="1">
      <c r="A24" s="571"/>
      <c r="B24" s="159"/>
      <c r="C24" s="159"/>
      <c r="D24" s="159"/>
      <c r="E24" s="159"/>
      <c r="F24" s="571"/>
      <c r="G24" s="571"/>
      <c r="H24" s="159"/>
      <c r="I24" s="159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</row>
    <row r="25" spans="1:129" ht="12.95" customHeight="1">
      <c r="A25" s="571"/>
      <c r="B25" s="159"/>
      <c r="C25" s="159"/>
      <c r="D25" s="159"/>
      <c r="E25" s="159"/>
      <c r="F25" s="571"/>
      <c r="G25" s="571"/>
      <c r="H25" s="159"/>
      <c r="I25" s="159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</row>
    <row r="26" spans="1:129" ht="12.95" customHeight="1">
      <c r="A26" s="572"/>
      <c r="B26" s="159"/>
      <c r="C26" s="159"/>
      <c r="D26" s="159"/>
      <c r="E26" s="159"/>
      <c r="F26" s="572"/>
      <c r="G26" s="572"/>
      <c r="H26" s="159"/>
      <c r="I26" s="159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BF26" s="573"/>
    </row>
    <row r="27" spans="1:129" ht="12.95" customHeight="1">
      <c r="A27" s="571"/>
      <c r="B27" s="254"/>
      <c r="C27" s="254"/>
      <c r="D27" s="254"/>
      <c r="E27" s="254"/>
      <c r="F27" s="571"/>
      <c r="G27" s="571"/>
      <c r="H27" s="254"/>
      <c r="I27" s="254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  <c r="AK27" s="571"/>
      <c r="BF27" s="573"/>
    </row>
    <row r="28" spans="1:129" ht="12.95" customHeight="1">
      <c r="A28" s="571"/>
      <c r="B28" s="159"/>
      <c r="C28" s="159"/>
      <c r="D28" s="159"/>
      <c r="E28" s="159"/>
      <c r="F28" s="571"/>
      <c r="G28" s="571"/>
      <c r="H28" s="159"/>
      <c r="I28" s="159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BF28" s="573"/>
    </row>
    <row r="29" spans="1:129" ht="12.95" customHeight="1">
      <c r="A29" s="571"/>
      <c r="B29" s="159"/>
      <c r="C29" s="159"/>
      <c r="D29" s="159"/>
      <c r="E29" s="159"/>
      <c r="F29" s="571"/>
      <c r="G29" s="571"/>
      <c r="H29" s="159"/>
      <c r="I29" s="159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571"/>
      <c r="AJ29" s="571"/>
      <c r="AK29" s="571"/>
    </row>
    <row r="30" spans="1:129" ht="12.95" customHeight="1">
      <c r="A30" s="571"/>
      <c r="B30" s="159"/>
      <c r="C30" s="159"/>
      <c r="D30" s="159"/>
      <c r="E30" s="159"/>
      <c r="F30" s="571"/>
      <c r="G30" s="571"/>
      <c r="H30" s="159"/>
      <c r="I30" s="159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</row>
    <row r="31" spans="1:129" ht="12.95" customHeight="1">
      <c r="A31" s="571"/>
      <c r="B31" s="254"/>
      <c r="C31" s="254"/>
      <c r="D31" s="254"/>
      <c r="E31" s="254"/>
      <c r="F31" s="571"/>
      <c r="G31" s="571"/>
      <c r="H31" s="254"/>
      <c r="I31" s="254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</row>
    <row r="32" spans="1:129" ht="12.95" customHeight="1">
      <c r="A32" s="571"/>
      <c r="B32" s="254"/>
      <c r="C32" s="254"/>
      <c r="D32" s="254"/>
      <c r="E32" s="254"/>
      <c r="F32" s="571"/>
      <c r="G32" s="571"/>
      <c r="H32" s="254"/>
      <c r="I32" s="254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</row>
    <row r="33" spans="1:37" ht="12.95" customHeight="1">
      <c r="A33" s="571"/>
      <c r="B33" s="159"/>
      <c r="C33" s="159"/>
      <c r="D33" s="159"/>
      <c r="E33" s="159"/>
      <c r="F33" s="571"/>
      <c r="G33" s="571"/>
      <c r="H33" s="159"/>
      <c r="I33" s="159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</row>
    <row r="34" spans="1:37" ht="12.95" customHeight="1">
      <c r="A34" s="571"/>
      <c r="B34" s="159"/>
      <c r="C34" s="159"/>
      <c r="D34" s="159"/>
      <c r="E34" s="159"/>
      <c r="F34" s="571"/>
      <c r="G34" s="571"/>
      <c r="H34" s="159"/>
      <c r="I34" s="159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</row>
    <row r="35" spans="1:37" ht="12.95" customHeight="1">
      <c r="A35" s="571"/>
      <c r="B35" s="254"/>
      <c r="C35" s="254"/>
      <c r="D35" s="254"/>
      <c r="E35" s="254"/>
      <c r="F35" s="571"/>
      <c r="G35" s="571"/>
      <c r="H35" s="254"/>
      <c r="I35" s="254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</row>
    <row r="36" spans="1:37" ht="12.95" customHeight="1">
      <c r="A36" s="571"/>
      <c r="B36" s="159"/>
      <c r="C36" s="159"/>
      <c r="D36" s="159"/>
      <c r="E36" s="159"/>
      <c r="F36" s="571"/>
      <c r="G36" s="571"/>
      <c r="H36" s="159"/>
      <c r="I36" s="159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</row>
    <row r="37" spans="1:37" ht="12.95" customHeight="1">
      <c r="A37" s="571"/>
      <c r="B37" s="254"/>
      <c r="C37" s="254"/>
      <c r="D37" s="254"/>
      <c r="E37" s="254"/>
      <c r="F37" s="571"/>
      <c r="G37" s="571"/>
      <c r="H37" s="254"/>
      <c r="I37" s="254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</row>
    <row r="38" spans="1:37" ht="12.95" customHeight="1">
      <c r="A38" s="571"/>
      <c r="B38" s="159"/>
      <c r="C38" s="159"/>
      <c r="D38" s="159"/>
      <c r="E38" s="159"/>
      <c r="F38" s="571"/>
      <c r="G38" s="571"/>
      <c r="H38" s="159"/>
      <c r="I38" s="159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</row>
    <row r="39" spans="1:37" ht="12.95" customHeight="1">
      <c r="A39" s="571"/>
      <c r="B39" s="159"/>
      <c r="C39" s="159"/>
      <c r="D39" s="159"/>
      <c r="E39" s="159"/>
      <c r="F39" s="571"/>
      <c r="G39" s="571"/>
      <c r="H39" s="159"/>
      <c r="I39" s="159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</row>
    <row r="40" spans="1:37" ht="12.95" customHeight="1">
      <c r="A40" s="571"/>
      <c r="B40" s="159"/>
      <c r="C40" s="159"/>
      <c r="D40" s="159"/>
      <c r="E40" s="159"/>
      <c r="F40" s="571"/>
      <c r="G40" s="571"/>
      <c r="H40" s="159"/>
      <c r="I40" s="159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</row>
    <row r="41" spans="1:37" ht="12.95" customHeight="1">
      <c r="A41" s="571"/>
      <c r="B41" s="254"/>
      <c r="C41" s="254"/>
      <c r="D41" s="254"/>
      <c r="E41" s="254"/>
      <c r="F41" s="571"/>
      <c r="G41" s="571"/>
      <c r="H41" s="254"/>
      <c r="I41" s="254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</row>
    <row r="42" spans="1:37" ht="12.95" customHeight="1">
      <c r="A42" s="571"/>
      <c r="B42" s="159"/>
      <c r="C42" s="159"/>
      <c r="D42" s="159"/>
      <c r="E42" s="159"/>
      <c r="F42" s="571"/>
      <c r="G42" s="571"/>
      <c r="H42" s="159"/>
      <c r="I42" s="159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</row>
    <row r="43" spans="1:37" ht="11.1" customHeight="1">
      <c r="A43" s="571"/>
      <c r="B43" s="159"/>
      <c r="C43" s="159"/>
      <c r="D43" s="159"/>
      <c r="E43" s="159"/>
      <c r="F43" s="571"/>
      <c r="G43" s="571"/>
      <c r="H43" s="159"/>
      <c r="I43" s="159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</row>
    <row r="44" spans="1:37" ht="11.1" customHeight="1">
      <c r="A44" s="571"/>
      <c r="B44" s="159"/>
      <c r="C44" s="159"/>
      <c r="D44" s="159"/>
      <c r="E44" s="159"/>
      <c r="F44" s="571"/>
      <c r="G44" s="571"/>
      <c r="H44" s="159"/>
      <c r="I44" s="159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</row>
    <row r="45" spans="1:37" ht="11.1" customHeight="1">
      <c r="A45" s="571"/>
      <c r="B45" s="159"/>
      <c r="C45" s="159"/>
      <c r="D45" s="159"/>
      <c r="E45" s="159"/>
      <c r="F45" s="571"/>
      <c r="G45" s="571"/>
      <c r="H45" s="159"/>
      <c r="I45" s="159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</row>
    <row r="46" spans="1:37" ht="11.1" customHeight="1">
      <c r="A46" s="571"/>
      <c r="B46" s="159"/>
      <c r="C46" s="159"/>
      <c r="D46" s="159"/>
      <c r="E46" s="159"/>
      <c r="F46" s="571"/>
      <c r="G46" s="571"/>
      <c r="H46" s="159"/>
      <c r="I46" s="159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</row>
    <row r="47" spans="1:37" ht="11.1" customHeight="1">
      <c r="A47" s="571"/>
      <c r="B47" s="254"/>
      <c r="C47" s="254"/>
      <c r="D47" s="254"/>
      <c r="E47" s="254"/>
      <c r="F47" s="571"/>
      <c r="G47" s="571"/>
      <c r="H47" s="254"/>
      <c r="I47" s="254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</row>
    <row r="48" spans="1:37" ht="11.1" customHeight="1">
      <c r="A48" s="571"/>
      <c r="B48" s="159"/>
      <c r="C48" s="159"/>
      <c r="D48" s="159"/>
      <c r="E48" s="159"/>
      <c r="F48" s="571"/>
      <c r="G48" s="571"/>
      <c r="H48" s="159"/>
      <c r="I48" s="159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</row>
    <row r="49" spans="1:37" ht="11.1" customHeight="1">
      <c r="A49" s="572"/>
      <c r="B49" s="254"/>
      <c r="C49" s="254"/>
      <c r="D49" s="254"/>
      <c r="E49" s="254"/>
      <c r="F49" s="572"/>
      <c r="G49" s="572"/>
      <c r="H49" s="254"/>
      <c r="I49" s="254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</row>
    <row r="50" spans="1:37" ht="11.1" customHeight="1">
      <c r="A50" s="572"/>
      <c r="B50" s="254"/>
      <c r="C50" s="254"/>
      <c r="D50" s="254"/>
      <c r="E50" s="254"/>
      <c r="F50" s="572"/>
      <c r="G50" s="572"/>
      <c r="H50" s="254"/>
      <c r="I50" s="254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2"/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2"/>
      <c r="AK50" s="572"/>
    </row>
    <row r="51" spans="1:37" ht="11.1" customHeight="1">
      <c r="A51" s="571"/>
      <c r="B51" s="254"/>
      <c r="C51" s="254"/>
      <c r="D51" s="254"/>
      <c r="E51" s="254"/>
      <c r="F51" s="571"/>
      <c r="G51" s="571"/>
      <c r="H51" s="254"/>
      <c r="I51" s="254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</row>
    <row r="52" spans="1:37" ht="11.1" customHeight="1">
      <c r="A52" s="571"/>
      <c r="B52" s="159"/>
      <c r="C52" s="159"/>
      <c r="D52" s="159"/>
      <c r="E52" s="159"/>
      <c r="F52" s="571"/>
      <c r="G52" s="571"/>
      <c r="H52" s="159"/>
      <c r="I52" s="159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</row>
    <row r="53" spans="1:37" ht="11.1" customHeight="1">
      <c r="A53" s="571"/>
      <c r="B53" s="159"/>
      <c r="C53" s="159"/>
      <c r="D53" s="159"/>
      <c r="E53" s="159"/>
      <c r="F53" s="571"/>
      <c r="G53" s="571"/>
      <c r="H53" s="159"/>
      <c r="I53" s="159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</row>
    <row r="54" spans="1:37" ht="11.1" customHeight="1">
      <c r="A54" s="571"/>
      <c r="B54" s="159"/>
      <c r="C54" s="159"/>
      <c r="D54" s="159"/>
      <c r="E54" s="159"/>
      <c r="F54" s="571"/>
      <c r="G54" s="571"/>
      <c r="H54" s="159"/>
      <c r="I54" s="159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</row>
    <row r="55" spans="1:37" ht="11.1" customHeight="1">
      <c r="A55" s="571"/>
      <c r="B55" s="159"/>
      <c r="C55" s="159"/>
      <c r="D55" s="159"/>
      <c r="E55" s="159"/>
      <c r="F55" s="571"/>
      <c r="G55" s="571"/>
      <c r="H55" s="159"/>
      <c r="I55" s="159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</row>
    <row r="56" spans="1:37" ht="11.1" customHeight="1">
      <c r="A56" s="572"/>
      <c r="B56" s="159"/>
      <c r="C56" s="159"/>
      <c r="D56" s="159"/>
      <c r="E56" s="159"/>
      <c r="F56" s="572"/>
      <c r="G56" s="572"/>
      <c r="H56" s="159"/>
      <c r="I56" s="159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72"/>
      <c r="AH56" s="572"/>
      <c r="AI56" s="572"/>
      <c r="AJ56" s="572"/>
      <c r="AK56" s="572"/>
    </row>
    <row r="57" spans="1:37" ht="11.1" customHeight="1">
      <c r="A57" s="571"/>
      <c r="B57" s="159"/>
      <c r="C57" s="159"/>
      <c r="D57" s="159"/>
      <c r="E57" s="159"/>
      <c r="F57" s="571"/>
      <c r="G57" s="571"/>
      <c r="H57" s="159"/>
      <c r="I57" s="159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</row>
    <row r="58" spans="1:37" ht="11.1" customHeight="1">
      <c r="A58" s="572"/>
      <c r="B58" s="159"/>
      <c r="C58" s="159"/>
      <c r="D58" s="159"/>
      <c r="E58" s="159"/>
      <c r="F58" s="572"/>
      <c r="G58" s="572"/>
      <c r="H58" s="159"/>
      <c r="I58" s="159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572"/>
      <c r="AH58" s="572"/>
      <c r="AI58" s="572"/>
      <c r="AJ58" s="572"/>
      <c r="AK58" s="572"/>
    </row>
    <row r="59" spans="1:37" ht="11.1" customHeight="1">
      <c r="A59" s="571"/>
      <c r="B59" s="159"/>
      <c r="C59" s="159"/>
      <c r="D59" s="159"/>
      <c r="E59" s="159"/>
      <c r="F59" s="571"/>
      <c r="G59" s="571"/>
      <c r="H59" s="159"/>
      <c r="I59" s="159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</row>
    <row r="60" spans="1:37" ht="11.1" customHeight="1">
      <c r="A60" s="574"/>
      <c r="B60" s="254"/>
      <c r="C60" s="254"/>
      <c r="D60" s="254"/>
      <c r="E60" s="254"/>
      <c r="F60" s="574"/>
      <c r="G60" s="574"/>
      <c r="H60" s="254"/>
      <c r="I60" s="25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  <c r="AA60" s="574"/>
      <c r="AB60" s="574"/>
      <c r="AC60" s="574"/>
      <c r="AD60" s="574"/>
      <c r="AE60" s="574"/>
      <c r="AF60" s="574"/>
      <c r="AG60" s="574"/>
      <c r="AH60" s="574"/>
      <c r="AI60" s="574"/>
      <c r="AJ60" s="574"/>
      <c r="AK60" s="574"/>
    </row>
    <row r="61" spans="1:37" ht="11.1" customHeight="1">
      <c r="A61" s="575"/>
      <c r="B61" s="159"/>
      <c r="C61" s="159"/>
      <c r="D61" s="159"/>
      <c r="E61" s="159"/>
      <c r="F61" s="575"/>
      <c r="G61" s="575"/>
      <c r="H61" s="159"/>
      <c r="I61" s="159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575"/>
      <c r="AJ61" s="575"/>
      <c r="AK61" s="575"/>
    </row>
    <row r="62" spans="1:37" ht="11.1" customHeight="1">
      <c r="A62" s="574"/>
      <c r="B62" s="254"/>
      <c r="C62" s="254"/>
      <c r="D62" s="254"/>
      <c r="E62" s="254"/>
      <c r="F62" s="574"/>
      <c r="G62" s="574"/>
      <c r="H62" s="254"/>
      <c r="I62" s="25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F62" s="574"/>
      <c r="AG62" s="574"/>
      <c r="AH62" s="574"/>
      <c r="AI62" s="574"/>
      <c r="AJ62" s="574"/>
      <c r="AK62" s="574"/>
    </row>
    <row r="63" spans="1:37" ht="11.1" customHeight="1">
      <c r="A63" s="574"/>
      <c r="B63" s="254"/>
      <c r="C63" s="254"/>
      <c r="D63" s="254"/>
      <c r="E63" s="254"/>
      <c r="F63" s="574"/>
      <c r="G63" s="574"/>
      <c r="H63" s="254"/>
      <c r="I63" s="25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</row>
    <row r="64" spans="1:37" ht="11.1" customHeight="1">
      <c r="A64" s="572"/>
      <c r="B64" s="254"/>
      <c r="C64" s="254"/>
      <c r="D64" s="254"/>
      <c r="E64" s="254"/>
      <c r="F64" s="572"/>
      <c r="G64" s="572"/>
      <c r="H64" s="254"/>
      <c r="I64" s="254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  <c r="AK64" s="572"/>
    </row>
  </sheetData>
  <hyperlinks>
    <hyperlink ref="BF6" location="Índice!D9" display="Índice"/>
  </hyperlinks>
  <printOptions horizontalCentered="1" gridLinesSet="0"/>
  <pageMargins left="0" right="0" top="0.39370078740157483" bottom="0" header="0" footer="0"/>
  <pageSetup paperSize="9" scale="45" fitToWidth="2" orientation="landscape" r:id="rId1"/>
  <headerFooter alignWithMargins="0">
    <oddHeader>&amp;R&amp;P/&amp;N</oddHeader>
  </headerFooter>
  <colBreaks count="1" manualBreakCount="1">
    <brk id="25" max="2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80"/>
  <sheetViews>
    <sheetView showGridLines="0" zoomScaleNormal="100" workbookViewId="0">
      <pane xSplit="1" ySplit="8" topLeftCell="AS9" activePane="bottomRight" state="frozen"/>
      <selection activeCell="A33" sqref="A33:A37"/>
      <selection pane="topRight" activeCell="A33" sqref="A33:A37"/>
      <selection pane="bottomLeft" activeCell="A33" sqref="A33:A37"/>
      <selection pane="bottomRight" activeCell="BF7" sqref="BF7"/>
    </sheetView>
  </sheetViews>
  <sheetFormatPr defaultColWidth="11" defaultRowHeight="12.75"/>
  <cols>
    <col min="1" max="1" width="45.125" style="152" bestFit="1" customWidth="1"/>
    <col min="2" max="33" width="9.375" style="152" customWidth="1"/>
    <col min="34" max="58" width="9.375" style="151" customWidth="1"/>
    <col min="59" max="16384" width="11" style="126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17" customFormat="1" ht="15" customHeight="1" thickBot="1">
      <c r="A5" s="102" t="s">
        <v>623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</row>
    <row r="6" spans="1:225" s="580" customFormat="1" ht="15" customHeight="1" thickTop="1">
      <c r="A6" s="576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6"/>
      <c r="O6" s="576"/>
      <c r="P6" s="576"/>
      <c r="Q6" s="577"/>
      <c r="R6" s="577"/>
      <c r="S6" s="577"/>
      <c r="T6" s="577"/>
      <c r="U6" s="577"/>
      <c r="V6" s="577"/>
      <c r="W6" s="577"/>
      <c r="X6" s="577"/>
      <c r="Y6" s="577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8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  <c r="DI6" s="579"/>
      <c r="DJ6" s="579"/>
      <c r="DK6" s="579"/>
      <c r="DL6" s="579"/>
      <c r="DM6" s="579"/>
      <c r="DN6" s="579"/>
      <c r="DO6" s="579"/>
      <c r="DP6" s="579"/>
      <c r="DQ6" s="579"/>
      <c r="DR6" s="579"/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</row>
    <row r="9" spans="1:225" s="122" customFormat="1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444"/>
    </row>
    <row r="10" spans="1:225" s="123" customFormat="1" ht="15" customHeight="1">
      <c r="A10" s="165" t="s">
        <v>624</v>
      </c>
      <c r="B10" s="226">
        <v>49607</v>
      </c>
      <c r="C10" s="226">
        <v>49061</v>
      </c>
      <c r="D10" s="226">
        <v>51380</v>
      </c>
      <c r="E10" s="226">
        <v>58284</v>
      </c>
      <c r="F10" s="226">
        <v>46225</v>
      </c>
      <c r="G10" s="226">
        <v>56364</v>
      </c>
      <c r="H10" s="71">
        <v>63413</v>
      </c>
      <c r="I10" s="71">
        <v>60940</v>
      </c>
      <c r="J10" s="71">
        <v>57298</v>
      </c>
      <c r="K10" s="71">
        <v>66535</v>
      </c>
      <c r="L10" s="71">
        <v>66049</v>
      </c>
      <c r="M10" s="71">
        <v>61972</v>
      </c>
      <c r="N10" s="71">
        <v>68257</v>
      </c>
      <c r="O10" s="71">
        <v>69032</v>
      </c>
      <c r="P10" s="71">
        <v>101587</v>
      </c>
      <c r="Q10" s="71">
        <v>110783</v>
      </c>
      <c r="R10" s="71">
        <v>107602</v>
      </c>
      <c r="S10" s="71">
        <v>116046</v>
      </c>
      <c r="T10" s="71">
        <v>122872</v>
      </c>
      <c r="U10" s="71">
        <v>139239</v>
      </c>
      <c r="V10" s="71">
        <v>159789</v>
      </c>
      <c r="W10" s="71">
        <v>176716</v>
      </c>
      <c r="X10" s="71">
        <v>143247</v>
      </c>
      <c r="Y10" s="71">
        <v>131825</v>
      </c>
      <c r="Z10" s="71">
        <v>124374</v>
      </c>
      <c r="AA10" s="71">
        <v>132764</v>
      </c>
      <c r="AB10" s="71">
        <v>120826.40511857002</v>
      </c>
      <c r="AC10" s="71">
        <v>125280</v>
      </c>
      <c r="AD10" s="71">
        <v>133951</v>
      </c>
      <c r="AE10" s="71">
        <v>129211.83887052002</v>
      </c>
      <c r="AF10" s="71">
        <v>119837</v>
      </c>
      <c r="AG10" s="71">
        <v>122474</v>
      </c>
      <c r="AH10" s="71">
        <v>119662</v>
      </c>
      <c r="AI10" s="71">
        <v>118707</v>
      </c>
      <c r="AJ10" s="71">
        <v>125850</v>
      </c>
      <c r="AK10" s="71">
        <v>148914.55969636992</v>
      </c>
      <c r="AL10" s="71">
        <v>130371</v>
      </c>
      <c r="AM10" s="71">
        <v>150449</v>
      </c>
      <c r="AN10" s="71">
        <v>173505</v>
      </c>
      <c r="AO10" s="71">
        <v>179262</v>
      </c>
      <c r="AP10" s="71">
        <v>179075</v>
      </c>
      <c r="AQ10" s="71">
        <v>195496.20786878007</v>
      </c>
      <c r="AR10" s="71">
        <v>209662</v>
      </c>
      <c r="AS10" s="71">
        <v>223809</v>
      </c>
      <c r="AT10" s="71">
        <v>241992</v>
      </c>
      <c r="AU10" s="71">
        <v>252181</v>
      </c>
      <c r="AV10" s="71">
        <v>267876</v>
      </c>
      <c r="AW10" s="71">
        <v>273676</v>
      </c>
      <c r="AX10" s="71">
        <v>263708</v>
      </c>
      <c r="AY10" s="71">
        <v>273747</v>
      </c>
      <c r="AZ10" s="71">
        <v>291470</v>
      </c>
      <c r="BA10" s="71">
        <v>300030</v>
      </c>
      <c r="BB10" s="71">
        <f>SUM(BB11:BB17)</f>
        <v>296163</v>
      </c>
      <c r="BC10" s="71">
        <f>SUM(BC11:BC17)</f>
        <v>284129</v>
      </c>
      <c r="BD10" s="71">
        <f>SUM(BD11:BD17)</f>
        <v>289451</v>
      </c>
      <c r="BE10" s="71">
        <f>SUM(BE11:BE17)</f>
        <v>309608</v>
      </c>
      <c r="BF10" s="180">
        <f>SUM(BF11:BF17)</f>
        <v>352110</v>
      </c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558"/>
      <c r="CB10" s="558"/>
      <c r="CC10" s="558"/>
      <c r="CD10" s="558"/>
      <c r="CE10" s="558"/>
      <c r="CF10" s="558"/>
      <c r="CG10" s="558"/>
      <c r="CH10" s="558"/>
      <c r="CI10" s="558"/>
      <c r="CJ10" s="558"/>
      <c r="CK10" s="558"/>
      <c r="CL10" s="558"/>
      <c r="CM10" s="558"/>
      <c r="CN10" s="558"/>
      <c r="CO10" s="558"/>
      <c r="CP10" s="558"/>
      <c r="CQ10" s="558"/>
      <c r="CR10" s="558"/>
      <c r="CS10" s="558"/>
      <c r="CT10" s="558"/>
      <c r="CU10" s="558"/>
      <c r="CV10" s="558"/>
      <c r="CW10" s="558"/>
      <c r="CX10" s="558"/>
      <c r="CY10" s="558"/>
      <c r="CZ10" s="558"/>
      <c r="DA10" s="558"/>
      <c r="DB10" s="558"/>
      <c r="DC10" s="558"/>
      <c r="DD10" s="558"/>
      <c r="DE10" s="558"/>
      <c r="DF10" s="558"/>
      <c r="DG10" s="558"/>
      <c r="DH10" s="558"/>
      <c r="DI10" s="558"/>
      <c r="DJ10" s="558"/>
      <c r="DK10" s="558"/>
      <c r="DL10" s="558"/>
      <c r="DM10" s="558"/>
      <c r="DN10" s="558"/>
      <c r="DO10" s="558"/>
      <c r="DP10" s="558"/>
      <c r="DQ10" s="558"/>
      <c r="DR10" s="558"/>
      <c r="DS10" s="558"/>
      <c r="DT10" s="558"/>
      <c r="DU10" s="558"/>
      <c r="DV10" s="558"/>
      <c r="DW10" s="558"/>
      <c r="DX10" s="558"/>
    </row>
    <row r="11" spans="1:225" s="122" customFormat="1" ht="15" customHeight="1">
      <c r="A11" s="181" t="s">
        <v>625</v>
      </c>
      <c r="B11" s="130">
        <v>3351</v>
      </c>
      <c r="C11" s="130">
        <v>5152</v>
      </c>
      <c r="D11" s="130">
        <v>5360</v>
      </c>
      <c r="E11" s="130">
        <v>5264</v>
      </c>
      <c r="F11" s="130">
        <v>4907</v>
      </c>
      <c r="G11" s="130">
        <v>5048</v>
      </c>
      <c r="H11" s="75">
        <v>6123</v>
      </c>
      <c r="I11" s="75">
        <v>7969</v>
      </c>
      <c r="J11" s="75">
        <v>10479</v>
      </c>
      <c r="K11" s="75">
        <v>12174</v>
      </c>
      <c r="L11" s="75">
        <v>12710</v>
      </c>
      <c r="M11" s="75">
        <v>14375</v>
      </c>
      <c r="N11" s="75">
        <v>18766</v>
      </c>
      <c r="O11" s="75">
        <v>12856</v>
      </c>
      <c r="P11" s="75">
        <v>10423</v>
      </c>
      <c r="Q11" s="75">
        <v>8688</v>
      </c>
      <c r="R11" s="75">
        <v>7966</v>
      </c>
      <c r="S11" s="75">
        <v>7265</v>
      </c>
      <c r="T11" s="75">
        <v>7487</v>
      </c>
      <c r="U11" s="75">
        <v>7737</v>
      </c>
      <c r="V11" s="75">
        <v>7709</v>
      </c>
      <c r="W11" s="75">
        <v>7927</v>
      </c>
      <c r="X11" s="75">
        <v>8163</v>
      </c>
      <c r="Y11" s="75">
        <v>7206</v>
      </c>
      <c r="Z11" s="75">
        <v>6456</v>
      </c>
      <c r="AA11" s="75">
        <v>7010</v>
      </c>
      <c r="AB11" s="75">
        <v>7057.0777062899924</v>
      </c>
      <c r="AC11" s="75">
        <v>6936</v>
      </c>
      <c r="AD11" s="75">
        <v>11943</v>
      </c>
      <c r="AE11" s="75">
        <v>9649.1292318000142</v>
      </c>
      <c r="AF11" s="75">
        <v>6903</v>
      </c>
      <c r="AG11" s="75">
        <v>6869</v>
      </c>
      <c r="AH11" s="75">
        <v>7353</v>
      </c>
      <c r="AI11" s="75">
        <v>7755</v>
      </c>
      <c r="AJ11" s="75">
        <v>14017</v>
      </c>
      <c r="AK11" s="75">
        <v>19876.595986909932</v>
      </c>
      <c r="AL11" s="75">
        <v>21056</v>
      </c>
      <c r="AM11" s="75">
        <v>20411</v>
      </c>
      <c r="AN11" s="75">
        <v>24337</v>
      </c>
      <c r="AO11" s="75">
        <v>25448</v>
      </c>
      <c r="AP11" s="75">
        <v>25038</v>
      </c>
      <c r="AQ11" s="75">
        <v>28474.031494120041</v>
      </c>
      <c r="AR11" s="75">
        <v>27695</v>
      </c>
      <c r="AS11" s="75">
        <v>29035</v>
      </c>
      <c r="AT11" s="75">
        <v>28391</v>
      </c>
      <c r="AU11" s="75">
        <v>28891</v>
      </c>
      <c r="AV11" s="75">
        <v>28328</v>
      </c>
      <c r="AW11" s="75">
        <v>27113</v>
      </c>
      <c r="AX11" s="75">
        <v>27981</v>
      </c>
      <c r="AY11" s="75">
        <v>29953</v>
      </c>
      <c r="AZ11" s="75">
        <v>29597</v>
      </c>
      <c r="BA11" s="75">
        <v>27375</v>
      </c>
      <c r="BB11" s="75">
        <v>22567</v>
      </c>
      <c r="BC11" s="75">
        <v>25943</v>
      </c>
      <c r="BD11" s="75">
        <v>26036</v>
      </c>
      <c r="BE11" s="75">
        <v>25538</v>
      </c>
      <c r="BF11" s="210">
        <v>50393</v>
      </c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</row>
    <row r="12" spans="1:225" s="122" customFormat="1" ht="15" customHeight="1">
      <c r="A12" s="181" t="s">
        <v>626</v>
      </c>
      <c r="B12" s="130">
        <v>17168</v>
      </c>
      <c r="C12" s="130">
        <v>13967</v>
      </c>
      <c r="D12" s="130">
        <v>14473</v>
      </c>
      <c r="E12" s="130">
        <v>16023</v>
      </c>
      <c r="F12" s="130">
        <v>5517</v>
      </c>
      <c r="G12" s="130">
        <v>13714</v>
      </c>
      <c r="H12" s="75">
        <v>13199</v>
      </c>
      <c r="I12" s="75">
        <v>6411</v>
      </c>
      <c r="J12" s="75">
        <v>2819</v>
      </c>
      <c r="K12" s="75">
        <v>4032</v>
      </c>
      <c r="L12" s="75">
        <v>5080</v>
      </c>
      <c r="M12" s="75">
        <v>4336</v>
      </c>
      <c r="N12" s="75">
        <v>7570</v>
      </c>
      <c r="O12" s="75">
        <v>8958</v>
      </c>
      <c r="P12" s="75">
        <v>34269</v>
      </c>
      <c r="Q12" s="75">
        <v>34924</v>
      </c>
      <c r="R12" s="75">
        <v>33451</v>
      </c>
      <c r="S12" s="75">
        <v>35967</v>
      </c>
      <c r="T12" s="75">
        <v>43599</v>
      </c>
      <c r="U12" s="75">
        <v>53968</v>
      </c>
      <c r="V12" s="75">
        <v>66036</v>
      </c>
      <c r="W12" s="75">
        <v>89675</v>
      </c>
      <c r="X12" s="75">
        <v>61920</v>
      </c>
      <c r="Y12" s="75">
        <v>44720</v>
      </c>
      <c r="Z12" s="75">
        <v>30853</v>
      </c>
      <c r="AA12" s="75">
        <v>31136</v>
      </c>
      <c r="AB12" s="75">
        <v>23337.05136506999</v>
      </c>
      <c r="AC12" s="75">
        <v>25285</v>
      </c>
      <c r="AD12" s="75">
        <v>28101</v>
      </c>
      <c r="AE12" s="75">
        <v>25183.583854690009</v>
      </c>
      <c r="AF12" s="75">
        <v>23426</v>
      </c>
      <c r="AG12" s="75">
        <v>25116</v>
      </c>
      <c r="AH12" s="75">
        <v>25324</v>
      </c>
      <c r="AI12" s="75">
        <v>27710</v>
      </c>
      <c r="AJ12" s="75">
        <v>30297</v>
      </c>
      <c r="AK12" s="75">
        <v>43661.357577349998</v>
      </c>
      <c r="AL12" s="75">
        <v>19768</v>
      </c>
      <c r="AM12" s="75">
        <v>34530</v>
      </c>
      <c r="AN12" s="75">
        <v>47971</v>
      </c>
      <c r="AO12" s="75">
        <v>62245</v>
      </c>
      <c r="AP12" s="75">
        <v>78767</v>
      </c>
      <c r="AQ12" s="75">
        <v>93953.809629779993</v>
      </c>
      <c r="AR12" s="75">
        <v>111130</v>
      </c>
      <c r="AS12" s="75">
        <v>118608</v>
      </c>
      <c r="AT12" s="75">
        <v>133104</v>
      </c>
      <c r="AU12" s="75">
        <v>142681</v>
      </c>
      <c r="AV12" s="75">
        <v>159662</v>
      </c>
      <c r="AW12" s="75">
        <v>167270</v>
      </c>
      <c r="AX12" s="75">
        <v>139143</v>
      </c>
      <c r="AY12" s="75">
        <v>140375</v>
      </c>
      <c r="AZ12" s="75">
        <v>145599</v>
      </c>
      <c r="BA12" s="75">
        <v>150273</v>
      </c>
      <c r="BB12" s="75">
        <v>142850</v>
      </c>
      <c r="BC12" s="75">
        <v>112413</v>
      </c>
      <c r="BD12" s="75">
        <v>112263</v>
      </c>
      <c r="BE12" s="75">
        <v>117881</v>
      </c>
      <c r="BF12" s="210">
        <v>147622</v>
      </c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</row>
    <row r="13" spans="1:225" s="122" customFormat="1" ht="15" customHeight="1">
      <c r="A13" s="181" t="s">
        <v>627</v>
      </c>
      <c r="B13" s="130">
        <v>24763</v>
      </c>
      <c r="C13" s="130">
        <v>26217</v>
      </c>
      <c r="D13" s="130">
        <v>28265</v>
      </c>
      <c r="E13" s="130">
        <v>31894</v>
      </c>
      <c r="F13" s="130">
        <v>29757</v>
      </c>
      <c r="G13" s="130">
        <v>31452</v>
      </c>
      <c r="H13" s="75">
        <v>36149</v>
      </c>
      <c r="I13" s="75">
        <v>41139</v>
      </c>
      <c r="J13" s="75">
        <v>39241</v>
      </c>
      <c r="K13" s="75">
        <v>45959</v>
      </c>
      <c r="L13" s="75">
        <v>43678</v>
      </c>
      <c r="M13" s="75">
        <v>40121</v>
      </c>
      <c r="N13" s="75">
        <v>39456</v>
      </c>
      <c r="O13" s="75">
        <v>44792</v>
      </c>
      <c r="P13" s="75">
        <v>54400</v>
      </c>
      <c r="Q13" s="75">
        <v>65432</v>
      </c>
      <c r="R13" s="75">
        <v>64372</v>
      </c>
      <c r="S13" s="75">
        <v>71178</v>
      </c>
      <c r="T13" s="75">
        <v>69913</v>
      </c>
      <c r="U13" s="75">
        <v>75643</v>
      </c>
      <c r="V13" s="75">
        <v>84404</v>
      </c>
      <c r="W13" s="75">
        <v>77743</v>
      </c>
      <c r="X13" s="75">
        <v>72007</v>
      </c>
      <c r="Y13" s="75">
        <v>79014</v>
      </c>
      <c r="Z13" s="75">
        <v>86184</v>
      </c>
      <c r="AA13" s="75">
        <v>94326</v>
      </c>
      <c r="AB13" s="75">
        <v>89875.405108100036</v>
      </c>
      <c r="AC13" s="75">
        <v>92870</v>
      </c>
      <c r="AD13" s="75">
        <v>93558</v>
      </c>
      <c r="AE13" s="75">
        <v>93968.125784029995</v>
      </c>
      <c r="AF13" s="75">
        <v>89071</v>
      </c>
      <c r="AG13" s="75">
        <v>89627</v>
      </c>
      <c r="AH13" s="75">
        <v>84347</v>
      </c>
      <c r="AI13" s="75">
        <v>80561</v>
      </c>
      <c r="AJ13" s="75">
        <v>76752</v>
      </c>
      <c r="AK13" s="75">
        <v>81622.305946789988</v>
      </c>
      <c r="AL13" s="75">
        <v>86170</v>
      </c>
      <c r="AM13" s="75">
        <v>91193</v>
      </c>
      <c r="AN13" s="75">
        <v>96875</v>
      </c>
      <c r="AO13" s="75">
        <v>89256</v>
      </c>
      <c r="AP13" s="75">
        <v>72802</v>
      </c>
      <c r="AQ13" s="75">
        <v>70513.464454970017</v>
      </c>
      <c r="AR13" s="75">
        <v>67172</v>
      </c>
      <c r="AS13" s="75">
        <v>71102</v>
      </c>
      <c r="AT13" s="75">
        <v>72976</v>
      </c>
      <c r="AU13" s="75">
        <v>74532</v>
      </c>
      <c r="AV13" s="75">
        <v>74151</v>
      </c>
      <c r="AW13" s="75">
        <v>76544</v>
      </c>
      <c r="AX13" s="75">
        <v>88075</v>
      </c>
      <c r="AY13" s="75">
        <v>95091</v>
      </c>
      <c r="AZ13" s="75">
        <v>107258</v>
      </c>
      <c r="BA13" s="75">
        <v>113668</v>
      </c>
      <c r="BB13" s="75">
        <v>117924</v>
      </c>
      <c r="BC13" s="75">
        <v>128049</v>
      </c>
      <c r="BD13" s="75">
        <v>131109</v>
      </c>
      <c r="BE13" s="75">
        <v>148714</v>
      </c>
      <c r="BF13" s="210">
        <v>134190</v>
      </c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</row>
    <row r="14" spans="1:225" s="122" customFormat="1" ht="15" customHeight="1">
      <c r="A14" s="181" t="s">
        <v>628</v>
      </c>
      <c r="B14" s="130">
        <v>4020</v>
      </c>
      <c r="C14" s="130">
        <v>3551</v>
      </c>
      <c r="D14" s="130">
        <v>3107</v>
      </c>
      <c r="E14" s="130">
        <v>3121</v>
      </c>
      <c r="F14" s="130">
        <v>2998</v>
      </c>
      <c r="G14" s="130">
        <v>2540</v>
      </c>
      <c r="H14" s="75">
        <v>2887</v>
      </c>
      <c r="I14" s="75">
        <v>3564</v>
      </c>
      <c r="J14" s="75">
        <v>3474</v>
      </c>
      <c r="K14" s="75">
        <v>2981</v>
      </c>
      <c r="L14" s="75">
        <v>2782</v>
      </c>
      <c r="M14" s="75">
        <v>2813</v>
      </c>
      <c r="N14" s="75">
        <v>2001</v>
      </c>
      <c r="O14" s="75">
        <v>1548</v>
      </c>
      <c r="P14" s="75">
        <v>1587</v>
      </c>
      <c r="Q14" s="75">
        <v>1565</v>
      </c>
      <c r="R14" s="75">
        <v>1503</v>
      </c>
      <c r="S14" s="75">
        <v>1461</v>
      </c>
      <c r="T14" s="75">
        <v>1692</v>
      </c>
      <c r="U14" s="75">
        <v>1747</v>
      </c>
      <c r="V14" s="75">
        <v>1444</v>
      </c>
      <c r="W14" s="75">
        <v>1210</v>
      </c>
      <c r="X14" s="75">
        <v>1002</v>
      </c>
      <c r="Y14" s="75">
        <v>747</v>
      </c>
      <c r="Z14" s="75">
        <v>752</v>
      </c>
      <c r="AA14" s="75">
        <v>160</v>
      </c>
      <c r="AB14" s="75">
        <v>161.87093910999999</v>
      </c>
      <c r="AC14" s="75">
        <v>109</v>
      </c>
      <c r="AD14" s="75">
        <v>265</v>
      </c>
      <c r="AE14" s="75">
        <v>314</v>
      </c>
      <c r="AF14" s="75">
        <v>341</v>
      </c>
      <c r="AG14" s="75">
        <v>719</v>
      </c>
      <c r="AH14" s="75">
        <v>1130</v>
      </c>
      <c r="AI14" s="75">
        <v>1160</v>
      </c>
      <c r="AJ14" s="75">
        <v>1095</v>
      </c>
      <c r="AK14" s="75">
        <v>1472.3001853199999</v>
      </c>
      <c r="AL14" s="75">
        <v>1072</v>
      </c>
      <c r="AM14" s="75">
        <v>1984</v>
      </c>
      <c r="AN14" s="75">
        <v>1877</v>
      </c>
      <c r="AO14" s="75">
        <v>1883</v>
      </c>
      <c r="AP14" s="75">
        <v>517</v>
      </c>
      <c r="AQ14" s="75">
        <v>611.90228990999981</v>
      </c>
      <c r="AR14" s="75">
        <v>1054</v>
      </c>
      <c r="AS14" s="75">
        <v>1450</v>
      </c>
      <c r="AT14" s="75">
        <v>1882</v>
      </c>
      <c r="AU14" s="75">
        <v>1936</v>
      </c>
      <c r="AV14" s="75">
        <v>2047</v>
      </c>
      <c r="AW14" s="75">
        <v>2224</v>
      </c>
      <c r="AX14" s="75">
        <v>2088</v>
      </c>
      <c r="AY14" s="75">
        <v>1818</v>
      </c>
      <c r="AZ14" s="75">
        <v>2205</v>
      </c>
      <c r="BA14" s="75">
        <v>1794</v>
      </c>
      <c r="BB14" s="75">
        <v>5753</v>
      </c>
      <c r="BC14" s="75">
        <v>9702</v>
      </c>
      <c r="BD14" s="75">
        <v>10845</v>
      </c>
      <c r="BE14" s="75">
        <v>10298</v>
      </c>
      <c r="BF14" s="210">
        <v>9818</v>
      </c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</row>
    <row r="15" spans="1:225" s="122" customFormat="1" ht="15" customHeight="1">
      <c r="A15" s="181" t="s">
        <v>629</v>
      </c>
      <c r="B15" s="130">
        <v>202</v>
      </c>
      <c r="C15" s="130">
        <v>90</v>
      </c>
      <c r="D15" s="130">
        <v>88</v>
      </c>
      <c r="E15" s="130">
        <v>79</v>
      </c>
      <c r="F15" s="130">
        <v>80</v>
      </c>
      <c r="G15" s="130">
        <v>80</v>
      </c>
      <c r="H15" s="75">
        <v>81</v>
      </c>
      <c r="I15" s="75">
        <v>100</v>
      </c>
      <c r="J15" s="75">
        <v>99</v>
      </c>
      <c r="K15" s="75">
        <v>100</v>
      </c>
      <c r="L15" s="75">
        <v>95</v>
      </c>
      <c r="M15" s="75">
        <v>94</v>
      </c>
      <c r="N15" s="75">
        <v>92</v>
      </c>
      <c r="O15" s="75">
        <v>91</v>
      </c>
      <c r="P15" s="75">
        <v>89</v>
      </c>
      <c r="Q15" s="75">
        <v>88</v>
      </c>
      <c r="R15" s="75">
        <v>85</v>
      </c>
      <c r="S15" s="75">
        <v>84</v>
      </c>
      <c r="T15" s="75">
        <v>82</v>
      </c>
      <c r="U15" s="75">
        <v>81</v>
      </c>
      <c r="V15" s="75">
        <v>79</v>
      </c>
      <c r="W15" s="75">
        <v>78</v>
      </c>
      <c r="X15" s="75">
        <v>75</v>
      </c>
      <c r="Y15" s="75">
        <v>74</v>
      </c>
      <c r="Z15" s="75">
        <v>71</v>
      </c>
      <c r="AA15" s="75">
        <v>71</v>
      </c>
      <c r="AB15" s="75">
        <v>67</v>
      </c>
      <c r="AC15" s="75">
        <v>66</v>
      </c>
      <c r="AD15" s="75">
        <v>63</v>
      </c>
      <c r="AE15" s="75">
        <v>62</v>
      </c>
      <c r="AF15" s="75">
        <v>60</v>
      </c>
      <c r="AG15" s="75">
        <v>59</v>
      </c>
      <c r="AH15" s="75">
        <v>57</v>
      </c>
      <c r="AI15" s="75">
        <v>56</v>
      </c>
      <c r="AJ15" s="75">
        <v>53</v>
      </c>
      <c r="AK15" s="75">
        <v>52</v>
      </c>
      <c r="AL15" s="75">
        <v>52</v>
      </c>
      <c r="AM15" s="75">
        <v>51</v>
      </c>
      <c r="AN15" s="75">
        <v>50</v>
      </c>
      <c r="AO15" s="75">
        <v>49</v>
      </c>
      <c r="AP15" s="75">
        <v>48</v>
      </c>
      <c r="AQ15" s="75">
        <v>47</v>
      </c>
      <c r="AR15" s="75">
        <v>46</v>
      </c>
      <c r="AS15" s="75">
        <v>45</v>
      </c>
      <c r="AT15" s="75">
        <v>44</v>
      </c>
      <c r="AU15" s="75">
        <v>42</v>
      </c>
      <c r="AV15" s="75">
        <v>41</v>
      </c>
      <c r="AW15" s="75">
        <v>40</v>
      </c>
      <c r="AX15" s="75">
        <v>39</v>
      </c>
      <c r="AY15" s="75">
        <v>38</v>
      </c>
      <c r="AZ15" s="75">
        <v>36</v>
      </c>
      <c r="BA15" s="75">
        <v>34</v>
      </c>
      <c r="BB15" s="75">
        <v>34</v>
      </c>
      <c r="BC15" s="75">
        <v>33</v>
      </c>
      <c r="BD15" s="75">
        <v>32</v>
      </c>
      <c r="BE15" s="75">
        <v>30</v>
      </c>
      <c r="BF15" s="210">
        <v>29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</row>
    <row r="16" spans="1:225" s="122" customFormat="1" ht="15" customHeight="1">
      <c r="A16" s="181" t="s">
        <v>630</v>
      </c>
      <c r="B16" s="130">
        <v>101</v>
      </c>
      <c r="C16" s="130">
        <v>82</v>
      </c>
      <c r="D16" s="130">
        <v>85</v>
      </c>
      <c r="E16" s="130">
        <v>1901</v>
      </c>
      <c r="F16" s="130">
        <v>2964</v>
      </c>
      <c r="G16" s="130">
        <v>3528</v>
      </c>
      <c r="H16" s="75">
        <v>4972</v>
      </c>
      <c r="I16" s="75">
        <v>1755</v>
      </c>
      <c r="J16" s="75">
        <v>1178</v>
      </c>
      <c r="K16" s="75">
        <v>1276</v>
      </c>
      <c r="L16" s="75">
        <v>1692</v>
      </c>
      <c r="M16" s="75">
        <v>212</v>
      </c>
      <c r="N16" s="75">
        <v>351</v>
      </c>
      <c r="O16" s="75">
        <v>768</v>
      </c>
      <c r="P16" s="75">
        <v>804</v>
      </c>
      <c r="Q16" s="75">
        <v>71</v>
      </c>
      <c r="R16" s="75">
        <v>209</v>
      </c>
      <c r="S16" s="75">
        <v>76</v>
      </c>
      <c r="T16" s="75">
        <v>89</v>
      </c>
      <c r="U16" s="75">
        <v>50</v>
      </c>
      <c r="V16" s="75">
        <v>104</v>
      </c>
      <c r="W16" s="75">
        <v>67</v>
      </c>
      <c r="X16" s="75">
        <v>68</v>
      </c>
      <c r="Y16" s="75">
        <v>51</v>
      </c>
      <c r="Z16" s="75">
        <v>44</v>
      </c>
      <c r="AA16" s="75">
        <v>48</v>
      </c>
      <c r="AB16" s="75">
        <v>314</v>
      </c>
      <c r="AC16" s="75">
        <v>0</v>
      </c>
      <c r="AD16" s="75">
        <v>0</v>
      </c>
      <c r="AE16" s="75">
        <v>20</v>
      </c>
      <c r="AF16" s="75">
        <v>21</v>
      </c>
      <c r="AG16" s="75">
        <v>68</v>
      </c>
      <c r="AH16" s="75">
        <v>1438</v>
      </c>
      <c r="AI16" s="75">
        <v>1455</v>
      </c>
      <c r="AJ16" s="75">
        <v>3625</v>
      </c>
      <c r="AK16" s="75">
        <v>2221</v>
      </c>
      <c r="AL16" s="75">
        <v>2246</v>
      </c>
      <c r="AM16" s="75">
        <v>2267</v>
      </c>
      <c r="AN16" s="75">
        <v>2332</v>
      </c>
      <c r="AO16" s="75">
        <v>368</v>
      </c>
      <c r="AP16" s="75">
        <v>1890</v>
      </c>
      <c r="AQ16" s="75">
        <v>1882</v>
      </c>
      <c r="AR16" s="75">
        <v>2552</v>
      </c>
      <c r="AS16" s="75">
        <v>3556</v>
      </c>
      <c r="AT16" s="75">
        <v>5583</v>
      </c>
      <c r="AU16" s="75">
        <v>4088</v>
      </c>
      <c r="AV16" s="75">
        <v>3635</v>
      </c>
      <c r="AW16" s="75">
        <v>473</v>
      </c>
      <c r="AX16" s="75">
        <v>6372</v>
      </c>
      <c r="AY16" s="75">
        <v>6464</v>
      </c>
      <c r="AZ16" s="75">
        <v>6757</v>
      </c>
      <c r="BA16" s="75">
        <v>6871</v>
      </c>
      <c r="BB16" s="75">
        <v>7020</v>
      </c>
      <c r="BC16" s="75">
        <v>7985</v>
      </c>
      <c r="BD16" s="75">
        <v>9153</v>
      </c>
      <c r="BE16" s="75">
        <v>7134</v>
      </c>
      <c r="BF16" s="210">
        <v>10045</v>
      </c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</row>
    <row r="17" spans="1:128" s="122" customFormat="1" ht="15" customHeight="1">
      <c r="A17" s="181" t="s">
        <v>207</v>
      </c>
      <c r="B17" s="130">
        <v>2</v>
      </c>
      <c r="C17" s="130">
        <v>2</v>
      </c>
      <c r="D17" s="130">
        <v>2</v>
      </c>
      <c r="E17" s="130">
        <v>2</v>
      </c>
      <c r="F17" s="130">
        <v>2</v>
      </c>
      <c r="G17" s="130">
        <v>2</v>
      </c>
      <c r="H17" s="75">
        <v>2</v>
      </c>
      <c r="I17" s="75">
        <v>2</v>
      </c>
      <c r="J17" s="75">
        <v>8</v>
      </c>
      <c r="K17" s="75">
        <v>13</v>
      </c>
      <c r="L17" s="75">
        <v>12</v>
      </c>
      <c r="M17" s="75">
        <v>21</v>
      </c>
      <c r="N17" s="75">
        <v>21</v>
      </c>
      <c r="O17" s="75">
        <v>19</v>
      </c>
      <c r="P17" s="75">
        <v>15</v>
      </c>
      <c r="Q17" s="75">
        <v>15</v>
      </c>
      <c r="R17" s="75">
        <v>16</v>
      </c>
      <c r="S17" s="75">
        <v>15</v>
      </c>
      <c r="T17" s="75">
        <v>10</v>
      </c>
      <c r="U17" s="75">
        <v>13</v>
      </c>
      <c r="V17" s="75">
        <v>13</v>
      </c>
      <c r="W17" s="75">
        <v>16</v>
      </c>
      <c r="X17" s="75">
        <v>12</v>
      </c>
      <c r="Y17" s="75">
        <v>13</v>
      </c>
      <c r="Z17" s="75">
        <v>14</v>
      </c>
      <c r="AA17" s="75">
        <v>13</v>
      </c>
      <c r="AB17" s="75">
        <v>14</v>
      </c>
      <c r="AC17" s="75">
        <v>14</v>
      </c>
      <c r="AD17" s="75">
        <v>21</v>
      </c>
      <c r="AE17" s="75">
        <v>15</v>
      </c>
      <c r="AF17" s="75">
        <v>15</v>
      </c>
      <c r="AG17" s="75">
        <v>16</v>
      </c>
      <c r="AH17" s="75">
        <v>13</v>
      </c>
      <c r="AI17" s="75">
        <v>10</v>
      </c>
      <c r="AJ17" s="75">
        <v>11</v>
      </c>
      <c r="AK17" s="75">
        <v>9</v>
      </c>
      <c r="AL17" s="75">
        <v>7</v>
      </c>
      <c r="AM17" s="75">
        <v>13</v>
      </c>
      <c r="AN17" s="75">
        <v>63</v>
      </c>
      <c r="AO17" s="75">
        <v>13</v>
      </c>
      <c r="AP17" s="75">
        <v>13</v>
      </c>
      <c r="AQ17" s="75">
        <v>14</v>
      </c>
      <c r="AR17" s="75">
        <v>13</v>
      </c>
      <c r="AS17" s="75">
        <v>13</v>
      </c>
      <c r="AT17" s="75">
        <v>12</v>
      </c>
      <c r="AU17" s="75">
        <v>11</v>
      </c>
      <c r="AV17" s="75">
        <v>12</v>
      </c>
      <c r="AW17" s="75">
        <v>12</v>
      </c>
      <c r="AX17" s="75">
        <v>10</v>
      </c>
      <c r="AY17" s="75">
        <v>8</v>
      </c>
      <c r="AZ17" s="75">
        <v>18</v>
      </c>
      <c r="BA17" s="75">
        <v>15</v>
      </c>
      <c r="BB17" s="75">
        <v>15</v>
      </c>
      <c r="BC17" s="75">
        <v>4</v>
      </c>
      <c r="BD17" s="75">
        <v>13</v>
      </c>
      <c r="BE17" s="75">
        <v>13</v>
      </c>
      <c r="BF17" s="210">
        <v>13</v>
      </c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</row>
    <row r="18" spans="1:128" ht="5.0999999999999996" customHeight="1">
      <c r="A18" s="240"/>
      <c r="B18" s="130"/>
      <c r="C18" s="130"/>
      <c r="D18" s="130"/>
      <c r="E18" s="130"/>
      <c r="F18" s="130"/>
      <c r="G18" s="130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210"/>
    </row>
    <row r="19" spans="1:128" s="123" customFormat="1" ht="15" customHeight="1">
      <c r="A19" s="165" t="s">
        <v>631</v>
      </c>
      <c r="B19" s="226">
        <v>14376</v>
      </c>
      <c r="C19" s="226">
        <v>16982</v>
      </c>
      <c r="D19" s="226">
        <v>17935</v>
      </c>
      <c r="E19" s="226">
        <v>17535</v>
      </c>
      <c r="F19" s="226">
        <v>18994</v>
      </c>
      <c r="G19" s="226">
        <v>20040</v>
      </c>
      <c r="H19" s="71">
        <v>25778</v>
      </c>
      <c r="I19" s="71">
        <v>26280</v>
      </c>
      <c r="J19" s="71">
        <v>26978</v>
      </c>
      <c r="K19" s="71">
        <v>30742</v>
      </c>
      <c r="L19" s="71">
        <v>28939</v>
      </c>
      <c r="M19" s="71">
        <v>27308</v>
      </c>
      <c r="N19" s="71">
        <v>32771</v>
      </c>
      <c r="O19" s="71">
        <v>30317</v>
      </c>
      <c r="P19" s="71">
        <v>34826</v>
      </c>
      <c r="Q19" s="71">
        <v>40145</v>
      </c>
      <c r="R19" s="71">
        <v>44442</v>
      </c>
      <c r="S19" s="71">
        <v>45779</v>
      </c>
      <c r="T19" s="71">
        <v>48784</v>
      </c>
      <c r="U19" s="71">
        <v>50671</v>
      </c>
      <c r="V19" s="71">
        <v>56717</v>
      </c>
      <c r="W19" s="71">
        <v>61622</v>
      </c>
      <c r="X19" s="71">
        <v>64189</v>
      </c>
      <c r="Y19" s="71">
        <v>67169</v>
      </c>
      <c r="Z19" s="71">
        <v>63630</v>
      </c>
      <c r="AA19" s="71">
        <v>66643</v>
      </c>
      <c r="AB19" s="71">
        <v>68574.856218130008</v>
      </c>
      <c r="AC19" s="71">
        <v>70634</v>
      </c>
      <c r="AD19" s="71">
        <v>76398</v>
      </c>
      <c r="AE19" s="71">
        <v>78924</v>
      </c>
      <c r="AF19" s="71">
        <v>80799</v>
      </c>
      <c r="AG19" s="71">
        <v>81302</v>
      </c>
      <c r="AH19" s="71">
        <v>82758</v>
      </c>
      <c r="AI19" s="71">
        <v>83205</v>
      </c>
      <c r="AJ19" s="71">
        <v>95931</v>
      </c>
      <c r="AK19" s="71">
        <v>96387.417877130036</v>
      </c>
      <c r="AL19" s="71">
        <v>94102</v>
      </c>
      <c r="AM19" s="71">
        <v>99864</v>
      </c>
      <c r="AN19" s="71">
        <v>111216</v>
      </c>
      <c r="AO19" s="71">
        <v>111990.01988340002</v>
      </c>
      <c r="AP19" s="71">
        <v>114260</v>
      </c>
      <c r="AQ19" s="71">
        <v>108980</v>
      </c>
      <c r="AR19" s="71">
        <v>113122</v>
      </c>
      <c r="AS19" s="71">
        <v>111477</v>
      </c>
      <c r="AT19" s="71">
        <v>109815</v>
      </c>
      <c r="AU19" s="71">
        <v>115787</v>
      </c>
      <c r="AV19" s="71">
        <v>116278</v>
      </c>
      <c r="AW19" s="71">
        <v>114606</v>
      </c>
      <c r="AX19" s="71">
        <v>119640</v>
      </c>
      <c r="AY19" s="71">
        <v>132515</v>
      </c>
      <c r="AZ19" s="71">
        <v>126475</v>
      </c>
      <c r="BA19" s="71">
        <v>134276</v>
      </c>
      <c r="BB19" s="71">
        <f>SUM(BB20:BB26)</f>
        <v>146004</v>
      </c>
      <c r="BC19" s="71">
        <f>SUM(BC20:BC26)</f>
        <v>163014</v>
      </c>
      <c r="BD19" s="71">
        <f>SUM(BD20:BD26)</f>
        <v>170544</v>
      </c>
      <c r="BE19" s="71">
        <f>SUM(BE20:BE26)</f>
        <v>162126</v>
      </c>
      <c r="BF19" s="180">
        <f>SUM(BF20:BF26)</f>
        <v>163844</v>
      </c>
      <c r="BG19" s="558"/>
      <c r="BH19" s="558"/>
      <c r="BI19" s="558"/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8"/>
      <c r="DE19" s="558"/>
      <c r="DF19" s="558"/>
      <c r="DG19" s="558"/>
      <c r="DH19" s="558"/>
      <c r="DI19" s="558"/>
      <c r="DJ19" s="558"/>
      <c r="DK19" s="558"/>
      <c r="DL19" s="558"/>
      <c r="DM19" s="558"/>
      <c r="DN19" s="558"/>
      <c r="DO19" s="558"/>
      <c r="DP19" s="558"/>
      <c r="DQ19" s="558"/>
      <c r="DR19" s="558"/>
      <c r="DS19" s="558"/>
      <c r="DT19" s="558"/>
      <c r="DU19" s="558"/>
      <c r="DV19" s="558"/>
      <c r="DW19" s="558"/>
      <c r="DX19" s="558"/>
    </row>
    <row r="20" spans="1:128" s="122" customFormat="1" ht="15" customHeight="1">
      <c r="A20" s="181" t="s">
        <v>632</v>
      </c>
      <c r="B20" s="130">
        <v>3114</v>
      </c>
      <c r="C20" s="130">
        <v>2955</v>
      </c>
      <c r="D20" s="130">
        <v>2581</v>
      </c>
      <c r="E20" s="130">
        <v>2484</v>
      </c>
      <c r="F20" s="130">
        <v>2402</v>
      </c>
      <c r="G20" s="130">
        <v>2085</v>
      </c>
      <c r="H20" s="75">
        <v>2064</v>
      </c>
      <c r="I20" s="75">
        <v>2032</v>
      </c>
      <c r="J20" s="75">
        <v>1886</v>
      </c>
      <c r="K20" s="75">
        <v>2065</v>
      </c>
      <c r="L20" s="75">
        <v>1801</v>
      </c>
      <c r="M20" s="75">
        <v>1097</v>
      </c>
      <c r="N20" s="75">
        <v>1083</v>
      </c>
      <c r="O20" s="75">
        <v>1028</v>
      </c>
      <c r="P20" s="75">
        <v>1477</v>
      </c>
      <c r="Q20" s="75">
        <v>1724</v>
      </c>
      <c r="R20" s="75">
        <v>1696</v>
      </c>
      <c r="S20" s="75">
        <v>1885</v>
      </c>
      <c r="T20" s="75">
        <v>1970</v>
      </c>
      <c r="U20" s="75">
        <v>1858</v>
      </c>
      <c r="V20" s="75">
        <v>2488</v>
      </c>
      <c r="W20" s="75">
        <v>2993</v>
      </c>
      <c r="X20" s="75">
        <v>2578</v>
      </c>
      <c r="Y20" s="75">
        <v>1635</v>
      </c>
      <c r="Z20" s="75">
        <v>1389</v>
      </c>
      <c r="AA20" s="75">
        <v>1402</v>
      </c>
      <c r="AB20" s="75">
        <v>1142</v>
      </c>
      <c r="AC20" s="75">
        <v>909</v>
      </c>
      <c r="AD20" s="75">
        <v>1004</v>
      </c>
      <c r="AE20" s="75">
        <v>871</v>
      </c>
      <c r="AF20" s="75">
        <v>832</v>
      </c>
      <c r="AG20" s="75">
        <v>803</v>
      </c>
      <c r="AH20" s="75">
        <v>777</v>
      </c>
      <c r="AI20" s="75">
        <v>587</v>
      </c>
      <c r="AJ20" s="75">
        <v>726</v>
      </c>
      <c r="AK20" s="75">
        <v>744</v>
      </c>
      <c r="AL20" s="75">
        <v>678</v>
      </c>
      <c r="AM20" s="75">
        <v>549</v>
      </c>
      <c r="AN20" s="75">
        <v>574</v>
      </c>
      <c r="AO20" s="75">
        <v>458</v>
      </c>
      <c r="AP20" s="75">
        <v>707</v>
      </c>
      <c r="AQ20" s="75">
        <v>681</v>
      </c>
      <c r="AR20" s="75">
        <v>546</v>
      </c>
      <c r="AS20" s="75">
        <v>567</v>
      </c>
      <c r="AT20" s="75">
        <v>459</v>
      </c>
      <c r="AU20" s="75">
        <v>722</v>
      </c>
      <c r="AV20" s="75">
        <v>869</v>
      </c>
      <c r="AW20" s="75">
        <v>661</v>
      </c>
      <c r="AX20" s="75">
        <v>655</v>
      </c>
      <c r="AY20" s="75">
        <v>579</v>
      </c>
      <c r="AZ20" s="75">
        <v>555</v>
      </c>
      <c r="BA20" s="75">
        <v>758</v>
      </c>
      <c r="BB20" s="75">
        <v>358</v>
      </c>
      <c r="BC20" s="75">
        <v>583</v>
      </c>
      <c r="BD20" s="75">
        <v>1200</v>
      </c>
      <c r="BE20" s="75">
        <v>999</v>
      </c>
      <c r="BF20" s="210">
        <v>1118</v>
      </c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</row>
    <row r="21" spans="1:128" s="122" customFormat="1" ht="15" customHeight="1">
      <c r="A21" s="181" t="s">
        <v>633</v>
      </c>
      <c r="B21" s="130">
        <v>3371</v>
      </c>
      <c r="C21" s="130">
        <v>3214</v>
      </c>
      <c r="D21" s="130">
        <v>3318</v>
      </c>
      <c r="E21" s="130">
        <v>3529</v>
      </c>
      <c r="F21" s="130">
        <v>4023</v>
      </c>
      <c r="G21" s="130">
        <v>4669</v>
      </c>
      <c r="H21" s="75">
        <v>4056</v>
      </c>
      <c r="I21" s="75">
        <v>3363</v>
      </c>
      <c r="J21" s="75">
        <v>3155</v>
      </c>
      <c r="K21" s="75">
        <v>3988</v>
      </c>
      <c r="L21" s="75">
        <v>3819</v>
      </c>
      <c r="M21" s="75">
        <v>3295</v>
      </c>
      <c r="N21" s="75">
        <v>4332</v>
      </c>
      <c r="O21" s="75">
        <v>3774</v>
      </c>
      <c r="P21" s="75">
        <v>4118</v>
      </c>
      <c r="Q21" s="75">
        <v>4098</v>
      </c>
      <c r="R21" s="75">
        <v>4131</v>
      </c>
      <c r="S21" s="75">
        <v>4083</v>
      </c>
      <c r="T21" s="75">
        <v>4112</v>
      </c>
      <c r="U21" s="75">
        <v>4220</v>
      </c>
      <c r="V21" s="75">
        <v>4320</v>
      </c>
      <c r="W21" s="75">
        <v>5100</v>
      </c>
      <c r="X21" s="75">
        <v>6081</v>
      </c>
      <c r="Y21" s="75">
        <v>6007</v>
      </c>
      <c r="Z21" s="75">
        <v>5195</v>
      </c>
      <c r="AA21" s="75">
        <v>4487</v>
      </c>
      <c r="AB21" s="75">
        <v>4169</v>
      </c>
      <c r="AC21" s="75">
        <v>5576</v>
      </c>
      <c r="AD21" s="75">
        <v>5702</v>
      </c>
      <c r="AE21" s="75">
        <v>5942</v>
      </c>
      <c r="AF21" s="75">
        <v>5134</v>
      </c>
      <c r="AG21" s="75">
        <v>4666</v>
      </c>
      <c r="AH21" s="75">
        <v>4314</v>
      </c>
      <c r="AI21" s="75">
        <v>4643</v>
      </c>
      <c r="AJ21" s="75">
        <v>4021</v>
      </c>
      <c r="AK21" s="75">
        <v>9019.6373550200005</v>
      </c>
      <c r="AL21" s="75">
        <v>9044</v>
      </c>
      <c r="AM21" s="75">
        <v>8969</v>
      </c>
      <c r="AN21" s="75">
        <v>10441</v>
      </c>
      <c r="AO21" s="75">
        <v>10479</v>
      </c>
      <c r="AP21" s="75">
        <v>10176</v>
      </c>
      <c r="AQ21" s="75">
        <v>9808</v>
      </c>
      <c r="AR21" s="75">
        <v>11151</v>
      </c>
      <c r="AS21" s="75">
        <v>10782</v>
      </c>
      <c r="AT21" s="75">
        <v>10814</v>
      </c>
      <c r="AU21" s="75">
        <v>9842</v>
      </c>
      <c r="AV21" s="75">
        <v>10239</v>
      </c>
      <c r="AW21" s="75">
        <v>11359</v>
      </c>
      <c r="AX21" s="75">
        <v>11917</v>
      </c>
      <c r="AY21" s="75">
        <v>11515</v>
      </c>
      <c r="AZ21" s="75">
        <v>12580</v>
      </c>
      <c r="BA21" s="75">
        <v>10339</v>
      </c>
      <c r="BB21" s="75">
        <v>9320</v>
      </c>
      <c r="BC21" s="75">
        <v>13486</v>
      </c>
      <c r="BD21" s="75">
        <v>12922</v>
      </c>
      <c r="BE21" s="75">
        <v>12797</v>
      </c>
      <c r="BF21" s="210">
        <v>10336</v>
      </c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</row>
    <row r="22" spans="1:128" s="122" customFormat="1" ht="15" customHeight="1">
      <c r="A22" s="181" t="s">
        <v>634</v>
      </c>
      <c r="B22" s="130">
        <v>4164</v>
      </c>
      <c r="C22" s="130">
        <v>4512</v>
      </c>
      <c r="D22" s="130">
        <v>5643</v>
      </c>
      <c r="E22" s="130">
        <v>5752</v>
      </c>
      <c r="F22" s="130">
        <v>5351</v>
      </c>
      <c r="G22" s="130">
        <v>5095</v>
      </c>
      <c r="H22" s="75">
        <v>6988</v>
      </c>
      <c r="I22" s="75">
        <v>7236</v>
      </c>
      <c r="J22" s="75">
        <v>7614</v>
      </c>
      <c r="K22" s="75">
        <v>8547</v>
      </c>
      <c r="L22" s="75">
        <v>8357</v>
      </c>
      <c r="M22" s="75">
        <v>9034</v>
      </c>
      <c r="N22" s="75">
        <v>10592</v>
      </c>
      <c r="O22" s="75">
        <v>11701</v>
      </c>
      <c r="P22" s="75">
        <v>13713</v>
      </c>
      <c r="Q22" s="75">
        <v>16870</v>
      </c>
      <c r="R22" s="75">
        <v>18168</v>
      </c>
      <c r="S22" s="75">
        <v>21714</v>
      </c>
      <c r="T22" s="75">
        <v>22882</v>
      </c>
      <c r="U22" s="75">
        <v>23314</v>
      </c>
      <c r="V22" s="75">
        <v>25072</v>
      </c>
      <c r="W22" s="75">
        <v>27249</v>
      </c>
      <c r="X22" s="75">
        <v>27476</v>
      </c>
      <c r="Y22" s="75">
        <v>31282</v>
      </c>
      <c r="Z22" s="75">
        <v>30972</v>
      </c>
      <c r="AA22" s="75">
        <v>30790</v>
      </c>
      <c r="AB22" s="75">
        <v>32891</v>
      </c>
      <c r="AC22" s="75">
        <v>33139</v>
      </c>
      <c r="AD22" s="75">
        <v>33639</v>
      </c>
      <c r="AE22" s="75">
        <v>33437</v>
      </c>
      <c r="AF22" s="75">
        <v>34099</v>
      </c>
      <c r="AG22" s="75">
        <v>32993</v>
      </c>
      <c r="AH22" s="75">
        <v>33808</v>
      </c>
      <c r="AI22" s="75">
        <v>32986</v>
      </c>
      <c r="AJ22" s="75">
        <v>32582</v>
      </c>
      <c r="AK22" s="75">
        <v>33172.780522110035</v>
      </c>
      <c r="AL22" s="75">
        <v>36116</v>
      </c>
      <c r="AM22" s="75">
        <v>35498</v>
      </c>
      <c r="AN22" s="75">
        <v>42338</v>
      </c>
      <c r="AO22" s="75">
        <v>40783</v>
      </c>
      <c r="AP22" s="75">
        <v>41575</v>
      </c>
      <c r="AQ22" s="75">
        <v>40217</v>
      </c>
      <c r="AR22" s="75">
        <v>40174</v>
      </c>
      <c r="AS22" s="75">
        <v>37182</v>
      </c>
      <c r="AT22" s="75">
        <v>37595</v>
      </c>
      <c r="AU22" s="75">
        <v>42041</v>
      </c>
      <c r="AV22" s="75">
        <v>43042</v>
      </c>
      <c r="AW22" s="75">
        <v>45730</v>
      </c>
      <c r="AX22" s="75">
        <v>49062</v>
      </c>
      <c r="AY22" s="75">
        <v>53125</v>
      </c>
      <c r="AZ22" s="75">
        <v>52102</v>
      </c>
      <c r="BA22" s="75">
        <v>58996</v>
      </c>
      <c r="BB22" s="75">
        <v>60358</v>
      </c>
      <c r="BC22" s="75">
        <v>65292</v>
      </c>
      <c r="BD22" s="75">
        <v>65595</v>
      </c>
      <c r="BE22" s="75">
        <v>65348</v>
      </c>
      <c r="BF22" s="210">
        <v>65471</v>
      </c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</row>
    <row r="23" spans="1:128" s="122" customFormat="1" ht="15" customHeight="1">
      <c r="A23" s="181" t="s">
        <v>635</v>
      </c>
      <c r="B23" s="130">
        <v>314</v>
      </c>
      <c r="C23" s="130">
        <v>267</v>
      </c>
      <c r="D23" s="130">
        <v>187</v>
      </c>
      <c r="E23" s="130">
        <v>156</v>
      </c>
      <c r="F23" s="130">
        <v>1265</v>
      </c>
      <c r="G23" s="130">
        <v>1361</v>
      </c>
      <c r="H23" s="75">
        <v>2507</v>
      </c>
      <c r="I23" s="75">
        <v>4915</v>
      </c>
      <c r="J23" s="75">
        <v>5418</v>
      </c>
      <c r="K23" s="75">
        <v>4340</v>
      </c>
      <c r="L23" s="75">
        <v>3845</v>
      </c>
      <c r="M23" s="75">
        <v>2048</v>
      </c>
      <c r="N23" s="75">
        <v>2995</v>
      </c>
      <c r="O23" s="75">
        <v>2724</v>
      </c>
      <c r="P23" s="75">
        <v>1958</v>
      </c>
      <c r="Q23" s="75">
        <v>2864</v>
      </c>
      <c r="R23" s="75">
        <v>1911</v>
      </c>
      <c r="S23" s="75">
        <v>191</v>
      </c>
      <c r="T23" s="75">
        <v>360</v>
      </c>
      <c r="U23" s="75">
        <v>937</v>
      </c>
      <c r="V23" s="75">
        <v>808</v>
      </c>
      <c r="W23" s="75">
        <v>1189</v>
      </c>
      <c r="X23" s="75">
        <v>1400</v>
      </c>
      <c r="Y23" s="75">
        <v>468</v>
      </c>
      <c r="Z23" s="75">
        <v>737</v>
      </c>
      <c r="AA23" s="75">
        <v>1058</v>
      </c>
      <c r="AB23" s="75">
        <v>901.85621813</v>
      </c>
      <c r="AC23" s="75">
        <v>927</v>
      </c>
      <c r="AD23" s="75">
        <v>746</v>
      </c>
      <c r="AE23" s="75">
        <v>984</v>
      </c>
      <c r="AF23" s="75">
        <v>927</v>
      </c>
      <c r="AG23" s="75">
        <v>637</v>
      </c>
      <c r="AH23" s="75">
        <v>560</v>
      </c>
      <c r="AI23" s="75">
        <v>858</v>
      </c>
      <c r="AJ23" s="75">
        <v>971</v>
      </c>
      <c r="AK23" s="75">
        <v>1559</v>
      </c>
      <c r="AL23" s="75">
        <v>1842</v>
      </c>
      <c r="AM23" s="75">
        <v>1654</v>
      </c>
      <c r="AN23" s="75">
        <v>1497</v>
      </c>
      <c r="AO23" s="75">
        <v>1109</v>
      </c>
      <c r="AP23" s="75">
        <v>1124</v>
      </c>
      <c r="AQ23" s="75">
        <v>1211</v>
      </c>
      <c r="AR23" s="75">
        <v>3119</v>
      </c>
      <c r="AS23" s="75">
        <v>2866</v>
      </c>
      <c r="AT23" s="75">
        <v>805</v>
      </c>
      <c r="AU23" s="75">
        <v>5807</v>
      </c>
      <c r="AV23" s="75">
        <v>4502</v>
      </c>
      <c r="AW23" s="75">
        <v>217</v>
      </c>
      <c r="AX23" s="75">
        <v>365</v>
      </c>
      <c r="AY23" s="75">
        <v>591</v>
      </c>
      <c r="AZ23" s="75">
        <v>764</v>
      </c>
      <c r="BA23" s="75">
        <v>2882</v>
      </c>
      <c r="BB23" s="75">
        <v>2249</v>
      </c>
      <c r="BC23" s="75">
        <v>6653</v>
      </c>
      <c r="BD23" s="75">
        <v>5548</v>
      </c>
      <c r="BE23" s="75">
        <v>7180</v>
      </c>
      <c r="BF23" s="210">
        <v>6327</v>
      </c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</row>
    <row r="24" spans="1:128" s="122" customFormat="1" ht="15" customHeight="1">
      <c r="A24" s="181" t="s">
        <v>636</v>
      </c>
      <c r="B24" s="130">
        <v>1459</v>
      </c>
      <c r="C24" s="130">
        <v>2156</v>
      </c>
      <c r="D24" s="130">
        <v>1657</v>
      </c>
      <c r="E24" s="130">
        <v>1841</v>
      </c>
      <c r="F24" s="130">
        <v>1655</v>
      </c>
      <c r="G24" s="130">
        <v>1996</v>
      </c>
      <c r="H24" s="75">
        <v>4826</v>
      </c>
      <c r="I24" s="75">
        <v>1900</v>
      </c>
      <c r="J24" s="75">
        <v>1897</v>
      </c>
      <c r="K24" s="75">
        <v>1796</v>
      </c>
      <c r="L24" s="75">
        <v>1860</v>
      </c>
      <c r="M24" s="75">
        <v>2223</v>
      </c>
      <c r="N24" s="75">
        <v>2912</v>
      </c>
      <c r="O24" s="75">
        <v>2122</v>
      </c>
      <c r="P24" s="75">
        <v>2782</v>
      </c>
      <c r="Q24" s="75">
        <v>2928</v>
      </c>
      <c r="R24" s="75">
        <v>3758</v>
      </c>
      <c r="S24" s="75">
        <v>3631</v>
      </c>
      <c r="T24" s="75">
        <v>4205</v>
      </c>
      <c r="U24" s="75">
        <v>4429</v>
      </c>
      <c r="V24" s="75">
        <v>5071</v>
      </c>
      <c r="W24" s="75">
        <v>7291</v>
      </c>
      <c r="X24" s="75">
        <v>8046</v>
      </c>
      <c r="Y24" s="75">
        <v>8524</v>
      </c>
      <c r="Z24" s="75">
        <v>8307</v>
      </c>
      <c r="AA24" s="75">
        <v>8891</v>
      </c>
      <c r="AB24" s="75">
        <v>8708</v>
      </c>
      <c r="AC24" s="75">
        <v>9081</v>
      </c>
      <c r="AD24" s="75">
        <v>8857</v>
      </c>
      <c r="AE24" s="75">
        <v>8583</v>
      </c>
      <c r="AF24" s="75">
        <v>9492</v>
      </c>
      <c r="AG24" s="75">
        <v>11416</v>
      </c>
      <c r="AH24" s="75">
        <v>12204</v>
      </c>
      <c r="AI24" s="75">
        <v>11600</v>
      </c>
      <c r="AJ24" s="75">
        <v>13290</v>
      </c>
      <c r="AK24" s="75">
        <v>12559</v>
      </c>
      <c r="AL24" s="75">
        <v>12300</v>
      </c>
      <c r="AM24" s="75">
        <v>11121</v>
      </c>
      <c r="AN24" s="75">
        <v>11526</v>
      </c>
      <c r="AO24" s="75">
        <v>11634</v>
      </c>
      <c r="AP24" s="75">
        <v>11179</v>
      </c>
      <c r="AQ24" s="75">
        <v>11831</v>
      </c>
      <c r="AR24" s="75">
        <v>11165</v>
      </c>
      <c r="AS24" s="75">
        <v>10484</v>
      </c>
      <c r="AT24" s="75">
        <v>10901</v>
      </c>
      <c r="AU24" s="75">
        <v>11912</v>
      </c>
      <c r="AV24" s="75">
        <v>12539</v>
      </c>
      <c r="AW24" s="75">
        <v>10292</v>
      </c>
      <c r="AX24" s="75">
        <v>10024</v>
      </c>
      <c r="AY24" s="75">
        <v>8937</v>
      </c>
      <c r="AZ24" s="75">
        <v>9140</v>
      </c>
      <c r="BA24" s="75">
        <v>8796</v>
      </c>
      <c r="BB24" s="75">
        <v>11665</v>
      </c>
      <c r="BC24" s="75">
        <v>12344</v>
      </c>
      <c r="BD24" s="75">
        <v>11262</v>
      </c>
      <c r="BE24" s="75">
        <v>8859</v>
      </c>
      <c r="BF24" s="210">
        <v>10558</v>
      </c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</row>
    <row r="25" spans="1:128" s="122" customFormat="1" ht="15" customHeight="1">
      <c r="A25" s="181" t="s">
        <v>620</v>
      </c>
      <c r="B25" s="130">
        <v>1025</v>
      </c>
      <c r="C25" s="130">
        <v>2442</v>
      </c>
      <c r="D25" s="130">
        <v>2679</v>
      </c>
      <c r="E25" s="130">
        <v>1207</v>
      </c>
      <c r="F25" s="130">
        <v>2029</v>
      </c>
      <c r="G25" s="130">
        <v>2073</v>
      </c>
      <c r="H25" s="75">
        <v>1926</v>
      </c>
      <c r="I25" s="75">
        <v>2364</v>
      </c>
      <c r="J25" s="75">
        <v>2282</v>
      </c>
      <c r="K25" s="75">
        <v>3188</v>
      </c>
      <c r="L25" s="75">
        <v>2500</v>
      </c>
      <c r="M25" s="75">
        <v>1359</v>
      </c>
      <c r="N25" s="75">
        <v>3052</v>
      </c>
      <c r="O25" s="75">
        <v>1607</v>
      </c>
      <c r="P25" s="75">
        <v>2364</v>
      </c>
      <c r="Q25" s="75">
        <v>1610</v>
      </c>
      <c r="R25" s="75">
        <v>3256</v>
      </c>
      <c r="S25" s="75">
        <v>2259</v>
      </c>
      <c r="T25" s="75">
        <v>2804</v>
      </c>
      <c r="U25" s="75">
        <v>919</v>
      </c>
      <c r="V25" s="75">
        <v>2265</v>
      </c>
      <c r="W25" s="75">
        <v>3152</v>
      </c>
      <c r="X25" s="75">
        <v>3100</v>
      </c>
      <c r="Y25" s="75">
        <v>3156</v>
      </c>
      <c r="Z25" s="75">
        <v>1544</v>
      </c>
      <c r="AA25" s="75">
        <v>3238</v>
      </c>
      <c r="AB25" s="75">
        <v>3308</v>
      </c>
      <c r="AC25" s="75">
        <v>2500</v>
      </c>
      <c r="AD25" s="75">
        <v>4373</v>
      </c>
      <c r="AE25" s="75">
        <v>5734</v>
      </c>
      <c r="AF25" s="75">
        <v>5450</v>
      </c>
      <c r="AG25" s="75">
        <v>4562</v>
      </c>
      <c r="AH25" s="75">
        <v>6282</v>
      </c>
      <c r="AI25" s="75">
        <v>6261</v>
      </c>
      <c r="AJ25" s="75">
        <v>13940</v>
      </c>
      <c r="AK25" s="75">
        <v>13540</v>
      </c>
      <c r="AL25" s="75">
        <v>9882</v>
      </c>
      <c r="AM25" s="75">
        <v>17793</v>
      </c>
      <c r="AN25" s="75">
        <v>14527</v>
      </c>
      <c r="AO25" s="75">
        <v>15911.019883400017</v>
      </c>
      <c r="AP25" s="75">
        <v>16650</v>
      </c>
      <c r="AQ25" s="75">
        <v>13788</v>
      </c>
      <c r="AR25" s="75">
        <v>16009</v>
      </c>
      <c r="AS25" s="75">
        <v>14173</v>
      </c>
      <c r="AT25" s="75">
        <v>17324</v>
      </c>
      <c r="AU25" s="75">
        <v>13691</v>
      </c>
      <c r="AV25" s="75">
        <v>13322</v>
      </c>
      <c r="AW25" s="75">
        <v>14576</v>
      </c>
      <c r="AX25" s="75">
        <v>16815</v>
      </c>
      <c r="AY25" s="75">
        <v>23525</v>
      </c>
      <c r="AZ25" s="75">
        <v>14693</v>
      </c>
      <c r="BA25" s="75">
        <v>14229</v>
      </c>
      <c r="BB25" s="75">
        <v>25863</v>
      </c>
      <c r="BC25" s="75">
        <v>27689</v>
      </c>
      <c r="BD25" s="75">
        <v>33261</v>
      </c>
      <c r="BE25" s="75">
        <v>25745</v>
      </c>
      <c r="BF25" s="210">
        <v>31298</v>
      </c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</row>
    <row r="26" spans="1:128" s="122" customFormat="1" ht="15" customHeight="1">
      <c r="A26" s="181" t="s">
        <v>207</v>
      </c>
      <c r="B26" s="130">
        <v>929</v>
      </c>
      <c r="C26" s="130">
        <v>1436</v>
      </c>
      <c r="D26" s="130">
        <v>1870</v>
      </c>
      <c r="E26" s="130">
        <v>2566</v>
      </c>
      <c r="F26" s="130">
        <v>2269</v>
      </c>
      <c r="G26" s="130">
        <v>2761</v>
      </c>
      <c r="H26" s="75">
        <v>3411</v>
      </c>
      <c r="I26" s="75">
        <v>4470</v>
      </c>
      <c r="J26" s="75">
        <v>4726</v>
      </c>
      <c r="K26" s="75">
        <v>6818</v>
      </c>
      <c r="L26" s="75">
        <v>6757</v>
      </c>
      <c r="M26" s="75">
        <v>8252</v>
      </c>
      <c r="N26" s="75">
        <v>7805</v>
      </c>
      <c r="O26" s="75">
        <v>7361</v>
      </c>
      <c r="P26" s="75">
        <v>8414</v>
      </c>
      <c r="Q26" s="75">
        <v>10051</v>
      </c>
      <c r="R26" s="75">
        <v>11522</v>
      </c>
      <c r="S26" s="75">
        <v>12016</v>
      </c>
      <c r="T26" s="75">
        <v>12451</v>
      </c>
      <c r="U26" s="75">
        <v>14994</v>
      </c>
      <c r="V26" s="75">
        <v>16693</v>
      </c>
      <c r="W26" s="75">
        <v>14648</v>
      </c>
      <c r="X26" s="75">
        <v>15508</v>
      </c>
      <c r="Y26" s="75">
        <v>16097</v>
      </c>
      <c r="Z26" s="75">
        <v>15486</v>
      </c>
      <c r="AA26" s="75">
        <v>16777</v>
      </c>
      <c r="AB26" s="75">
        <v>17455</v>
      </c>
      <c r="AC26" s="75">
        <v>18502</v>
      </c>
      <c r="AD26" s="75">
        <v>22077</v>
      </c>
      <c r="AE26" s="75">
        <v>23373</v>
      </c>
      <c r="AF26" s="75">
        <v>24865</v>
      </c>
      <c r="AG26" s="75">
        <v>26225</v>
      </c>
      <c r="AH26" s="75">
        <v>24813</v>
      </c>
      <c r="AI26" s="75">
        <v>26270</v>
      </c>
      <c r="AJ26" s="75">
        <v>30401</v>
      </c>
      <c r="AK26" s="75">
        <v>25793</v>
      </c>
      <c r="AL26" s="75">
        <v>24240</v>
      </c>
      <c r="AM26" s="75">
        <v>24280</v>
      </c>
      <c r="AN26" s="75">
        <v>30313</v>
      </c>
      <c r="AO26" s="75">
        <v>31616</v>
      </c>
      <c r="AP26" s="75">
        <v>32849</v>
      </c>
      <c r="AQ26" s="75">
        <v>31444</v>
      </c>
      <c r="AR26" s="75">
        <v>30958</v>
      </c>
      <c r="AS26" s="75">
        <v>35423</v>
      </c>
      <c r="AT26" s="75">
        <v>31917</v>
      </c>
      <c r="AU26" s="75">
        <v>31772</v>
      </c>
      <c r="AV26" s="75">
        <v>31765</v>
      </c>
      <c r="AW26" s="75">
        <v>31771</v>
      </c>
      <c r="AX26" s="75">
        <v>30802</v>
      </c>
      <c r="AY26" s="75">
        <v>34243</v>
      </c>
      <c r="AZ26" s="75">
        <v>36641</v>
      </c>
      <c r="BA26" s="75">
        <v>38276</v>
      </c>
      <c r="BB26" s="75">
        <v>36191</v>
      </c>
      <c r="BC26" s="75">
        <v>36967</v>
      </c>
      <c r="BD26" s="75">
        <v>40756</v>
      </c>
      <c r="BE26" s="75">
        <v>41198</v>
      </c>
      <c r="BF26" s="210">
        <v>38736</v>
      </c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</row>
    <row r="27" spans="1:128" ht="5.0999999999999996" customHeight="1">
      <c r="A27" s="240"/>
      <c r="B27" s="130"/>
      <c r="C27" s="130"/>
      <c r="D27" s="130"/>
      <c r="E27" s="130"/>
      <c r="F27" s="130"/>
      <c r="G27" s="130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210"/>
    </row>
    <row r="28" spans="1:128" s="123" customFormat="1" ht="15" customHeight="1">
      <c r="A28" s="165" t="s">
        <v>637</v>
      </c>
      <c r="B28" s="226">
        <v>22980</v>
      </c>
      <c r="C28" s="226">
        <v>25957</v>
      </c>
      <c r="D28" s="226">
        <v>26676</v>
      </c>
      <c r="E28" s="226">
        <v>28435</v>
      </c>
      <c r="F28" s="226">
        <v>28952</v>
      </c>
      <c r="G28" s="226">
        <v>28630</v>
      </c>
      <c r="H28" s="71">
        <v>27490</v>
      </c>
      <c r="I28" s="71">
        <v>27981</v>
      </c>
      <c r="J28" s="71">
        <v>27573</v>
      </c>
      <c r="K28" s="71">
        <v>26824</v>
      </c>
      <c r="L28" s="71">
        <v>29458</v>
      </c>
      <c r="M28" s="71">
        <v>29455</v>
      </c>
      <c r="N28" s="71">
        <v>30217</v>
      </c>
      <c r="O28" s="71">
        <v>28204</v>
      </c>
      <c r="P28" s="71">
        <v>25649</v>
      </c>
      <c r="Q28" s="71">
        <v>31740</v>
      </c>
      <c r="R28" s="71">
        <v>24475</v>
      </c>
      <c r="S28" s="71">
        <v>25377</v>
      </c>
      <c r="T28" s="71">
        <v>27810</v>
      </c>
      <c r="U28" s="71">
        <v>32510</v>
      </c>
      <c r="V28" s="71">
        <v>37145</v>
      </c>
      <c r="W28" s="71">
        <v>41640</v>
      </c>
      <c r="X28" s="71">
        <v>34939</v>
      </c>
      <c r="Y28" s="71">
        <v>40742</v>
      </c>
      <c r="Z28" s="71">
        <v>41779</v>
      </c>
      <c r="AA28" s="71">
        <v>43121</v>
      </c>
      <c r="AB28" s="71">
        <v>48363</v>
      </c>
      <c r="AC28" s="71">
        <v>46945</v>
      </c>
      <c r="AD28" s="71">
        <v>45048</v>
      </c>
      <c r="AE28" s="71">
        <v>50323</v>
      </c>
      <c r="AF28" s="71">
        <v>47717</v>
      </c>
      <c r="AG28" s="71">
        <v>36343</v>
      </c>
      <c r="AH28" s="71">
        <v>73133</v>
      </c>
      <c r="AI28" s="71">
        <v>77175</v>
      </c>
      <c r="AJ28" s="71">
        <v>93408</v>
      </c>
      <c r="AK28" s="71">
        <v>101277</v>
      </c>
      <c r="AL28" s="71">
        <v>112993</v>
      </c>
      <c r="AM28" s="71">
        <v>126103</v>
      </c>
      <c r="AN28" s="71">
        <v>147853</v>
      </c>
      <c r="AO28" s="71">
        <v>154255</v>
      </c>
      <c r="AP28" s="71">
        <v>162786</v>
      </c>
      <c r="AQ28" s="71">
        <v>159528.25</v>
      </c>
      <c r="AR28" s="71">
        <v>165918</v>
      </c>
      <c r="AS28" s="71">
        <v>176987</v>
      </c>
      <c r="AT28" s="71">
        <v>173123</v>
      </c>
      <c r="AU28" s="71">
        <v>175720</v>
      </c>
      <c r="AV28" s="71">
        <v>187239</v>
      </c>
      <c r="AW28" s="71">
        <v>181592</v>
      </c>
      <c r="AX28" s="71">
        <v>185608</v>
      </c>
      <c r="AY28" s="71">
        <v>188085</v>
      </c>
      <c r="AZ28" s="71">
        <v>189743</v>
      </c>
      <c r="BA28" s="71">
        <v>181666</v>
      </c>
      <c r="BB28" s="71">
        <v>172433</v>
      </c>
      <c r="BC28" s="71">
        <v>175146</v>
      </c>
      <c r="BD28" s="71">
        <v>176245</v>
      </c>
      <c r="BE28" s="71">
        <v>182551</v>
      </c>
      <c r="BF28" s="326">
        <v>179971</v>
      </c>
      <c r="BG28" s="558"/>
      <c r="BH28" s="558"/>
      <c r="BI28" s="558"/>
      <c r="BJ28" s="558"/>
      <c r="BK28" s="558"/>
      <c r="BL28" s="558"/>
      <c r="BM28" s="558"/>
      <c r="BN28" s="558"/>
      <c r="BO28" s="558"/>
      <c r="BP28" s="558"/>
      <c r="BQ28" s="558"/>
      <c r="BR28" s="558"/>
      <c r="BS28" s="558"/>
      <c r="BT28" s="558"/>
      <c r="BU28" s="558"/>
      <c r="BV28" s="558"/>
      <c r="BW28" s="558"/>
      <c r="BX28" s="558"/>
      <c r="BY28" s="558"/>
      <c r="BZ28" s="558"/>
      <c r="CA28" s="558"/>
      <c r="CB28" s="558"/>
      <c r="CC28" s="558"/>
      <c r="CD28" s="558"/>
      <c r="CE28" s="558"/>
      <c r="CF28" s="558"/>
      <c r="CG28" s="558"/>
      <c r="CH28" s="558"/>
      <c r="CI28" s="558"/>
      <c r="CJ28" s="558"/>
      <c r="CK28" s="558"/>
      <c r="CL28" s="558"/>
      <c r="CM28" s="558"/>
      <c r="CN28" s="558"/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58"/>
      <c r="DC28" s="558"/>
      <c r="DD28" s="558"/>
      <c r="DE28" s="558"/>
      <c r="DF28" s="558"/>
      <c r="DG28" s="558"/>
      <c r="DH28" s="558"/>
      <c r="DI28" s="558"/>
      <c r="DJ28" s="558"/>
      <c r="DK28" s="558"/>
      <c r="DL28" s="558"/>
      <c r="DM28" s="558"/>
      <c r="DN28" s="558"/>
      <c r="DO28" s="558"/>
      <c r="DP28" s="558"/>
      <c r="DQ28" s="558"/>
      <c r="DR28" s="558"/>
      <c r="DS28" s="558"/>
      <c r="DT28" s="558"/>
      <c r="DU28" s="558"/>
      <c r="DV28" s="558"/>
      <c r="DW28" s="558"/>
      <c r="DX28" s="558"/>
    </row>
    <row r="29" spans="1:128" s="107" customFormat="1" ht="5.0999999999999996" customHeight="1">
      <c r="A29" s="581"/>
      <c r="B29" s="582"/>
      <c r="C29" s="582"/>
      <c r="D29" s="582"/>
      <c r="E29" s="582"/>
      <c r="F29" s="582"/>
      <c r="G29" s="582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326"/>
    </row>
    <row r="30" spans="1:128" s="123" customFormat="1" ht="15" customHeight="1">
      <c r="A30" s="165" t="s">
        <v>306</v>
      </c>
      <c r="B30" s="226">
        <v>86963</v>
      </c>
      <c r="C30" s="226">
        <v>92000</v>
      </c>
      <c r="D30" s="226">
        <v>95991</v>
      </c>
      <c r="E30" s="226">
        <v>104254</v>
      </c>
      <c r="F30" s="226">
        <v>94171</v>
      </c>
      <c r="G30" s="226">
        <v>105034</v>
      </c>
      <c r="H30" s="71">
        <v>116681</v>
      </c>
      <c r="I30" s="71">
        <v>115201</v>
      </c>
      <c r="J30" s="71">
        <v>111849</v>
      </c>
      <c r="K30" s="71">
        <v>124101</v>
      </c>
      <c r="L30" s="71">
        <v>124446</v>
      </c>
      <c r="M30" s="71">
        <v>118735</v>
      </c>
      <c r="N30" s="71">
        <v>131245</v>
      </c>
      <c r="O30" s="71">
        <v>127553</v>
      </c>
      <c r="P30" s="71">
        <v>162062</v>
      </c>
      <c r="Q30" s="71">
        <v>182668</v>
      </c>
      <c r="R30" s="71">
        <v>176519</v>
      </c>
      <c r="S30" s="71">
        <v>187202</v>
      </c>
      <c r="T30" s="71">
        <v>199466</v>
      </c>
      <c r="U30" s="71">
        <v>222420</v>
      </c>
      <c r="V30" s="71">
        <v>253651</v>
      </c>
      <c r="W30" s="71">
        <v>279978</v>
      </c>
      <c r="X30" s="71">
        <v>242375</v>
      </c>
      <c r="Y30" s="71">
        <v>239736</v>
      </c>
      <c r="Z30" s="71">
        <v>229783</v>
      </c>
      <c r="AA30" s="71">
        <v>242528</v>
      </c>
      <c r="AB30" s="71">
        <v>237764.26133670003</v>
      </c>
      <c r="AC30" s="71">
        <v>242859</v>
      </c>
      <c r="AD30" s="71">
        <v>255397</v>
      </c>
      <c r="AE30" s="71">
        <v>258458.83887052001</v>
      </c>
      <c r="AF30" s="71">
        <v>248353</v>
      </c>
      <c r="AG30" s="71">
        <v>240119</v>
      </c>
      <c r="AH30" s="71">
        <v>275553</v>
      </c>
      <c r="AI30" s="71">
        <v>279087</v>
      </c>
      <c r="AJ30" s="71">
        <v>315189</v>
      </c>
      <c r="AK30" s="71">
        <v>346578.97757349996</v>
      </c>
      <c r="AL30" s="71">
        <v>337466</v>
      </c>
      <c r="AM30" s="71">
        <v>376416</v>
      </c>
      <c r="AN30" s="71">
        <v>432574</v>
      </c>
      <c r="AO30" s="71">
        <v>445507.0198834</v>
      </c>
      <c r="AP30" s="71">
        <v>456121</v>
      </c>
      <c r="AQ30" s="71">
        <v>464004.45786878007</v>
      </c>
      <c r="AR30" s="71">
        <v>488702</v>
      </c>
      <c r="AS30" s="71">
        <v>512273</v>
      </c>
      <c r="AT30" s="71">
        <v>524930</v>
      </c>
      <c r="AU30" s="71">
        <v>543688</v>
      </c>
      <c r="AV30" s="71">
        <v>571393</v>
      </c>
      <c r="AW30" s="71">
        <v>569874</v>
      </c>
      <c r="AX30" s="71">
        <v>568956</v>
      </c>
      <c r="AY30" s="71">
        <v>594347</v>
      </c>
      <c r="AZ30" s="71">
        <v>607688</v>
      </c>
      <c r="BA30" s="71">
        <v>615972</v>
      </c>
      <c r="BB30" s="71">
        <f>BB10+BB19+BB28</f>
        <v>614600</v>
      </c>
      <c r="BC30" s="71">
        <f>BC10+BC19+BC28</f>
        <v>622289</v>
      </c>
      <c r="BD30" s="71">
        <f>BD10+BD19+BD28</f>
        <v>636240</v>
      </c>
      <c r="BE30" s="71">
        <f>BE10+BE19+BE28</f>
        <v>654285</v>
      </c>
      <c r="BF30" s="180">
        <f>BF10+BF19+BF28</f>
        <v>695925</v>
      </c>
      <c r="BG30" s="558"/>
      <c r="BH30" s="558"/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8"/>
      <c r="BV30" s="558"/>
      <c r="BW30" s="558"/>
      <c r="BX30" s="558"/>
      <c r="BY30" s="558"/>
      <c r="BZ30" s="558"/>
      <c r="CA30" s="558"/>
      <c r="CB30" s="558"/>
      <c r="CC30" s="558"/>
      <c r="CD30" s="558"/>
      <c r="CE30" s="558"/>
      <c r="CF30" s="558"/>
      <c r="CG30" s="558"/>
      <c r="CH30" s="558"/>
      <c r="CI30" s="558"/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  <c r="CY30" s="558"/>
      <c r="CZ30" s="558"/>
      <c r="DA30" s="558"/>
      <c r="DB30" s="558"/>
      <c r="DC30" s="558"/>
      <c r="DD30" s="558"/>
      <c r="DE30" s="558"/>
      <c r="DF30" s="558"/>
      <c r="DG30" s="558"/>
      <c r="DH30" s="558"/>
      <c r="DI30" s="558"/>
      <c r="DJ30" s="558"/>
      <c r="DK30" s="558"/>
      <c r="DL30" s="558"/>
      <c r="DM30" s="558"/>
      <c r="DN30" s="558"/>
      <c r="DO30" s="558"/>
      <c r="DP30" s="558"/>
      <c r="DQ30" s="558"/>
      <c r="DR30" s="558"/>
      <c r="DS30" s="558"/>
      <c r="DT30" s="558"/>
      <c r="DU30" s="558"/>
      <c r="DV30" s="558"/>
      <c r="DW30" s="558"/>
      <c r="DX30" s="558"/>
    </row>
    <row r="31" spans="1:128" s="107" customFormat="1" ht="5.0999999999999996" customHeight="1">
      <c r="A31" s="583"/>
      <c r="B31" s="584"/>
      <c r="C31" s="584"/>
      <c r="D31" s="584"/>
      <c r="E31" s="584"/>
      <c r="F31" s="584"/>
      <c r="G31" s="584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/>
      <c r="BF31" s="326"/>
    </row>
    <row r="32" spans="1:128" s="123" customFormat="1" ht="15" customHeight="1">
      <c r="A32" s="165" t="s">
        <v>622</v>
      </c>
      <c r="B32" s="226">
        <v>10571</v>
      </c>
      <c r="C32" s="226">
        <v>11577</v>
      </c>
      <c r="D32" s="226">
        <v>12107</v>
      </c>
      <c r="E32" s="226">
        <v>10198</v>
      </c>
      <c r="F32" s="226">
        <v>10996</v>
      </c>
      <c r="G32" s="226">
        <v>13922</v>
      </c>
      <c r="H32" s="71">
        <v>15691</v>
      </c>
      <c r="I32" s="71">
        <v>16397</v>
      </c>
      <c r="J32" s="71">
        <v>18967</v>
      </c>
      <c r="K32" s="71">
        <v>22009</v>
      </c>
      <c r="L32" s="71">
        <v>23278</v>
      </c>
      <c r="M32" s="71">
        <v>27884</v>
      </c>
      <c r="N32" s="71">
        <v>26064</v>
      </c>
      <c r="O32" s="71">
        <v>29202</v>
      </c>
      <c r="P32" s="71">
        <v>34018</v>
      </c>
      <c r="Q32" s="71">
        <v>30850</v>
      </c>
      <c r="R32" s="71">
        <v>40962</v>
      </c>
      <c r="S32" s="71">
        <v>44223</v>
      </c>
      <c r="T32" s="71">
        <v>45156</v>
      </c>
      <c r="U32" s="71">
        <v>43303</v>
      </c>
      <c r="V32" s="71">
        <v>41308</v>
      </c>
      <c r="W32" s="71">
        <v>42529</v>
      </c>
      <c r="X32" s="71">
        <v>77163</v>
      </c>
      <c r="Y32" s="71">
        <v>75751</v>
      </c>
      <c r="Z32" s="71">
        <v>70817</v>
      </c>
      <c r="AA32" s="71">
        <v>66499</v>
      </c>
      <c r="AB32" s="71">
        <v>75915</v>
      </c>
      <c r="AC32" s="71">
        <v>70468</v>
      </c>
      <c r="AD32" s="71">
        <v>66573</v>
      </c>
      <c r="AE32" s="71">
        <v>74741</v>
      </c>
      <c r="AF32" s="71">
        <v>95092</v>
      </c>
      <c r="AG32" s="71">
        <v>106239</v>
      </c>
      <c r="AH32" s="71">
        <v>68877</v>
      </c>
      <c r="AI32" s="71">
        <v>77028</v>
      </c>
      <c r="AJ32" s="71">
        <v>49282.29</v>
      </c>
      <c r="AK32" s="71">
        <v>61004.57</v>
      </c>
      <c r="AL32" s="71">
        <v>77460</v>
      </c>
      <c r="AM32" s="71">
        <v>61164</v>
      </c>
      <c r="AN32" s="71">
        <v>76610</v>
      </c>
      <c r="AO32" s="71">
        <v>104366.3</v>
      </c>
      <c r="AP32" s="71">
        <v>93579</v>
      </c>
      <c r="AQ32" s="71">
        <v>76102</v>
      </c>
      <c r="AR32" s="71">
        <v>83397</v>
      </c>
      <c r="AS32" s="71">
        <v>72377</v>
      </c>
      <c r="AT32" s="71">
        <v>60907</v>
      </c>
      <c r="AU32" s="71">
        <v>54440</v>
      </c>
      <c r="AV32" s="71">
        <v>62673</v>
      </c>
      <c r="AW32" s="71">
        <v>88627</v>
      </c>
      <c r="AX32" s="71">
        <v>61354</v>
      </c>
      <c r="AY32" s="71">
        <v>55765</v>
      </c>
      <c r="AZ32" s="71">
        <v>41392</v>
      </c>
      <c r="BA32" s="71">
        <v>41532</v>
      </c>
      <c r="BB32" s="71">
        <f>SUM(BB33:BB34)</f>
        <v>42119.12</v>
      </c>
      <c r="BC32" s="71">
        <f>SUM(BC33:BC34)</f>
        <v>47049</v>
      </c>
      <c r="BD32" s="71">
        <f>SUM(BD33:BD34)</f>
        <v>46820</v>
      </c>
      <c r="BE32" s="71">
        <f>SUM(BE33:BE34)</f>
        <v>39182</v>
      </c>
      <c r="BF32" s="180">
        <f>SUM(BF33:BF34)</f>
        <v>39871</v>
      </c>
      <c r="BG32" s="558"/>
      <c r="BH32" s="558"/>
      <c r="BI32" s="558"/>
      <c r="BJ32" s="558"/>
      <c r="BK32" s="558"/>
      <c r="BL32" s="558"/>
      <c r="BM32" s="558"/>
      <c r="BN32" s="558"/>
      <c r="BO32" s="558"/>
      <c r="BP32" s="558"/>
      <c r="BQ32" s="558"/>
      <c r="BR32" s="558"/>
      <c r="BS32" s="558"/>
      <c r="BT32" s="558"/>
      <c r="BU32" s="558"/>
      <c r="BV32" s="558"/>
      <c r="BW32" s="558"/>
      <c r="BX32" s="558"/>
      <c r="BY32" s="558"/>
      <c r="BZ32" s="558"/>
      <c r="CA32" s="558"/>
      <c r="CB32" s="558"/>
      <c r="CC32" s="558"/>
      <c r="CD32" s="558"/>
      <c r="CE32" s="558"/>
      <c r="CF32" s="558"/>
      <c r="CG32" s="558"/>
      <c r="CH32" s="558"/>
      <c r="CI32" s="558"/>
      <c r="CJ32" s="558"/>
      <c r="CK32" s="558"/>
      <c r="CL32" s="558"/>
      <c r="CM32" s="558"/>
      <c r="CN32" s="558"/>
      <c r="CO32" s="558"/>
      <c r="CP32" s="558"/>
      <c r="CQ32" s="558"/>
      <c r="CR32" s="558"/>
      <c r="CS32" s="558"/>
      <c r="CT32" s="558"/>
      <c r="CU32" s="558"/>
      <c r="CV32" s="558"/>
      <c r="CW32" s="558"/>
      <c r="CX32" s="558"/>
      <c r="CY32" s="558"/>
      <c r="CZ32" s="558"/>
      <c r="DA32" s="558"/>
      <c r="DB32" s="558"/>
      <c r="DC32" s="558"/>
      <c r="DD32" s="558"/>
      <c r="DE32" s="558"/>
      <c r="DF32" s="558"/>
      <c r="DG32" s="558"/>
      <c r="DH32" s="558"/>
      <c r="DI32" s="558"/>
      <c r="DJ32" s="558"/>
      <c r="DK32" s="558"/>
      <c r="DL32" s="558"/>
      <c r="DM32" s="558"/>
      <c r="DN32" s="558"/>
      <c r="DO32" s="558"/>
      <c r="DP32" s="558"/>
      <c r="DQ32" s="558"/>
      <c r="DR32" s="558"/>
      <c r="DS32" s="558"/>
      <c r="DT32" s="558"/>
      <c r="DU32" s="558"/>
      <c r="DV32" s="558"/>
      <c r="DW32" s="558"/>
      <c r="DX32" s="558"/>
    </row>
    <row r="33" spans="1:128" s="122" customFormat="1" ht="15" customHeight="1">
      <c r="A33" s="181" t="s">
        <v>638</v>
      </c>
      <c r="B33" s="130">
        <v>5420</v>
      </c>
      <c r="C33" s="130">
        <v>7777</v>
      </c>
      <c r="D33" s="130">
        <v>7448</v>
      </c>
      <c r="E33" s="130">
        <v>4703</v>
      </c>
      <c r="F33" s="130">
        <v>5316</v>
      </c>
      <c r="G33" s="130">
        <v>6267</v>
      </c>
      <c r="H33" s="75">
        <v>6495</v>
      </c>
      <c r="I33" s="75">
        <v>6328</v>
      </c>
      <c r="J33" s="75">
        <v>7341</v>
      </c>
      <c r="K33" s="75">
        <v>7610</v>
      </c>
      <c r="L33" s="75">
        <v>9330</v>
      </c>
      <c r="M33" s="75">
        <v>10429</v>
      </c>
      <c r="N33" s="75">
        <v>7905</v>
      </c>
      <c r="O33" s="75">
        <v>8051</v>
      </c>
      <c r="P33" s="75">
        <v>7895</v>
      </c>
      <c r="Q33" s="75">
        <v>7019</v>
      </c>
      <c r="R33" s="75">
        <v>8268</v>
      </c>
      <c r="S33" s="75">
        <v>9489</v>
      </c>
      <c r="T33" s="75">
        <v>10478</v>
      </c>
      <c r="U33" s="75">
        <v>7581</v>
      </c>
      <c r="V33" s="75">
        <v>7838</v>
      </c>
      <c r="W33" s="75">
        <v>9817</v>
      </c>
      <c r="X33" s="75">
        <v>34877</v>
      </c>
      <c r="Y33" s="75">
        <v>33529</v>
      </c>
      <c r="Z33" s="75">
        <v>27878</v>
      </c>
      <c r="AA33" s="75">
        <v>21701</v>
      </c>
      <c r="AB33" s="75">
        <v>35540</v>
      </c>
      <c r="AC33" s="75">
        <v>23970</v>
      </c>
      <c r="AD33" s="75">
        <v>17291</v>
      </c>
      <c r="AE33" s="75">
        <v>26954</v>
      </c>
      <c r="AF33" s="75">
        <v>42283</v>
      </c>
      <c r="AG33" s="75">
        <v>34688</v>
      </c>
      <c r="AH33" s="75">
        <v>31409</v>
      </c>
      <c r="AI33" s="75">
        <v>37302</v>
      </c>
      <c r="AJ33" s="75">
        <v>22528.27</v>
      </c>
      <c r="AK33" s="75">
        <v>33417.67</v>
      </c>
      <c r="AL33" s="75">
        <v>57437</v>
      </c>
      <c r="AM33" s="75">
        <v>47950</v>
      </c>
      <c r="AN33" s="75">
        <v>65768</v>
      </c>
      <c r="AO33" s="75">
        <v>90283.38</v>
      </c>
      <c r="AP33" s="75">
        <v>82363</v>
      </c>
      <c r="AQ33" s="75">
        <v>57591</v>
      </c>
      <c r="AR33" s="75">
        <v>65342</v>
      </c>
      <c r="AS33" s="75">
        <v>58724</v>
      </c>
      <c r="AT33" s="75">
        <v>40169</v>
      </c>
      <c r="AU33" s="75">
        <v>36540</v>
      </c>
      <c r="AV33" s="75">
        <v>54995</v>
      </c>
      <c r="AW33" s="75">
        <v>71471</v>
      </c>
      <c r="AX33" s="75">
        <v>46660</v>
      </c>
      <c r="AY33" s="75">
        <v>41331</v>
      </c>
      <c r="AZ33" s="75">
        <v>25115</v>
      </c>
      <c r="BA33" s="75">
        <v>13158</v>
      </c>
      <c r="BB33" s="75">
        <v>9171.65</v>
      </c>
      <c r="BC33" s="75">
        <v>13645</v>
      </c>
      <c r="BD33" s="75">
        <v>13190</v>
      </c>
      <c r="BE33" s="75">
        <v>10115</v>
      </c>
      <c r="BF33" s="210">
        <v>11439</v>
      </c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</row>
    <row r="34" spans="1:128" s="122" customFormat="1" ht="15" customHeight="1">
      <c r="A34" s="181" t="s">
        <v>639</v>
      </c>
      <c r="B34" s="130">
        <v>5151</v>
      </c>
      <c r="C34" s="130">
        <v>3800</v>
      </c>
      <c r="D34" s="130">
        <v>4659</v>
      </c>
      <c r="E34" s="130">
        <v>5495</v>
      </c>
      <c r="F34" s="130">
        <v>5680</v>
      </c>
      <c r="G34" s="130">
        <v>7655</v>
      </c>
      <c r="H34" s="75">
        <v>9196</v>
      </c>
      <c r="I34" s="75">
        <v>10069</v>
      </c>
      <c r="J34" s="75">
        <v>11626</v>
      </c>
      <c r="K34" s="75">
        <v>14399</v>
      </c>
      <c r="L34" s="75">
        <v>13948</v>
      </c>
      <c r="M34" s="75">
        <v>17455</v>
      </c>
      <c r="N34" s="75">
        <v>18159</v>
      </c>
      <c r="O34" s="75">
        <v>21151</v>
      </c>
      <c r="P34" s="75">
        <v>26123</v>
      </c>
      <c r="Q34" s="75">
        <v>23831</v>
      </c>
      <c r="R34" s="75">
        <v>32694</v>
      </c>
      <c r="S34" s="75">
        <v>34734</v>
      </c>
      <c r="T34" s="75">
        <v>34678</v>
      </c>
      <c r="U34" s="75">
        <v>35722</v>
      </c>
      <c r="V34" s="75">
        <v>33470</v>
      </c>
      <c r="W34" s="75">
        <v>32712</v>
      </c>
      <c r="X34" s="75">
        <v>42286</v>
      </c>
      <c r="Y34" s="75">
        <v>42222</v>
      </c>
      <c r="Z34" s="75">
        <v>42939</v>
      </c>
      <c r="AA34" s="75">
        <v>44798</v>
      </c>
      <c r="AB34" s="75">
        <v>40375</v>
      </c>
      <c r="AC34" s="75">
        <v>46498</v>
      </c>
      <c r="AD34" s="75">
        <v>49282</v>
      </c>
      <c r="AE34" s="75">
        <v>47787</v>
      </c>
      <c r="AF34" s="75">
        <v>52809</v>
      </c>
      <c r="AG34" s="75">
        <v>71551</v>
      </c>
      <c r="AH34" s="75">
        <v>37468</v>
      </c>
      <c r="AI34" s="75">
        <v>39726</v>
      </c>
      <c r="AJ34" s="75">
        <v>26754.02</v>
      </c>
      <c r="AK34" s="75">
        <v>27586.9</v>
      </c>
      <c r="AL34" s="75">
        <v>20023</v>
      </c>
      <c r="AM34" s="75">
        <v>13214</v>
      </c>
      <c r="AN34" s="75">
        <v>10842</v>
      </c>
      <c r="AO34" s="75">
        <v>14082.92</v>
      </c>
      <c r="AP34" s="75">
        <v>11216</v>
      </c>
      <c r="AQ34" s="75">
        <v>18511</v>
      </c>
      <c r="AR34" s="75">
        <v>18055</v>
      </c>
      <c r="AS34" s="75">
        <v>13653</v>
      </c>
      <c r="AT34" s="75">
        <v>20738</v>
      </c>
      <c r="AU34" s="75">
        <v>17900</v>
      </c>
      <c r="AV34" s="75">
        <v>7678</v>
      </c>
      <c r="AW34" s="75">
        <v>17156</v>
      </c>
      <c r="AX34" s="75">
        <v>14694</v>
      </c>
      <c r="AY34" s="75">
        <v>14434</v>
      </c>
      <c r="AZ34" s="75">
        <v>16277</v>
      </c>
      <c r="BA34" s="75">
        <v>28374</v>
      </c>
      <c r="BB34" s="75">
        <v>32947.47</v>
      </c>
      <c r="BC34" s="75">
        <v>33404</v>
      </c>
      <c r="BD34" s="75">
        <v>33630</v>
      </c>
      <c r="BE34" s="75">
        <v>29067</v>
      </c>
      <c r="BF34" s="210">
        <v>28432</v>
      </c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</row>
    <row r="35" spans="1:128" s="151" customFormat="1" ht="5.0999999999999996" customHeight="1">
      <c r="A35" s="147"/>
      <c r="B35" s="241"/>
      <c r="C35" s="241"/>
      <c r="D35" s="241"/>
      <c r="E35" s="241"/>
      <c r="F35" s="241"/>
      <c r="G35" s="241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132"/>
      <c r="Y35" s="132"/>
      <c r="Z35" s="75"/>
      <c r="AA35" s="75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</row>
    <row r="36" spans="1:128" s="117" customFormat="1" ht="15" customHeight="1" thickBot="1">
      <c r="A36" s="144" t="s">
        <v>330</v>
      </c>
      <c r="B36" s="83">
        <v>97534</v>
      </c>
      <c r="C36" s="83">
        <v>103577</v>
      </c>
      <c r="D36" s="83">
        <v>108098</v>
      </c>
      <c r="E36" s="83">
        <v>114452</v>
      </c>
      <c r="F36" s="83">
        <v>105167</v>
      </c>
      <c r="G36" s="83">
        <v>118956</v>
      </c>
      <c r="H36" s="83">
        <v>132372</v>
      </c>
      <c r="I36" s="83">
        <v>131598</v>
      </c>
      <c r="J36" s="83">
        <v>130816</v>
      </c>
      <c r="K36" s="83">
        <v>146110</v>
      </c>
      <c r="L36" s="83">
        <v>147724</v>
      </c>
      <c r="M36" s="83">
        <v>146619</v>
      </c>
      <c r="N36" s="83">
        <v>157309</v>
      </c>
      <c r="O36" s="83">
        <v>156755</v>
      </c>
      <c r="P36" s="83">
        <v>196080</v>
      </c>
      <c r="Q36" s="83">
        <v>213518</v>
      </c>
      <c r="R36" s="83">
        <v>217481</v>
      </c>
      <c r="S36" s="83">
        <v>231425</v>
      </c>
      <c r="T36" s="83">
        <v>244622</v>
      </c>
      <c r="U36" s="83">
        <v>265723</v>
      </c>
      <c r="V36" s="83">
        <v>294959</v>
      </c>
      <c r="W36" s="83">
        <v>322507</v>
      </c>
      <c r="X36" s="83">
        <v>319538</v>
      </c>
      <c r="Y36" s="83">
        <v>315487</v>
      </c>
      <c r="Z36" s="83">
        <v>300600</v>
      </c>
      <c r="AA36" s="83">
        <v>309027</v>
      </c>
      <c r="AB36" s="83">
        <v>313679.26133670006</v>
      </c>
      <c r="AC36" s="83">
        <v>313327</v>
      </c>
      <c r="AD36" s="83">
        <v>321970</v>
      </c>
      <c r="AE36" s="83">
        <v>333199.83887052001</v>
      </c>
      <c r="AF36" s="83">
        <v>343445</v>
      </c>
      <c r="AG36" s="83">
        <v>346358</v>
      </c>
      <c r="AH36" s="83">
        <v>344430</v>
      </c>
      <c r="AI36" s="83">
        <v>356115</v>
      </c>
      <c r="AJ36" s="83">
        <v>364471.29</v>
      </c>
      <c r="AK36" s="83">
        <v>407583.54757349996</v>
      </c>
      <c r="AL36" s="83">
        <v>414926</v>
      </c>
      <c r="AM36" s="83">
        <v>437580</v>
      </c>
      <c r="AN36" s="83">
        <v>509184</v>
      </c>
      <c r="AO36" s="83">
        <v>549873.31988339999</v>
      </c>
      <c r="AP36" s="83">
        <v>549700</v>
      </c>
      <c r="AQ36" s="83">
        <v>540106.45786878001</v>
      </c>
      <c r="AR36" s="83">
        <v>572099</v>
      </c>
      <c r="AS36" s="83">
        <v>584650</v>
      </c>
      <c r="AT36" s="83">
        <v>585837</v>
      </c>
      <c r="AU36" s="83">
        <v>598128</v>
      </c>
      <c r="AV36" s="83">
        <v>634066</v>
      </c>
      <c r="AW36" s="83">
        <v>658501</v>
      </c>
      <c r="AX36" s="83">
        <v>630310</v>
      </c>
      <c r="AY36" s="83">
        <v>650112</v>
      </c>
      <c r="AZ36" s="83">
        <v>649080</v>
      </c>
      <c r="BA36" s="83">
        <v>657504</v>
      </c>
      <c r="BB36" s="83">
        <f>BB30+BB32</f>
        <v>656719.12</v>
      </c>
      <c r="BC36" s="83">
        <f>BC30+BC32</f>
        <v>669338</v>
      </c>
      <c r="BD36" s="83">
        <f>BD30+BD32</f>
        <v>683060</v>
      </c>
      <c r="BE36" s="83">
        <f>BE30+BE32</f>
        <v>693467</v>
      </c>
      <c r="BF36" s="83">
        <f>BF30+BF32</f>
        <v>735796</v>
      </c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</row>
    <row r="37" spans="1:128" ht="12.95" customHeight="1" thickTop="1">
      <c r="A37" s="571"/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159"/>
      <c r="AC37" s="159"/>
      <c r="AD37" s="159"/>
      <c r="AE37" s="159"/>
      <c r="AF37" s="159"/>
      <c r="AG37" s="159"/>
    </row>
    <row r="38" spans="1:128" ht="12.95" customHeight="1">
      <c r="A38" s="571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159"/>
      <c r="AC38" s="159"/>
      <c r="AD38" s="159"/>
      <c r="AE38" s="159"/>
      <c r="AF38" s="159"/>
      <c r="AG38" s="159"/>
    </row>
    <row r="39" spans="1:128" ht="12.95" customHeight="1">
      <c r="A39" s="571"/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254"/>
      <c r="AC39" s="254"/>
      <c r="AD39" s="254"/>
      <c r="AE39" s="254"/>
      <c r="AF39" s="254"/>
      <c r="AG39" s="254"/>
    </row>
    <row r="40" spans="1:128" ht="12.95" customHeight="1">
      <c r="A40" s="571"/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159"/>
      <c r="AC40" s="159"/>
      <c r="AD40" s="159"/>
      <c r="AE40" s="159"/>
      <c r="AF40" s="159"/>
      <c r="AG40" s="159"/>
      <c r="BF40" s="586"/>
    </row>
    <row r="41" spans="1:128" ht="12.95" customHeight="1">
      <c r="A41" s="571"/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159"/>
      <c r="AC41" s="159"/>
      <c r="AD41" s="159"/>
      <c r="AE41" s="159"/>
      <c r="AF41" s="159"/>
      <c r="AG41" s="159"/>
    </row>
    <row r="42" spans="1:128" ht="12.95" customHeight="1">
      <c r="A42" s="572"/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159"/>
      <c r="AC42" s="159"/>
      <c r="AD42" s="159"/>
      <c r="AE42" s="159"/>
      <c r="AF42" s="159"/>
      <c r="AG42" s="159"/>
      <c r="BF42" s="586"/>
    </row>
    <row r="43" spans="1:128" ht="12.95" customHeight="1">
      <c r="A43" s="571"/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254"/>
      <c r="AC43" s="254"/>
      <c r="AD43" s="254"/>
      <c r="AE43" s="254"/>
      <c r="AF43" s="254"/>
      <c r="AG43" s="254"/>
    </row>
    <row r="44" spans="1:128" ht="12.95" customHeight="1">
      <c r="A44" s="571"/>
      <c r="B44" s="571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159"/>
      <c r="AC44" s="159"/>
      <c r="AD44" s="159"/>
      <c r="AE44" s="159"/>
      <c r="AF44" s="159"/>
      <c r="AG44" s="159"/>
    </row>
    <row r="45" spans="1:128" ht="12.95" customHeight="1">
      <c r="A45" s="571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159"/>
      <c r="AC45" s="159"/>
      <c r="AD45" s="159"/>
      <c r="AE45" s="159"/>
      <c r="AF45" s="159"/>
      <c r="AG45" s="159"/>
    </row>
    <row r="46" spans="1:128" ht="12.95" customHeight="1">
      <c r="A46" s="571"/>
      <c r="B46" s="571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159"/>
      <c r="AC46" s="159"/>
      <c r="AD46" s="159"/>
      <c r="AE46" s="159"/>
      <c r="AF46" s="159"/>
      <c r="AG46" s="159"/>
    </row>
    <row r="47" spans="1:128" ht="12.95" customHeight="1">
      <c r="A47" s="571"/>
      <c r="B47" s="571"/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254"/>
      <c r="AC47" s="254"/>
      <c r="AD47" s="254"/>
      <c r="AE47" s="254"/>
      <c r="AF47" s="254"/>
      <c r="AG47" s="254"/>
    </row>
    <row r="48" spans="1:128" ht="12.95" customHeight="1">
      <c r="A48" s="571"/>
      <c r="B48" s="571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254"/>
      <c r="AC48" s="254"/>
      <c r="AD48" s="254"/>
      <c r="AE48" s="254"/>
      <c r="AF48" s="254"/>
      <c r="AG48" s="254"/>
    </row>
    <row r="49" spans="1:33" ht="12.95" customHeight="1">
      <c r="A49" s="571"/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159"/>
      <c r="AC49" s="159"/>
      <c r="AD49" s="159"/>
      <c r="AE49" s="159"/>
      <c r="AF49" s="159"/>
      <c r="AG49" s="159"/>
    </row>
    <row r="50" spans="1:33" ht="12.95" customHeight="1">
      <c r="A50" s="571"/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159"/>
      <c r="AC50" s="159"/>
      <c r="AD50" s="159"/>
      <c r="AE50" s="159"/>
      <c r="AF50" s="159"/>
      <c r="AG50" s="159"/>
    </row>
    <row r="51" spans="1:33" ht="12.95" customHeight="1">
      <c r="A51" s="571"/>
      <c r="B51" s="571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254"/>
      <c r="AC51" s="254"/>
      <c r="AD51" s="254"/>
      <c r="AE51" s="254"/>
      <c r="AF51" s="254"/>
      <c r="AG51" s="254"/>
    </row>
    <row r="52" spans="1:33" ht="12.95" customHeight="1">
      <c r="A52" s="571"/>
      <c r="B52" s="571"/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159"/>
      <c r="AC52" s="159"/>
      <c r="AD52" s="159"/>
      <c r="AE52" s="159"/>
      <c r="AF52" s="159"/>
      <c r="AG52" s="159"/>
    </row>
    <row r="53" spans="1:33" ht="12.95" customHeight="1">
      <c r="A53" s="571"/>
      <c r="B53" s="571"/>
      <c r="C53" s="571"/>
      <c r="D53" s="571"/>
      <c r="E53" s="571"/>
      <c r="F53" s="571"/>
      <c r="G53" s="571"/>
      <c r="H53" s="571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254"/>
      <c r="AC53" s="254"/>
      <c r="AD53" s="254"/>
      <c r="AE53" s="254"/>
      <c r="AF53" s="254"/>
      <c r="AG53" s="254"/>
    </row>
    <row r="54" spans="1:33" ht="12.95" customHeight="1">
      <c r="A54" s="571"/>
      <c r="B54" s="571"/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159"/>
      <c r="AC54" s="159"/>
      <c r="AD54" s="159"/>
      <c r="AE54" s="159"/>
      <c r="AF54" s="159"/>
      <c r="AG54" s="159"/>
    </row>
    <row r="55" spans="1:33" ht="12.95" customHeight="1">
      <c r="A55" s="571"/>
      <c r="B55" s="571"/>
      <c r="C55" s="571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159"/>
      <c r="AC55" s="159"/>
      <c r="AD55" s="159"/>
      <c r="AE55" s="159"/>
      <c r="AF55" s="159"/>
      <c r="AG55" s="159"/>
    </row>
    <row r="56" spans="1:33" ht="12.95" customHeight="1">
      <c r="A56" s="571"/>
      <c r="B56" s="571"/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159"/>
      <c r="AC56" s="159"/>
      <c r="AD56" s="159"/>
      <c r="AE56" s="159"/>
      <c r="AF56" s="159"/>
      <c r="AG56" s="159"/>
    </row>
    <row r="57" spans="1:33" ht="12.95" customHeight="1">
      <c r="A57" s="571"/>
      <c r="B57" s="571"/>
      <c r="C57" s="571"/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254"/>
      <c r="AC57" s="254"/>
      <c r="AD57" s="254"/>
      <c r="AE57" s="254"/>
      <c r="AF57" s="254"/>
      <c r="AG57" s="254"/>
    </row>
    <row r="58" spans="1:33" ht="12.95" customHeight="1">
      <c r="A58" s="571"/>
      <c r="B58" s="571"/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159"/>
      <c r="AC58" s="159"/>
      <c r="AD58" s="159"/>
      <c r="AE58" s="159"/>
      <c r="AF58" s="159"/>
      <c r="AG58" s="159"/>
    </row>
    <row r="59" spans="1:33" ht="11.1" customHeight="1">
      <c r="A59" s="571"/>
      <c r="B59" s="571"/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159"/>
      <c r="AC59" s="159"/>
      <c r="AD59" s="159"/>
      <c r="AE59" s="159"/>
      <c r="AF59" s="159"/>
      <c r="AG59" s="159"/>
    </row>
    <row r="60" spans="1:33" ht="11.1" customHeight="1">
      <c r="A60" s="571"/>
      <c r="B60" s="571"/>
      <c r="C60" s="571"/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571"/>
      <c r="Y60" s="571"/>
      <c r="Z60" s="571"/>
      <c r="AA60" s="571"/>
      <c r="AB60" s="159"/>
      <c r="AC60" s="159"/>
      <c r="AD60" s="159"/>
      <c r="AE60" s="159"/>
      <c r="AF60" s="159"/>
      <c r="AG60" s="159"/>
    </row>
    <row r="61" spans="1:33" ht="11.1" customHeight="1">
      <c r="A61" s="571"/>
      <c r="B61" s="571"/>
      <c r="C61" s="571"/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  <c r="AA61" s="571"/>
      <c r="AB61" s="159"/>
      <c r="AC61" s="159"/>
      <c r="AD61" s="159"/>
      <c r="AE61" s="159"/>
      <c r="AF61" s="159"/>
      <c r="AG61" s="159"/>
    </row>
    <row r="62" spans="1:33" ht="11.1" customHeight="1">
      <c r="A62" s="571"/>
      <c r="B62" s="571"/>
      <c r="C62" s="571"/>
      <c r="D62" s="571"/>
      <c r="E62" s="571"/>
      <c r="F62" s="571"/>
      <c r="G62" s="571"/>
      <c r="H62" s="571"/>
      <c r="I62" s="571"/>
      <c r="J62" s="571"/>
      <c r="K62" s="571"/>
      <c r="L62" s="571"/>
      <c r="M62" s="571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  <c r="AA62" s="571"/>
      <c r="AB62" s="159"/>
      <c r="AC62" s="159"/>
      <c r="AD62" s="159"/>
      <c r="AE62" s="159"/>
      <c r="AF62" s="159"/>
      <c r="AG62" s="159"/>
    </row>
    <row r="63" spans="1:33" ht="11.1" customHeight="1">
      <c r="A63" s="571"/>
      <c r="B63" s="571"/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254"/>
      <c r="AC63" s="254"/>
      <c r="AD63" s="254"/>
      <c r="AE63" s="254"/>
      <c r="AF63" s="254"/>
      <c r="AG63" s="254"/>
    </row>
    <row r="64" spans="1:33" ht="11.1" customHeight="1">
      <c r="A64" s="571"/>
      <c r="B64" s="571"/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159"/>
      <c r="AC64" s="159"/>
      <c r="AD64" s="159"/>
      <c r="AE64" s="159"/>
      <c r="AF64" s="159"/>
      <c r="AG64" s="159"/>
    </row>
    <row r="65" spans="1:33" ht="11.1" customHeight="1">
      <c r="A65" s="572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254"/>
      <c r="AC65" s="254"/>
      <c r="AD65" s="254"/>
      <c r="AE65" s="254"/>
      <c r="AF65" s="254"/>
      <c r="AG65" s="254"/>
    </row>
    <row r="66" spans="1:33" ht="11.1" customHeight="1">
      <c r="A66" s="572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254"/>
      <c r="AC66" s="254"/>
      <c r="AD66" s="254"/>
      <c r="AE66" s="254"/>
      <c r="AF66" s="254"/>
      <c r="AG66" s="254"/>
    </row>
    <row r="67" spans="1:33" ht="11.1" customHeight="1">
      <c r="A67" s="571"/>
      <c r="B67" s="571"/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254"/>
      <c r="AC67" s="254"/>
      <c r="AD67" s="254"/>
      <c r="AE67" s="254"/>
      <c r="AF67" s="254"/>
      <c r="AG67" s="254"/>
    </row>
    <row r="68" spans="1:33" ht="11.1" customHeight="1">
      <c r="A68" s="571"/>
      <c r="B68" s="571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159"/>
      <c r="AC68" s="159"/>
      <c r="AD68" s="159"/>
      <c r="AE68" s="159"/>
      <c r="AF68" s="159"/>
      <c r="AG68" s="159"/>
    </row>
    <row r="69" spans="1:33" ht="11.1" customHeight="1">
      <c r="A69" s="571"/>
      <c r="B69" s="571"/>
      <c r="C69" s="571"/>
      <c r="D69" s="571"/>
      <c r="E69" s="571"/>
      <c r="F69" s="571"/>
      <c r="G69" s="571"/>
      <c r="H69" s="571"/>
      <c r="I69" s="571"/>
      <c r="J69" s="571"/>
      <c r="K69" s="571"/>
      <c r="L69" s="571"/>
      <c r="M69" s="571"/>
      <c r="N69" s="571"/>
      <c r="O69" s="571"/>
      <c r="P69" s="571"/>
      <c r="Q69" s="571"/>
      <c r="R69" s="571"/>
      <c r="S69" s="571"/>
      <c r="T69" s="571"/>
      <c r="U69" s="571"/>
      <c r="V69" s="571"/>
      <c r="W69" s="571"/>
      <c r="X69" s="571"/>
      <c r="Y69" s="571"/>
      <c r="Z69" s="571"/>
      <c r="AA69" s="571"/>
      <c r="AB69" s="159"/>
      <c r="AC69" s="159"/>
      <c r="AD69" s="159"/>
      <c r="AE69" s="159"/>
      <c r="AF69" s="159"/>
      <c r="AG69" s="159"/>
    </row>
    <row r="70" spans="1:33" ht="11.1" customHeight="1">
      <c r="A70" s="571"/>
      <c r="B70" s="571"/>
      <c r="C70" s="571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  <c r="AA70" s="571"/>
      <c r="AB70" s="159"/>
      <c r="AC70" s="159"/>
      <c r="AD70" s="159"/>
      <c r="AE70" s="159"/>
      <c r="AF70" s="159"/>
      <c r="AG70" s="159"/>
    </row>
    <row r="71" spans="1:33" ht="11.1" customHeight="1">
      <c r="A71" s="571"/>
      <c r="B71" s="571"/>
      <c r="C71" s="571"/>
      <c r="D71" s="571"/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  <c r="AA71" s="571"/>
      <c r="AB71" s="159"/>
      <c r="AC71" s="159"/>
      <c r="AD71" s="159"/>
      <c r="AE71" s="159"/>
      <c r="AF71" s="159"/>
      <c r="AG71" s="159"/>
    </row>
    <row r="72" spans="1:33" ht="11.1" customHeight="1">
      <c r="A72" s="572"/>
      <c r="B72" s="572"/>
      <c r="C72" s="572"/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2"/>
      <c r="X72" s="572"/>
      <c r="Y72" s="572"/>
      <c r="Z72" s="572"/>
      <c r="AA72" s="572"/>
      <c r="AB72" s="159"/>
      <c r="AC72" s="159"/>
      <c r="AD72" s="159"/>
      <c r="AE72" s="159"/>
      <c r="AF72" s="159"/>
      <c r="AG72" s="159"/>
    </row>
    <row r="73" spans="1:33" ht="11.1" customHeight="1">
      <c r="A73" s="571"/>
      <c r="B73" s="571"/>
      <c r="C73" s="571"/>
      <c r="D73" s="571"/>
      <c r="E73" s="571"/>
      <c r="F73" s="571"/>
      <c r="G73" s="571"/>
      <c r="H73" s="571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71"/>
      <c r="W73" s="571"/>
      <c r="X73" s="571"/>
      <c r="Y73" s="571"/>
      <c r="Z73" s="571"/>
      <c r="AA73" s="571"/>
      <c r="AB73" s="159"/>
      <c r="AC73" s="159"/>
      <c r="AD73" s="159"/>
      <c r="AE73" s="159"/>
      <c r="AF73" s="159"/>
      <c r="AG73" s="159"/>
    </row>
    <row r="74" spans="1:33" ht="11.1" customHeight="1">
      <c r="A74" s="572"/>
      <c r="B74" s="572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  <c r="P74" s="572"/>
      <c r="Q74" s="572"/>
      <c r="R74" s="572"/>
      <c r="S74" s="572"/>
      <c r="T74" s="572"/>
      <c r="U74" s="572"/>
      <c r="V74" s="572"/>
      <c r="W74" s="572"/>
      <c r="X74" s="572"/>
      <c r="Y74" s="572"/>
      <c r="Z74" s="572"/>
      <c r="AA74" s="572"/>
      <c r="AB74" s="159"/>
      <c r="AC74" s="159"/>
      <c r="AD74" s="159"/>
      <c r="AE74" s="159"/>
      <c r="AF74" s="159"/>
      <c r="AG74" s="159"/>
    </row>
    <row r="75" spans="1:33" ht="11.1" customHeight="1">
      <c r="A75" s="571"/>
      <c r="B75" s="571"/>
      <c r="C75" s="571"/>
      <c r="D75" s="571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1"/>
      <c r="U75" s="571"/>
      <c r="V75" s="571"/>
      <c r="W75" s="571"/>
      <c r="X75" s="571"/>
      <c r="Y75" s="571"/>
      <c r="Z75" s="571"/>
      <c r="AA75" s="571"/>
      <c r="AB75" s="159"/>
      <c r="AC75" s="159"/>
      <c r="AD75" s="159"/>
      <c r="AE75" s="159"/>
      <c r="AF75" s="159"/>
      <c r="AG75" s="159"/>
    </row>
    <row r="76" spans="1:33" ht="11.1" customHeight="1">
      <c r="A76" s="574"/>
      <c r="B76" s="574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254"/>
      <c r="AC76" s="254"/>
      <c r="AD76" s="254"/>
      <c r="AE76" s="254"/>
      <c r="AF76" s="254"/>
      <c r="AG76" s="254"/>
    </row>
    <row r="77" spans="1:33" ht="11.1" customHeight="1">
      <c r="A77" s="575"/>
      <c r="B77" s="575"/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  <c r="V77" s="575"/>
      <c r="W77" s="575"/>
      <c r="X77" s="575"/>
      <c r="Y77" s="575"/>
      <c r="Z77" s="575"/>
      <c r="AA77" s="575"/>
      <c r="AB77" s="159"/>
      <c r="AC77" s="159"/>
      <c r="AD77" s="159"/>
      <c r="AE77" s="159"/>
      <c r="AF77" s="159"/>
      <c r="AG77" s="159"/>
    </row>
    <row r="78" spans="1:33" ht="11.1" customHeight="1">
      <c r="A78" s="574"/>
      <c r="B78" s="574"/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  <c r="AA78" s="574"/>
      <c r="AB78" s="254"/>
      <c r="AC78" s="254"/>
      <c r="AD78" s="254"/>
      <c r="AE78" s="254"/>
      <c r="AF78" s="254"/>
      <c r="AG78" s="254"/>
    </row>
    <row r="79" spans="1:33" ht="11.1" customHeight="1">
      <c r="A79" s="574"/>
      <c r="B79" s="574"/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254"/>
      <c r="AC79" s="254"/>
      <c r="AD79" s="254"/>
      <c r="AE79" s="254"/>
      <c r="AF79" s="254"/>
      <c r="AG79" s="254"/>
    </row>
    <row r="80" spans="1:33" ht="11.1" customHeight="1">
      <c r="A80" s="572"/>
      <c r="B80" s="572"/>
      <c r="C80" s="572"/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2"/>
      <c r="V80" s="572"/>
      <c r="W80" s="572"/>
      <c r="X80" s="572"/>
      <c r="Y80" s="572"/>
      <c r="Z80" s="572"/>
      <c r="AA80" s="572"/>
      <c r="AB80" s="254"/>
      <c r="AC80" s="254"/>
      <c r="AD80" s="254"/>
      <c r="AE80" s="254"/>
      <c r="AF80" s="254"/>
      <c r="AG80" s="254"/>
    </row>
  </sheetData>
  <hyperlinks>
    <hyperlink ref="BF6" location="Índice!D9" display="Índice"/>
  </hyperlinks>
  <printOptions horizontalCentered="1" gridLinesSet="0"/>
  <pageMargins left="0" right="0" top="0.39370078740157483" bottom="0" header="0" footer="0"/>
  <pageSetup paperSize="9" scale="43" fitToWidth="2" orientation="landscape" r:id="rId1"/>
  <headerFooter alignWithMargins="0">
    <oddHeader>&amp;R&amp;P/&amp;N</oddHeader>
  </headerFooter>
  <colBreaks count="1" manualBreakCount="1">
    <brk id="25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77"/>
  <sheetViews>
    <sheetView showGridLines="0" zoomScaleNormal="100" workbookViewId="0">
      <pane xSplit="1" ySplit="11" topLeftCell="CR12" activePane="bottomRight" state="frozen"/>
      <selection activeCell="A8" sqref="A8:A36"/>
      <selection pane="topRight" activeCell="A8" sqref="A8:A36"/>
      <selection pane="bottomLeft" activeCell="A8" sqref="A8:A36"/>
      <selection pane="bottomRight" activeCell="DJ7" sqref="DJ7:DK7"/>
    </sheetView>
  </sheetViews>
  <sheetFormatPr defaultColWidth="9.375" defaultRowHeight="12.75"/>
  <cols>
    <col min="1" max="1" width="29" style="152" bestFit="1" customWidth="1"/>
    <col min="2" max="2" width="7.625" style="152" customWidth="1"/>
    <col min="3" max="3" width="5.875" style="103" customWidth="1"/>
    <col min="4" max="4" width="7.625" style="152" customWidth="1"/>
    <col min="5" max="5" width="5.875" style="103" customWidth="1"/>
    <col min="6" max="6" width="7.625" style="152" customWidth="1"/>
    <col min="7" max="7" width="5.875" style="103" customWidth="1"/>
    <col min="8" max="8" width="7.625" style="152" customWidth="1"/>
    <col min="9" max="9" width="5.875" style="103" customWidth="1"/>
    <col min="10" max="10" width="7.625" style="152" customWidth="1"/>
    <col min="11" max="11" width="5.875" style="103" customWidth="1"/>
    <col min="12" max="12" width="7.625" style="152" customWidth="1"/>
    <col min="13" max="13" width="5.875" style="103" customWidth="1"/>
    <col min="14" max="14" width="7.625" style="152" customWidth="1"/>
    <col min="15" max="15" width="5.875" style="103" customWidth="1"/>
    <col min="16" max="16" width="7.625" style="152" customWidth="1"/>
    <col min="17" max="17" width="5.875" style="103" customWidth="1"/>
    <col min="18" max="18" width="7.625" style="152" customWidth="1"/>
    <col min="19" max="19" width="5.875" style="103" customWidth="1"/>
    <col min="20" max="20" width="7.625" style="152" customWidth="1"/>
    <col min="21" max="21" width="5.875" style="103" customWidth="1"/>
    <col min="22" max="22" width="7.625" style="152" customWidth="1"/>
    <col min="23" max="23" width="5.875" style="103" customWidth="1"/>
    <col min="24" max="24" width="7.625" style="152" customWidth="1"/>
    <col min="25" max="25" width="5.875" style="103" customWidth="1"/>
    <col min="26" max="26" width="7.625" style="152" customWidth="1"/>
    <col min="27" max="27" width="5.875" style="103" customWidth="1"/>
    <col min="28" max="28" width="7.625" style="152" customWidth="1"/>
    <col min="29" max="29" width="5.875" style="103" customWidth="1"/>
    <col min="30" max="30" width="7.625" style="152" customWidth="1"/>
    <col min="31" max="31" width="5.875" style="103" customWidth="1"/>
    <col min="32" max="32" width="7.625" style="152" customWidth="1"/>
    <col min="33" max="33" width="5.875" style="103" customWidth="1"/>
    <col min="34" max="34" width="7.625" style="152" customWidth="1"/>
    <col min="35" max="35" width="5.875" style="103" customWidth="1"/>
    <col min="36" max="36" width="7.625" style="152" customWidth="1"/>
    <col min="37" max="37" width="5.875" style="103" customWidth="1"/>
    <col min="38" max="38" width="7.625" style="152" customWidth="1"/>
    <col min="39" max="39" width="5.875" style="103" customWidth="1"/>
    <col min="40" max="40" width="7.625" style="152" customWidth="1"/>
    <col min="41" max="41" width="5.875" style="103" customWidth="1"/>
    <col min="42" max="42" width="7.625" style="152" customWidth="1"/>
    <col min="43" max="43" width="5.875" style="103" customWidth="1"/>
    <col min="44" max="44" width="7.625" style="152" customWidth="1"/>
    <col min="45" max="45" width="5.875" style="103" customWidth="1"/>
    <col min="46" max="46" width="7.625" style="152" customWidth="1"/>
    <col min="47" max="47" width="5.875" style="103" customWidth="1"/>
    <col min="48" max="48" width="7.625" style="152" customWidth="1"/>
    <col min="49" max="49" width="5.875" style="103" customWidth="1"/>
    <col min="50" max="50" width="7.625" style="152" customWidth="1"/>
    <col min="51" max="51" width="5.875" style="103" customWidth="1"/>
    <col min="52" max="52" width="7.625" style="152" customWidth="1"/>
    <col min="53" max="53" width="5.875" style="103" customWidth="1"/>
    <col min="54" max="54" width="7.625" style="152" customWidth="1"/>
    <col min="55" max="55" width="5.875" style="103" customWidth="1"/>
    <col min="56" max="56" width="7.625" style="152" customWidth="1"/>
    <col min="57" max="57" width="5.875" style="103" customWidth="1"/>
    <col min="58" max="58" width="7.625" style="152" customWidth="1"/>
    <col min="59" max="59" width="5.875" style="103" customWidth="1"/>
    <col min="60" max="60" width="7.625" style="152" customWidth="1"/>
    <col min="61" max="61" width="5.875" style="103" customWidth="1"/>
    <col min="62" max="62" width="7.625" style="152" customWidth="1"/>
    <col min="63" max="63" width="5.875" style="103" customWidth="1"/>
    <col min="64" max="64" width="7.625" style="152" customWidth="1"/>
    <col min="65" max="65" width="5.875" style="103" customWidth="1"/>
    <col min="66" max="66" width="7.625" style="152" customWidth="1"/>
    <col min="67" max="67" width="5.875" style="103" customWidth="1"/>
    <col min="68" max="68" width="7.625" style="152" customWidth="1"/>
    <col min="69" max="69" width="5.875" style="103" customWidth="1"/>
    <col min="70" max="70" width="7.625" style="152" customWidth="1"/>
    <col min="71" max="71" width="5.875" style="103" customWidth="1"/>
    <col min="72" max="72" width="7.625" style="152" customWidth="1"/>
    <col min="73" max="73" width="5.875" style="103" customWidth="1"/>
    <col min="74" max="74" width="7.625" style="151" customWidth="1"/>
    <col min="75" max="75" width="5.875" style="111" customWidth="1"/>
    <col min="76" max="76" width="7.625" style="151" customWidth="1"/>
    <col min="77" max="77" width="5.875" style="111" customWidth="1"/>
    <col min="78" max="78" width="7.625" style="151" customWidth="1"/>
    <col min="79" max="79" width="5.875" style="111" customWidth="1"/>
    <col min="80" max="80" width="7.625" style="151" customWidth="1"/>
    <col min="81" max="81" width="5.875" style="111" customWidth="1"/>
    <col min="82" max="82" width="7.625" style="151" customWidth="1"/>
    <col min="83" max="83" width="5.875" style="111" customWidth="1"/>
    <col min="84" max="84" width="7.625" style="151" customWidth="1"/>
    <col min="85" max="85" width="5.875" style="111" customWidth="1"/>
    <col min="86" max="86" width="7.625" style="151" customWidth="1"/>
    <col min="87" max="87" width="6.625" style="111" customWidth="1"/>
    <col min="88" max="88" width="7.625" style="151" customWidth="1"/>
    <col min="89" max="89" width="6.625" style="111" customWidth="1"/>
    <col min="90" max="90" width="7.625" style="151" customWidth="1"/>
    <col min="91" max="91" width="6.625" style="111" customWidth="1"/>
    <col min="92" max="92" width="7.625" style="151" customWidth="1"/>
    <col min="93" max="93" width="6.625" style="111" customWidth="1"/>
    <col min="94" max="94" width="7.625" style="151" customWidth="1"/>
    <col min="95" max="95" width="6.625" style="111" customWidth="1"/>
    <col min="96" max="96" width="7.625" style="151" customWidth="1"/>
    <col min="97" max="97" width="8.625" style="111" bestFit="1" customWidth="1"/>
    <col min="98" max="98" width="7.625" style="151" customWidth="1"/>
    <col min="99" max="99" width="8.625" style="111" bestFit="1" customWidth="1"/>
    <col min="100" max="100" width="7.625" style="151" customWidth="1"/>
    <col min="101" max="101" width="8.625" style="111" bestFit="1" customWidth="1"/>
    <col min="102" max="102" width="8.625" style="151" bestFit="1" customWidth="1"/>
    <col min="103" max="103" width="8.625" style="111" bestFit="1" customWidth="1"/>
    <col min="104" max="113" width="8.625" style="151" bestFit="1" customWidth="1"/>
    <col min="114" max="114" width="11.375" style="151" bestFit="1" customWidth="1"/>
    <col min="115" max="115" width="7.375" style="151" customWidth="1"/>
    <col min="116" max="16384" width="9.375" style="126"/>
  </cols>
  <sheetData>
    <row r="1" spans="1:234" s="98" customFormat="1" ht="15" customHeight="1">
      <c r="A1" s="44"/>
      <c r="B1" s="49"/>
      <c r="C1" s="49"/>
      <c r="D1" s="49"/>
      <c r="E1" s="49"/>
      <c r="F1" s="48"/>
      <c r="G1" s="45"/>
      <c r="H1" s="49"/>
      <c r="I1" s="49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7"/>
      <c r="AT1" s="45"/>
      <c r="AU1" s="47"/>
      <c r="AV1" s="45"/>
      <c r="AW1" s="47"/>
      <c r="AX1" s="45"/>
      <c r="AY1" s="47"/>
      <c r="AZ1" s="45"/>
      <c r="BA1" s="47"/>
      <c r="BB1" s="45"/>
      <c r="BC1" s="47"/>
      <c r="BD1" s="45"/>
      <c r="BE1" s="47"/>
      <c r="BF1" s="45"/>
      <c r="BG1" s="47"/>
      <c r="BH1" s="45"/>
      <c r="BI1" s="47"/>
      <c r="BJ1" s="45"/>
      <c r="BK1" s="47"/>
      <c r="BL1" s="45"/>
      <c r="BM1" s="47"/>
      <c r="BN1" s="45"/>
      <c r="BO1" s="47"/>
      <c r="BP1" s="45"/>
      <c r="BQ1" s="47"/>
      <c r="BR1" s="45"/>
      <c r="BS1" s="47"/>
      <c r="BT1" s="45"/>
      <c r="BU1" s="47"/>
      <c r="BV1" s="45"/>
      <c r="BW1" s="47"/>
      <c r="BX1" s="45"/>
      <c r="BY1" s="47"/>
      <c r="BZ1" s="48"/>
      <c r="CA1" s="48"/>
      <c r="CB1" s="45"/>
      <c r="CC1" s="47"/>
      <c r="CD1" s="49"/>
      <c r="CE1" s="49"/>
      <c r="CF1" s="49"/>
      <c r="CG1" s="49"/>
      <c r="CH1" s="49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9"/>
      <c r="DK1" s="47"/>
      <c r="DL1" s="93"/>
      <c r="DM1" s="94"/>
      <c r="DN1" s="93"/>
      <c r="DO1" s="94"/>
      <c r="DP1" s="93"/>
      <c r="DQ1" s="94"/>
      <c r="DR1" s="93"/>
      <c r="DS1" s="94"/>
      <c r="DT1" s="93"/>
      <c r="DU1" s="94"/>
      <c r="DV1" s="93"/>
      <c r="DW1" s="94"/>
      <c r="DX1" s="93"/>
      <c r="DY1" s="94"/>
      <c r="DZ1" s="93"/>
      <c r="EA1" s="94"/>
      <c r="EB1" s="93"/>
      <c r="EC1" s="94"/>
      <c r="ED1" s="93"/>
      <c r="EE1" s="94"/>
      <c r="EF1" s="93"/>
      <c r="EG1" s="94"/>
      <c r="EH1" s="93"/>
      <c r="EI1" s="94"/>
      <c r="EJ1" s="93"/>
      <c r="EK1" s="94"/>
      <c r="EL1" s="93"/>
      <c r="EM1" s="94"/>
      <c r="EN1" s="93"/>
      <c r="EO1" s="94"/>
      <c r="EP1" s="93"/>
      <c r="EQ1" s="94"/>
      <c r="ER1" s="93"/>
      <c r="ES1" s="94"/>
      <c r="ET1" s="93"/>
      <c r="EU1" s="95"/>
      <c r="EV1" s="95"/>
      <c r="EW1" s="94"/>
      <c r="EX1" s="93"/>
      <c r="EY1" s="96"/>
      <c r="EZ1" s="96"/>
      <c r="FA1" s="96"/>
      <c r="FB1" s="96"/>
      <c r="FC1" s="96"/>
      <c r="FD1" s="93"/>
      <c r="FE1" s="96"/>
      <c r="FF1" s="93"/>
      <c r="FG1" s="96"/>
      <c r="FH1" s="96"/>
      <c r="FI1" s="96"/>
      <c r="FJ1" s="97"/>
      <c r="FK1" s="97"/>
      <c r="FL1" s="94"/>
      <c r="FM1" s="93"/>
      <c r="FN1" s="94"/>
      <c r="FO1" s="93"/>
      <c r="FP1" s="94"/>
      <c r="FQ1" s="93"/>
      <c r="FR1" s="94"/>
      <c r="FS1" s="93"/>
      <c r="FT1" s="94"/>
      <c r="FU1" s="93"/>
      <c r="FV1" s="94"/>
      <c r="FW1" s="93"/>
      <c r="FX1" s="94"/>
      <c r="FY1" s="93"/>
      <c r="FZ1" s="94"/>
      <c r="GA1" s="93"/>
      <c r="GB1" s="94"/>
      <c r="GC1" s="93"/>
      <c r="GD1" s="94"/>
      <c r="GE1" s="93"/>
      <c r="GF1" s="94"/>
      <c r="GG1" s="93"/>
      <c r="GH1" s="94"/>
      <c r="GI1" s="93"/>
      <c r="GJ1" s="94"/>
      <c r="GK1" s="93"/>
      <c r="GL1" s="94"/>
      <c r="GM1" s="93"/>
      <c r="GN1" s="94"/>
      <c r="GO1" s="93"/>
      <c r="GP1" s="94"/>
      <c r="GQ1" s="93"/>
      <c r="GR1" s="94"/>
      <c r="GS1" s="93"/>
      <c r="GT1" s="94"/>
      <c r="GU1" s="93"/>
      <c r="GV1" s="94"/>
      <c r="GW1" s="93"/>
      <c r="GX1" s="94"/>
      <c r="GY1" s="93"/>
      <c r="GZ1" s="95"/>
      <c r="HA1" s="95"/>
      <c r="HB1" s="94"/>
      <c r="HC1" s="93"/>
      <c r="HD1" s="96"/>
      <c r="HE1" s="96"/>
      <c r="HF1" s="96"/>
      <c r="HG1" s="96"/>
      <c r="HH1" s="96"/>
      <c r="HI1" s="93"/>
      <c r="HJ1" s="96"/>
      <c r="HK1" s="93"/>
      <c r="HL1" s="96"/>
      <c r="HM1" s="96"/>
      <c r="HN1" s="96"/>
      <c r="HO1" s="97"/>
      <c r="HP1" s="97"/>
      <c r="HQ1" s="94"/>
      <c r="HR1" s="93"/>
      <c r="HS1" s="94"/>
      <c r="HT1" s="93"/>
      <c r="HU1" s="94"/>
      <c r="HV1" s="93"/>
      <c r="HW1" s="94"/>
      <c r="HX1" s="93"/>
      <c r="HY1" s="94"/>
      <c r="HZ1" s="93"/>
    </row>
    <row r="2" spans="1:234" s="98" customFormat="1" ht="15" customHeight="1">
      <c r="A2" s="51"/>
      <c r="B2" s="49"/>
      <c r="C2" s="49"/>
      <c r="D2" s="49"/>
      <c r="E2" s="49"/>
      <c r="F2" s="48"/>
      <c r="G2" s="45"/>
      <c r="H2" s="49"/>
      <c r="I2" s="49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7"/>
      <c r="AT2" s="45"/>
      <c r="AU2" s="47"/>
      <c r="AV2" s="45"/>
      <c r="AW2" s="47"/>
      <c r="AX2" s="45"/>
      <c r="AY2" s="47"/>
      <c r="AZ2" s="45"/>
      <c r="BA2" s="47"/>
      <c r="BB2" s="45"/>
      <c r="BC2" s="47"/>
      <c r="BD2" s="45"/>
      <c r="BE2" s="47"/>
      <c r="BF2" s="45"/>
      <c r="BG2" s="47"/>
      <c r="BH2" s="45"/>
      <c r="BI2" s="47"/>
      <c r="BJ2" s="45"/>
      <c r="BK2" s="47"/>
      <c r="BL2" s="45"/>
      <c r="BM2" s="47"/>
      <c r="BN2" s="45"/>
      <c r="BO2" s="47"/>
      <c r="BP2" s="45"/>
      <c r="BQ2" s="47"/>
      <c r="BR2" s="45"/>
      <c r="BS2" s="47"/>
      <c r="BT2" s="45"/>
      <c r="BU2" s="47"/>
      <c r="BV2" s="45"/>
      <c r="BW2" s="47"/>
      <c r="BX2" s="45"/>
      <c r="BY2" s="47"/>
      <c r="BZ2" s="48"/>
      <c r="CA2" s="48"/>
      <c r="CB2" s="45"/>
      <c r="CC2" s="47"/>
      <c r="CD2" s="49"/>
      <c r="CE2" s="49"/>
      <c r="CF2" s="49"/>
      <c r="CG2" s="49"/>
      <c r="CH2" s="49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9"/>
      <c r="DK2" s="47"/>
      <c r="DL2" s="93"/>
      <c r="DM2" s="94"/>
      <c r="DN2" s="93"/>
      <c r="DO2" s="94"/>
      <c r="DP2" s="93"/>
      <c r="DQ2" s="94"/>
      <c r="DR2" s="93"/>
      <c r="DS2" s="94"/>
      <c r="DT2" s="93"/>
      <c r="DU2" s="94"/>
      <c r="DV2" s="93"/>
      <c r="DW2" s="94"/>
      <c r="DX2" s="93"/>
      <c r="DY2" s="94"/>
      <c r="DZ2" s="93"/>
      <c r="EA2" s="94"/>
      <c r="EB2" s="93"/>
      <c r="EC2" s="94"/>
      <c r="ED2" s="93"/>
      <c r="EE2" s="94"/>
      <c r="EF2" s="93"/>
      <c r="EG2" s="94"/>
      <c r="EH2" s="93"/>
      <c r="EI2" s="94"/>
      <c r="EJ2" s="93"/>
      <c r="EK2" s="94"/>
      <c r="EL2" s="93"/>
      <c r="EM2" s="94"/>
      <c r="EN2" s="93"/>
      <c r="EO2" s="94"/>
      <c r="EP2" s="93"/>
      <c r="EQ2" s="94"/>
      <c r="ER2" s="93"/>
      <c r="ES2" s="94"/>
      <c r="ET2" s="93"/>
      <c r="EU2" s="95"/>
      <c r="EV2" s="95"/>
      <c r="EW2" s="94"/>
      <c r="EX2" s="93"/>
      <c r="EY2" s="96"/>
      <c r="EZ2" s="96"/>
      <c r="FA2" s="96"/>
      <c r="FB2" s="96"/>
      <c r="FC2" s="96"/>
      <c r="FD2" s="93"/>
      <c r="FE2" s="96"/>
      <c r="FF2" s="93"/>
      <c r="FG2" s="96"/>
      <c r="FH2" s="96"/>
      <c r="FI2" s="96"/>
      <c r="FJ2" s="97"/>
      <c r="FK2" s="97"/>
      <c r="FL2" s="94"/>
      <c r="FM2" s="93"/>
      <c r="FN2" s="94"/>
      <c r="FO2" s="93"/>
      <c r="FP2" s="94"/>
      <c r="FQ2" s="93"/>
      <c r="FR2" s="94"/>
      <c r="FS2" s="93"/>
      <c r="FT2" s="94"/>
      <c r="FU2" s="93"/>
      <c r="FV2" s="94"/>
      <c r="FW2" s="93"/>
      <c r="FX2" s="94"/>
      <c r="FY2" s="93"/>
      <c r="FZ2" s="94"/>
      <c r="GA2" s="93"/>
      <c r="GB2" s="94"/>
      <c r="GC2" s="93"/>
      <c r="GD2" s="94"/>
      <c r="GE2" s="93"/>
      <c r="GF2" s="94"/>
      <c r="GG2" s="93"/>
      <c r="GH2" s="94"/>
      <c r="GI2" s="93"/>
      <c r="GJ2" s="94"/>
      <c r="GK2" s="93"/>
      <c r="GL2" s="94"/>
      <c r="GM2" s="93"/>
      <c r="GN2" s="94"/>
      <c r="GO2" s="93"/>
      <c r="GP2" s="94"/>
      <c r="GQ2" s="93"/>
      <c r="GR2" s="94"/>
      <c r="GS2" s="93"/>
      <c r="GT2" s="94"/>
      <c r="GU2" s="93"/>
      <c r="GV2" s="94"/>
      <c r="GW2" s="93"/>
      <c r="GX2" s="94"/>
      <c r="GY2" s="93"/>
      <c r="GZ2" s="95"/>
      <c r="HA2" s="95"/>
      <c r="HB2" s="94"/>
      <c r="HC2" s="93"/>
      <c r="HD2" s="96"/>
      <c r="HE2" s="96"/>
      <c r="HF2" s="96"/>
      <c r="HG2" s="96"/>
      <c r="HH2" s="96"/>
      <c r="HI2" s="93"/>
      <c r="HJ2" s="96"/>
      <c r="HK2" s="93"/>
      <c r="HL2" s="96"/>
      <c r="HM2" s="96"/>
      <c r="HN2" s="96"/>
      <c r="HO2" s="97"/>
      <c r="HP2" s="97"/>
      <c r="HQ2" s="94"/>
      <c r="HR2" s="93"/>
      <c r="HS2" s="94"/>
      <c r="HT2" s="93"/>
      <c r="HU2" s="94"/>
      <c r="HV2" s="93"/>
      <c r="HW2" s="94"/>
      <c r="HX2" s="93"/>
      <c r="HY2" s="94"/>
      <c r="HZ2" s="93"/>
    </row>
    <row r="3" spans="1:234" s="98" customFormat="1" ht="15" customHeight="1">
      <c r="A3" s="51"/>
      <c r="B3" s="49"/>
      <c r="C3" s="49"/>
      <c r="D3" s="49"/>
      <c r="E3" s="49"/>
      <c r="F3" s="48"/>
      <c r="G3" s="45"/>
      <c r="H3" s="49"/>
      <c r="I3" s="49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7"/>
      <c r="AT3" s="45"/>
      <c r="AU3" s="47"/>
      <c r="AV3" s="45"/>
      <c r="AW3" s="47"/>
      <c r="AX3" s="45"/>
      <c r="AY3" s="47"/>
      <c r="AZ3" s="45"/>
      <c r="BA3" s="47"/>
      <c r="BB3" s="45"/>
      <c r="BC3" s="47"/>
      <c r="BD3" s="45"/>
      <c r="BE3" s="47"/>
      <c r="BF3" s="45"/>
      <c r="BG3" s="47"/>
      <c r="BH3" s="45"/>
      <c r="BI3" s="47"/>
      <c r="BJ3" s="45"/>
      <c r="BK3" s="47"/>
      <c r="BL3" s="45"/>
      <c r="BM3" s="47"/>
      <c r="BN3" s="45"/>
      <c r="BO3" s="47"/>
      <c r="BP3" s="45"/>
      <c r="BQ3" s="47"/>
      <c r="BR3" s="45"/>
      <c r="BS3" s="47"/>
      <c r="BT3" s="45"/>
      <c r="BU3" s="47"/>
      <c r="BV3" s="45"/>
      <c r="BW3" s="47"/>
      <c r="BX3" s="45"/>
      <c r="BY3" s="47"/>
      <c r="BZ3" s="48"/>
      <c r="CA3" s="48"/>
      <c r="CB3" s="45"/>
      <c r="CC3" s="47"/>
      <c r="CD3" s="49"/>
      <c r="CE3" s="49"/>
      <c r="CF3" s="49"/>
      <c r="CG3" s="49"/>
      <c r="CH3" s="49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9"/>
      <c r="DK3" s="47"/>
      <c r="DL3" s="93"/>
      <c r="DM3" s="94"/>
      <c r="DN3" s="93"/>
      <c r="DO3" s="94"/>
      <c r="DP3" s="93"/>
      <c r="DQ3" s="94"/>
      <c r="DR3" s="93"/>
      <c r="DS3" s="94"/>
      <c r="DT3" s="93"/>
      <c r="DU3" s="94"/>
      <c r="DV3" s="93"/>
      <c r="DW3" s="94"/>
      <c r="DX3" s="93"/>
      <c r="DY3" s="94"/>
      <c r="DZ3" s="93"/>
      <c r="EA3" s="94"/>
      <c r="EB3" s="93"/>
      <c r="EC3" s="94"/>
      <c r="ED3" s="93"/>
      <c r="EE3" s="94"/>
      <c r="EF3" s="93"/>
      <c r="EG3" s="94"/>
      <c r="EH3" s="93"/>
      <c r="EI3" s="94"/>
      <c r="EJ3" s="93"/>
      <c r="EK3" s="94"/>
      <c r="EL3" s="93"/>
      <c r="EM3" s="94"/>
      <c r="EN3" s="93"/>
      <c r="EO3" s="94"/>
      <c r="EP3" s="93"/>
      <c r="EQ3" s="94"/>
      <c r="ER3" s="93"/>
      <c r="ES3" s="94"/>
      <c r="ET3" s="93"/>
      <c r="EU3" s="95"/>
      <c r="EV3" s="95"/>
      <c r="EW3" s="94"/>
      <c r="EX3" s="93"/>
      <c r="EY3" s="96"/>
      <c r="EZ3" s="96"/>
      <c r="FA3" s="96"/>
      <c r="FB3" s="96"/>
      <c r="FC3" s="96"/>
      <c r="FD3" s="93"/>
      <c r="FE3" s="96"/>
      <c r="FF3" s="93"/>
      <c r="FG3" s="96"/>
      <c r="FH3" s="96"/>
      <c r="FI3" s="96"/>
      <c r="FJ3" s="97"/>
      <c r="FK3" s="97"/>
      <c r="FL3" s="94"/>
      <c r="FM3" s="93"/>
      <c r="FN3" s="94"/>
      <c r="FO3" s="93"/>
      <c r="FP3" s="94"/>
      <c r="FQ3" s="93"/>
      <c r="FR3" s="94"/>
      <c r="FS3" s="93"/>
      <c r="FT3" s="94"/>
      <c r="FU3" s="93"/>
      <c r="FV3" s="94"/>
      <c r="FW3" s="93"/>
      <c r="FX3" s="94"/>
      <c r="FY3" s="93"/>
      <c r="FZ3" s="94"/>
      <c r="GA3" s="93"/>
      <c r="GB3" s="94"/>
      <c r="GC3" s="93"/>
      <c r="GD3" s="94"/>
      <c r="GE3" s="93"/>
      <c r="GF3" s="94"/>
      <c r="GG3" s="93"/>
      <c r="GH3" s="94"/>
      <c r="GI3" s="93"/>
      <c r="GJ3" s="94"/>
      <c r="GK3" s="93"/>
      <c r="GL3" s="94"/>
      <c r="GM3" s="93"/>
      <c r="GN3" s="94"/>
      <c r="GO3" s="93"/>
      <c r="GP3" s="94"/>
      <c r="GQ3" s="93"/>
      <c r="GR3" s="94"/>
      <c r="GS3" s="93"/>
      <c r="GT3" s="94"/>
      <c r="GU3" s="93"/>
      <c r="GV3" s="94"/>
      <c r="GW3" s="93"/>
      <c r="GX3" s="94"/>
      <c r="GY3" s="93"/>
      <c r="GZ3" s="95"/>
      <c r="HA3" s="95"/>
      <c r="HB3" s="94"/>
      <c r="HC3" s="93"/>
      <c r="HD3" s="96"/>
      <c r="HE3" s="96"/>
      <c r="HF3" s="96"/>
      <c r="HG3" s="96"/>
      <c r="HH3" s="96"/>
      <c r="HI3" s="93"/>
      <c r="HJ3" s="96"/>
      <c r="HK3" s="93"/>
      <c r="HL3" s="96"/>
      <c r="HM3" s="96"/>
      <c r="HN3" s="96"/>
      <c r="HO3" s="97"/>
      <c r="HP3" s="97"/>
      <c r="HQ3" s="94"/>
      <c r="HR3" s="93"/>
      <c r="HS3" s="94"/>
      <c r="HT3" s="93"/>
      <c r="HU3" s="94"/>
      <c r="HV3" s="93"/>
      <c r="HW3" s="94"/>
      <c r="HX3" s="93"/>
      <c r="HY3" s="94"/>
      <c r="HZ3" s="93"/>
    </row>
    <row r="4" spans="1:234" s="98" customFormat="1" ht="15" customHeight="1">
      <c r="A4" s="52"/>
      <c r="B4" s="99"/>
      <c r="C4" s="99"/>
      <c r="D4" s="99"/>
      <c r="E4" s="99"/>
      <c r="F4" s="100"/>
      <c r="G4" s="101"/>
      <c r="H4" s="99"/>
      <c r="I4" s="99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85"/>
      <c r="AI4" s="85"/>
      <c r="AJ4" s="85"/>
      <c r="AK4" s="53"/>
      <c r="AL4" s="53"/>
      <c r="AM4" s="53"/>
      <c r="AN4" s="53"/>
      <c r="AO4" s="53"/>
      <c r="AP4" s="53"/>
      <c r="AQ4" s="53"/>
      <c r="AR4" s="53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</row>
    <row r="5" spans="1:234" s="107" customFormat="1" ht="15" customHeight="1" thickBot="1">
      <c r="A5" s="102" t="s">
        <v>114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</row>
    <row r="6" spans="1:234" s="107" customFormat="1" ht="15" customHeight="1" thickTop="1">
      <c r="A6" s="103"/>
      <c r="B6" s="103"/>
      <c r="C6" s="103"/>
      <c r="D6" s="108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08"/>
      <c r="BU6" s="103"/>
      <c r="BV6" s="111"/>
      <c r="BW6" s="110"/>
      <c r="BX6" s="111"/>
      <c r="BY6" s="111"/>
      <c r="BZ6" s="111"/>
      <c r="CA6" s="110"/>
      <c r="CB6" s="111"/>
      <c r="CC6" s="112"/>
      <c r="CD6" s="111"/>
      <c r="CE6" s="59"/>
      <c r="CF6" s="111"/>
      <c r="CG6" s="59"/>
      <c r="CH6" s="111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111"/>
      <c r="DK6" s="59" t="s">
        <v>79</v>
      </c>
    </row>
    <row r="7" spans="1:234" s="114" customFormat="1" ht="15" customHeight="1">
      <c r="A7" s="113"/>
      <c r="B7" s="614" t="s">
        <v>115</v>
      </c>
      <c r="C7" s="614"/>
      <c r="D7" s="614" t="s">
        <v>116</v>
      </c>
      <c r="E7" s="614"/>
      <c r="F7" s="614" t="s">
        <v>117</v>
      </c>
      <c r="G7" s="614"/>
      <c r="H7" s="614" t="s">
        <v>118</v>
      </c>
      <c r="I7" s="614"/>
      <c r="J7" s="614" t="s">
        <v>119</v>
      </c>
      <c r="K7" s="614"/>
      <c r="L7" s="614" t="s">
        <v>120</v>
      </c>
      <c r="M7" s="614"/>
      <c r="N7" s="614" t="s">
        <v>121</v>
      </c>
      <c r="O7" s="614"/>
      <c r="P7" s="614" t="s">
        <v>122</v>
      </c>
      <c r="Q7" s="614"/>
      <c r="R7" s="614" t="s">
        <v>123</v>
      </c>
      <c r="S7" s="614"/>
      <c r="T7" s="614" t="s">
        <v>124</v>
      </c>
      <c r="U7" s="614"/>
      <c r="V7" s="614" t="s">
        <v>125</v>
      </c>
      <c r="W7" s="614"/>
      <c r="X7" s="614" t="s">
        <v>126</v>
      </c>
      <c r="Y7" s="614"/>
      <c r="Z7" s="614" t="s">
        <v>127</v>
      </c>
      <c r="AA7" s="614"/>
      <c r="AB7" s="614" t="s">
        <v>128</v>
      </c>
      <c r="AC7" s="614"/>
      <c r="AD7" s="614" t="s">
        <v>129</v>
      </c>
      <c r="AE7" s="614"/>
      <c r="AF7" s="614" t="s">
        <v>130</v>
      </c>
      <c r="AG7" s="614"/>
      <c r="AH7" s="614" t="s">
        <v>131</v>
      </c>
      <c r="AI7" s="614"/>
      <c r="AJ7" s="614" t="s">
        <v>132</v>
      </c>
      <c r="AK7" s="614"/>
      <c r="AL7" s="614" t="s">
        <v>133</v>
      </c>
      <c r="AM7" s="614"/>
      <c r="AN7" s="614" t="s">
        <v>134</v>
      </c>
      <c r="AO7" s="614"/>
      <c r="AP7" s="614" t="s">
        <v>135</v>
      </c>
      <c r="AQ7" s="614"/>
      <c r="AR7" s="614" t="s">
        <v>136</v>
      </c>
      <c r="AS7" s="614"/>
      <c r="AT7" s="614" t="s">
        <v>137</v>
      </c>
      <c r="AU7" s="614"/>
      <c r="AV7" s="614" t="s">
        <v>138</v>
      </c>
      <c r="AW7" s="614"/>
      <c r="AX7" s="614" t="s">
        <v>139</v>
      </c>
      <c r="AY7" s="614"/>
      <c r="AZ7" s="614" t="s">
        <v>140</v>
      </c>
      <c r="BA7" s="614"/>
      <c r="BB7" s="614" t="s">
        <v>141</v>
      </c>
      <c r="BC7" s="614"/>
      <c r="BD7" s="614" t="s">
        <v>142</v>
      </c>
      <c r="BE7" s="614"/>
      <c r="BF7" s="614" t="s">
        <v>143</v>
      </c>
      <c r="BG7" s="614"/>
      <c r="BH7" s="614" t="s">
        <v>144</v>
      </c>
      <c r="BI7" s="614"/>
      <c r="BJ7" s="614" t="s">
        <v>145</v>
      </c>
      <c r="BK7" s="614"/>
      <c r="BL7" s="614" t="s">
        <v>146</v>
      </c>
      <c r="BM7" s="614"/>
      <c r="BN7" s="614" t="s">
        <v>147</v>
      </c>
      <c r="BO7" s="614"/>
      <c r="BP7" s="614" t="s">
        <v>148</v>
      </c>
      <c r="BQ7" s="614"/>
      <c r="BR7" s="614" t="s">
        <v>149</v>
      </c>
      <c r="BS7" s="614"/>
      <c r="BT7" s="614" t="s">
        <v>150</v>
      </c>
      <c r="BU7" s="614"/>
      <c r="BV7" s="614" t="s">
        <v>151</v>
      </c>
      <c r="BW7" s="614"/>
      <c r="BX7" s="614" t="s">
        <v>152</v>
      </c>
      <c r="BY7" s="614"/>
      <c r="BZ7" s="614" t="s">
        <v>153</v>
      </c>
      <c r="CA7" s="614"/>
      <c r="CB7" s="614" t="s">
        <v>154</v>
      </c>
      <c r="CC7" s="614"/>
      <c r="CD7" s="614" t="s">
        <v>155</v>
      </c>
      <c r="CE7" s="614"/>
      <c r="CF7" s="614" t="s">
        <v>156</v>
      </c>
      <c r="CG7" s="614"/>
      <c r="CH7" s="614" t="s">
        <v>157</v>
      </c>
      <c r="CI7" s="614"/>
      <c r="CJ7" s="614" t="s">
        <v>158</v>
      </c>
      <c r="CK7" s="614"/>
      <c r="CL7" s="614" t="s">
        <v>159</v>
      </c>
      <c r="CM7" s="614"/>
      <c r="CN7" s="614" t="s">
        <v>160</v>
      </c>
      <c r="CO7" s="614"/>
      <c r="CP7" s="614" t="s">
        <v>161</v>
      </c>
      <c r="CQ7" s="614"/>
      <c r="CR7" s="614" t="s">
        <v>0</v>
      </c>
      <c r="CS7" s="614"/>
      <c r="CT7" s="614" t="s">
        <v>80</v>
      </c>
      <c r="CU7" s="614"/>
      <c r="CV7" s="614" t="s">
        <v>81</v>
      </c>
      <c r="CW7" s="614"/>
      <c r="CX7" s="614" t="s">
        <v>82</v>
      </c>
      <c r="CY7" s="614"/>
      <c r="CZ7" s="614" t="s">
        <v>83</v>
      </c>
      <c r="DA7" s="614"/>
      <c r="DB7" s="614" t="s">
        <v>84</v>
      </c>
      <c r="DC7" s="614"/>
      <c r="DD7" s="614" t="s">
        <v>85</v>
      </c>
      <c r="DE7" s="614"/>
      <c r="DF7" s="614" t="s">
        <v>86</v>
      </c>
      <c r="DG7" s="614"/>
      <c r="DH7" s="614" t="s">
        <v>87</v>
      </c>
      <c r="DI7" s="614"/>
      <c r="DJ7" s="614" t="s">
        <v>88</v>
      </c>
      <c r="DK7" s="614"/>
    </row>
    <row r="8" spans="1:234" s="117" customFormat="1" ht="9.9499999999999993" hidden="1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234" s="122" customFormat="1" ht="5.0999999999999996" customHeight="1">
      <c r="A9" s="587"/>
      <c r="B9" s="587"/>
      <c r="C9" s="542"/>
      <c r="D9" s="587"/>
      <c r="E9" s="542"/>
      <c r="F9" s="587"/>
      <c r="G9" s="542"/>
      <c r="H9" s="587"/>
      <c r="I9" s="542"/>
      <c r="J9" s="587"/>
      <c r="K9" s="542"/>
      <c r="L9" s="587"/>
      <c r="M9" s="542"/>
      <c r="N9" s="587"/>
      <c r="O9" s="542"/>
      <c r="P9" s="587"/>
      <c r="Q9" s="542"/>
      <c r="R9" s="587"/>
      <c r="S9" s="542"/>
      <c r="T9" s="587"/>
      <c r="U9" s="542"/>
      <c r="V9" s="587"/>
      <c r="W9" s="542"/>
      <c r="X9" s="587"/>
      <c r="Y9" s="542"/>
      <c r="Z9" s="587"/>
      <c r="AA9" s="542"/>
      <c r="AB9" s="587"/>
      <c r="AC9" s="542"/>
      <c r="AD9" s="587"/>
      <c r="AE9" s="542"/>
      <c r="AF9" s="587"/>
      <c r="AG9" s="542"/>
      <c r="AH9" s="587"/>
      <c r="AI9" s="542"/>
      <c r="AJ9" s="587"/>
      <c r="AK9" s="542"/>
      <c r="AL9" s="587"/>
      <c r="AM9" s="542"/>
      <c r="AN9" s="587"/>
      <c r="AO9" s="542"/>
      <c r="AP9" s="588"/>
      <c r="AQ9" s="589"/>
      <c r="AR9" s="588"/>
      <c r="AS9" s="589"/>
      <c r="AT9" s="588"/>
      <c r="AU9" s="589"/>
      <c r="AV9" s="588"/>
      <c r="AW9" s="589"/>
      <c r="AX9" s="588"/>
      <c r="AY9" s="589"/>
      <c r="AZ9" s="588"/>
      <c r="BA9" s="589"/>
      <c r="BB9" s="588"/>
      <c r="BC9" s="589"/>
      <c r="BD9" s="588"/>
      <c r="BE9" s="589"/>
      <c r="BF9" s="588"/>
      <c r="BG9" s="589"/>
      <c r="BH9" s="588"/>
      <c r="BI9" s="589"/>
      <c r="BJ9" s="588"/>
      <c r="BK9" s="589"/>
      <c r="BL9" s="588"/>
      <c r="BM9" s="589"/>
      <c r="BN9" s="588"/>
      <c r="BO9" s="589"/>
      <c r="BP9" s="588"/>
      <c r="BQ9" s="589"/>
      <c r="BR9" s="588"/>
      <c r="BS9" s="589"/>
      <c r="BT9" s="588"/>
      <c r="BU9" s="589"/>
      <c r="BV9" s="588"/>
      <c r="BW9" s="589"/>
      <c r="BX9" s="588"/>
      <c r="BY9" s="589"/>
      <c r="BZ9" s="588"/>
      <c r="CA9" s="589"/>
      <c r="CB9" s="588"/>
      <c r="CC9" s="589"/>
      <c r="CD9" s="588"/>
      <c r="CE9" s="589"/>
      <c r="CF9" s="588"/>
      <c r="CG9" s="589"/>
      <c r="CH9" s="588"/>
      <c r="CI9" s="589"/>
      <c r="CJ9" s="588"/>
      <c r="CK9" s="589"/>
      <c r="CL9" s="588"/>
      <c r="CM9" s="589"/>
      <c r="CN9" s="588"/>
      <c r="CO9" s="589"/>
      <c r="CP9" s="588"/>
      <c r="CQ9" s="589"/>
      <c r="CR9" s="588"/>
      <c r="CS9" s="589"/>
      <c r="CT9" s="588"/>
      <c r="CU9" s="589"/>
      <c r="CV9" s="588"/>
      <c r="CW9" s="589"/>
      <c r="CX9" s="588"/>
      <c r="CY9" s="589"/>
      <c r="CZ9" s="588"/>
      <c r="DA9" s="588"/>
      <c r="DB9" s="588"/>
      <c r="DC9" s="588"/>
      <c r="DD9" s="588"/>
      <c r="DE9" s="588"/>
      <c r="DF9" s="588"/>
      <c r="DG9" s="588"/>
      <c r="DH9" s="588"/>
      <c r="DI9" s="588"/>
      <c r="DJ9" s="588"/>
      <c r="DK9" s="588"/>
    </row>
    <row r="10" spans="1:234" s="123" customFormat="1" ht="15" customHeight="1">
      <c r="A10" s="590" t="s">
        <v>162</v>
      </c>
      <c r="B10" s="591" t="s">
        <v>163</v>
      </c>
      <c r="C10" s="591" t="s">
        <v>164</v>
      </c>
      <c r="D10" s="591" t="s">
        <v>163</v>
      </c>
      <c r="E10" s="591" t="s">
        <v>164</v>
      </c>
      <c r="F10" s="591" t="s">
        <v>163</v>
      </c>
      <c r="G10" s="591" t="s">
        <v>164</v>
      </c>
      <c r="H10" s="591" t="s">
        <v>163</v>
      </c>
      <c r="I10" s="591" t="s">
        <v>164</v>
      </c>
      <c r="J10" s="591" t="s">
        <v>163</v>
      </c>
      <c r="K10" s="591" t="s">
        <v>164</v>
      </c>
      <c r="L10" s="591" t="s">
        <v>163</v>
      </c>
      <c r="M10" s="591" t="s">
        <v>164</v>
      </c>
      <c r="N10" s="591" t="s">
        <v>163</v>
      </c>
      <c r="O10" s="591" t="s">
        <v>164</v>
      </c>
      <c r="P10" s="591" t="s">
        <v>163</v>
      </c>
      <c r="Q10" s="591" t="s">
        <v>164</v>
      </c>
      <c r="R10" s="591" t="s">
        <v>163</v>
      </c>
      <c r="S10" s="591" t="s">
        <v>164</v>
      </c>
      <c r="T10" s="591" t="s">
        <v>163</v>
      </c>
      <c r="U10" s="591" t="s">
        <v>164</v>
      </c>
      <c r="V10" s="591" t="s">
        <v>163</v>
      </c>
      <c r="W10" s="591" t="s">
        <v>164</v>
      </c>
      <c r="X10" s="591" t="s">
        <v>163</v>
      </c>
      <c r="Y10" s="591" t="s">
        <v>164</v>
      </c>
      <c r="Z10" s="591" t="s">
        <v>163</v>
      </c>
      <c r="AA10" s="591" t="s">
        <v>164</v>
      </c>
      <c r="AB10" s="591" t="s">
        <v>163</v>
      </c>
      <c r="AC10" s="591" t="s">
        <v>164</v>
      </c>
      <c r="AD10" s="591" t="s">
        <v>163</v>
      </c>
      <c r="AE10" s="591" t="s">
        <v>164</v>
      </c>
      <c r="AF10" s="591" t="s">
        <v>163</v>
      </c>
      <c r="AG10" s="591" t="s">
        <v>164</v>
      </c>
      <c r="AH10" s="591" t="s">
        <v>163</v>
      </c>
      <c r="AI10" s="591" t="s">
        <v>164</v>
      </c>
      <c r="AJ10" s="591" t="s">
        <v>163</v>
      </c>
      <c r="AK10" s="591" t="s">
        <v>164</v>
      </c>
      <c r="AL10" s="591" t="s">
        <v>163</v>
      </c>
      <c r="AM10" s="591" t="s">
        <v>164</v>
      </c>
      <c r="AN10" s="591" t="s">
        <v>163</v>
      </c>
      <c r="AO10" s="591" t="s">
        <v>164</v>
      </c>
      <c r="AP10" s="591" t="s">
        <v>163</v>
      </c>
      <c r="AQ10" s="591" t="s">
        <v>164</v>
      </c>
      <c r="AR10" s="591" t="s">
        <v>163</v>
      </c>
      <c r="AS10" s="591" t="s">
        <v>164</v>
      </c>
      <c r="AT10" s="591" t="s">
        <v>163</v>
      </c>
      <c r="AU10" s="591" t="s">
        <v>164</v>
      </c>
      <c r="AV10" s="591" t="s">
        <v>163</v>
      </c>
      <c r="AW10" s="591" t="s">
        <v>164</v>
      </c>
      <c r="AX10" s="591" t="s">
        <v>163</v>
      </c>
      <c r="AY10" s="591" t="s">
        <v>164</v>
      </c>
      <c r="AZ10" s="591" t="s">
        <v>163</v>
      </c>
      <c r="BA10" s="591" t="s">
        <v>164</v>
      </c>
      <c r="BB10" s="591" t="s">
        <v>163</v>
      </c>
      <c r="BC10" s="591" t="s">
        <v>164</v>
      </c>
      <c r="BD10" s="591" t="s">
        <v>163</v>
      </c>
      <c r="BE10" s="591" t="s">
        <v>164</v>
      </c>
      <c r="BF10" s="591" t="s">
        <v>163</v>
      </c>
      <c r="BG10" s="591" t="s">
        <v>164</v>
      </c>
      <c r="BH10" s="591" t="s">
        <v>163</v>
      </c>
      <c r="BI10" s="591" t="s">
        <v>164</v>
      </c>
      <c r="BJ10" s="591" t="s">
        <v>163</v>
      </c>
      <c r="BK10" s="591" t="s">
        <v>164</v>
      </c>
      <c r="BL10" s="591" t="s">
        <v>163</v>
      </c>
      <c r="BM10" s="591" t="s">
        <v>164</v>
      </c>
      <c r="BN10" s="591" t="s">
        <v>163</v>
      </c>
      <c r="BO10" s="591" t="s">
        <v>164</v>
      </c>
      <c r="BP10" s="591" t="s">
        <v>163</v>
      </c>
      <c r="BQ10" s="591" t="s">
        <v>164</v>
      </c>
      <c r="BR10" s="591" t="s">
        <v>163</v>
      </c>
      <c r="BS10" s="591" t="s">
        <v>164</v>
      </c>
      <c r="BT10" s="591" t="s">
        <v>163</v>
      </c>
      <c r="BU10" s="591" t="s">
        <v>164</v>
      </c>
      <c r="BV10" s="591" t="s">
        <v>163</v>
      </c>
      <c r="BW10" s="591" t="s">
        <v>164</v>
      </c>
      <c r="BX10" s="591" t="s">
        <v>163</v>
      </c>
      <c r="BY10" s="591" t="s">
        <v>164</v>
      </c>
      <c r="BZ10" s="591" t="s">
        <v>163</v>
      </c>
      <c r="CA10" s="591" t="s">
        <v>164</v>
      </c>
      <c r="CB10" s="591" t="s">
        <v>163</v>
      </c>
      <c r="CC10" s="591" t="s">
        <v>164</v>
      </c>
      <c r="CD10" s="591" t="s">
        <v>163</v>
      </c>
      <c r="CE10" s="591" t="s">
        <v>164</v>
      </c>
      <c r="CF10" s="591" t="s">
        <v>163</v>
      </c>
      <c r="CG10" s="591" t="s">
        <v>164</v>
      </c>
      <c r="CH10" s="591" t="s">
        <v>163</v>
      </c>
      <c r="CI10" s="591" t="s">
        <v>164</v>
      </c>
      <c r="CJ10" s="591" t="s">
        <v>163</v>
      </c>
      <c r="CK10" s="591" t="s">
        <v>164</v>
      </c>
      <c r="CL10" s="591" t="s">
        <v>163</v>
      </c>
      <c r="CM10" s="591" t="s">
        <v>164</v>
      </c>
      <c r="CN10" s="591" t="s">
        <v>163</v>
      </c>
      <c r="CO10" s="591" t="s">
        <v>164</v>
      </c>
      <c r="CP10" s="591" t="s">
        <v>163</v>
      </c>
      <c r="CQ10" s="591" t="s">
        <v>164</v>
      </c>
      <c r="CR10" s="591" t="s">
        <v>163</v>
      </c>
      <c r="CS10" s="591" t="s">
        <v>164</v>
      </c>
      <c r="CT10" s="591" t="s">
        <v>163</v>
      </c>
      <c r="CU10" s="591" t="s">
        <v>164</v>
      </c>
      <c r="CV10" s="591" t="s">
        <v>163</v>
      </c>
      <c r="CW10" s="591" t="s">
        <v>164</v>
      </c>
      <c r="CX10" s="591" t="s">
        <v>163</v>
      </c>
      <c r="CY10" s="591" t="s">
        <v>164</v>
      </c>
      <c r="CZ10" s="591" t="s">
        <v>163</v>
      </c>
      <c r="DA10" s="591" t="s">
        <v>164</v>
      </c>
      <c r="DB10" s="591" t="s">
        <v>163</v>
      </c>
      <c r="DC10" s="591" t="s">
        <v>164</v>
      </c>
      <c r="DD10" s="591" t="s">
        <v>163</v>
      </c>
      <c r="DE10" s="591" t="s">
        <v>164</v>
      </c>
      <c r="DF10" s="591" t="s">
        <v>163</v>
      </c>
      <c r="DG10" s="591" t="s">
        <v>164</v>
      </c>
      <c r="DH10" s="591" t="s">
        <v>163</v>
      </c>
      <c r="DI10" s="591" t="s">
        <v>164</v>
      </c>
      <c r="DJ10" s="591" t="s">
        <v>163</v>
      </c>
      <c r="DK10" s="591" t="s">
        <v>164</v>
      </c>
    </row>
    <row r="11" spans="1:234" ht="5.0999999999999996" customHeight="1">
      <c r="A11" s="118"/>
      <c r="B11" s="124"/>
      <c r="C11" s="125"/>
      <c r="D11" s="124"/>
      <c r="E11" s="125"/>
      <c r="F11" s="124"/>
      <c r="G11" s="125"/>
      <c r="H11" s="124"/>
      <c r="I11" s="125"/>
      <c r="J11" s="118"/>
      <c r="K11" s="119"/>
      <c r="L11" s="118"/>
      <c r="M11" s="119"/>
      <c r="N11" s="118"/>
      <c r="O11" s="119"/>
      <c r="P11" s="118"/>
      <c r="Q11" s="119"/>
      <c r="R11" s="118"/>
      <c r="S11" s="119"/>
      <c r="T11" s="118"/>
      <c r="U11" s="119"/>
      <c r="V11" s="118"/>
      <c r="W11" s="119"/>
      <c r="X11" s="118"/>
      <c r="Y11" s="119"/>
      <c r="Z11" s="118"/>
      <c r="AA11" s="119"/>
      <c r="AB11" s="118"/>
      <c r="AC11" s="119"/>
      <c r="AD11" s="118"/>
      <c r="AE11" s="119"/>
      <c r="AF11" s="118"/>
      <c r="AG11" s="119"/>
      <c r="AH11" s="118"/>
      <c r="AI11" s="119"/>
      <c r="AJ11" s="118"/>
      <c r="AK11" s="119"/>
      <c r="AL11" s="118"/>
      <c r="AM11" s="119"/>
      <c r="AN11" s="118"/>
      <c r="AO11" s="119"/>
      <c r="AP11" s="118"/>
      <c r="AQ11" s="119"/>
      <c r="AR11" s="118"/>
      <c r="AS11" s="119"/>
      <c r="AT11" s="118"/>
      <c r="AU11" s="119"/>
      <c r="AV11" s="118"/>
      <c r="AW11" s="119"/>
      <c r="AX11" s="118"/>
      <c r="AY11" s="119"/>
      <c r="AZ11" s="118"/>
      <c r="BA11" s="119"/>
      <c r="BB11" s="118"/>
      <c r="BC11" s="119"/>
      <c r="BD11" s="118"/>
      <c r="BE11" s="119"/>
      <c r="BF11" s="118"/>
      <c r="BG11" s="119"/>
      <c r="BH11" s="118"/>
      <c r="BI11" s="119"/>
      <c r="BJ11" s="118"/>
      <c r="BK11" s="119"/>
      <c r="BL11" s="118"/>
      <c r="BM11" s="119"/>
      <c r="BN11" s="118"/>
      <c r="BO11" s="119"/>
      <c r="BP11" s="118"/>
      <c r="BQ11" s="119"/>
      <c r="BR11" s="118"/>
      <c r="BS11" s="119"/>
      <c r="BT11" s="118"/>
      <c r="BU11" s="119"/>
      <c r="BV11" s="118"/>
      <c r="BW11" s="119"/>
      <c r="BX11" s="118"/>
      <c r="BY11" s="119"/>
      <c r="BZ11" s="118"/>
      <c r="CA11" s="119"/>
      <c r="CB11" s="118"/>
      <c r="CC11" s="119"/>
      <c r="CD11" s="118"/>
      <c r="CE11" s="119"/>
      <c r="CF11" s="118"/>
      <c r="CG11" s="119"/>
      <c r="CH11" s="118"/>
      <c r="CI11" s="119"/>
      <c r="CJ11" s="118"/>
      <c r="CK11" s="119"/>
      <c r="CL11" s="118"/>
      <c r="CM11" s="119"/>
      <c r="CN11" s="118"/>
      <c r="CO11" s="119"/>
      <c r="CP11" s="118"/>
      <c r="CQ11" s="119"/>
      <c r="CR11" s="118"/>
      <c r="CS11" s="119"/>
      <c r="CT11" s="118"/>
      <c r="CU11" s="119"/>
      <c r="CV11" s="118"/>
      <c r="CW11" s="119"/>
      <c r="CX11" s="118"/>
      <c r="CY11" s="119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</row>
    <row r="12" spans="1:234" ht="15" customHeight="1">
      <c r="A12" s="127" t="s">
        <v>165</v>
      </c>
      <c r="B12" s="128">
        <v>19940</v>
      </c>
      <c r="C12" s="129">
        <v>18.769531985391016</v>
      </c>
      <c r="D12" s="128">
        <v>19976</v>
      </c>
      <c r="E12" s="129">
        <v>17.611792918606291</v>
      </c>
      <c r="F12" s="128">
        <v>19655</v>
      </c>
      <c r="G12" s="129">
        <v>16.264448903728805</v>
      </c>
      <c r="H12" s="128">
        <v>23001</v>
      </c>
      <c r="I12" s="129">
        <v>16.675336950813932</v>
      </c>
      <c r="J12" s="130">
        <v>24119</v>
      </c>
      <c r="K12" s="131">
        <v>16.711125276278501</v>
      </c>
      <c r="L12" s="130">
        <v>26864</v>
      </c>
      <c r="M12" s="131">
        <v>17.432117155137711</v>
      </c>
      <c r="N12" s="130">
        <v>28562</v>
      </c>
      <c r="O12" s="131">
        <v>17.164044565700756</v>
      </c>
      <c r="P12" s="130">
        <v>33503</v>
      </c>
      <c r="Q12" s="131">
        <v>18.617432135811733</v>
      </c>
      <c r="R12" s="132">
        <v>33431</v>
      </c>
      <c r="S12" s="131">
        <v>18.600000000000001</v>
      </c>
      <c r="T12" s="132">
        <v>32223</v>
      </c>
      <c r="U12" s="131">
        <v>18</v>
      </c>
      <c r="V12" s="132">
        <v>31675</v>
      </c>
      <c r="W12" s="131">
        <v>17.5</v>
      </c>
      <c r="X12" s="132">
        <v>30669</v>
      </c>
      <c r="Y12" s="131">
        <v>16.100000000000001</v>
      </c>
      <c r="Z12" s="132">
        <v>31457</v>
      </c>
      <c r="AA12" s="131">
        <v>15.9</v>
      </c>
      <c r="AB12" s="132">
        <v>34206</v>
      </c>
      <c r="AC12" s="131">
        <v>16.399999999999999</v>
      </c>
      <c r="AD12" s="132">
        <v>36015</v>
      </c>
      <c r="AE12" s="131">
        <v>16.600000000000001</v>
      </c>
      <c r="AF12" s="132">
        <v>39935</v>
      </c>
      <c r="AG12" s="131">
        <v>17.3</v>
      </c>
      <c r="AH12" s="132">
        <v>41148</v>
      </c>
      <c r="AI12" s="131">
        <v>17.2</v>
      </c>
      <c r="AJ12" s="132">
        <v>45497</v>
      </c>
      <c r="AK12" s="131">
        <v>18.100000000000001</v>
      </c>
      <c r="AL12" s="132">
        <v>48137</v>
      </c>
      <c r="AM12" s="131">
        <v>18.5</v>
      </c>
      <c r="AN12" s="132">
        <v>51050</v>
      </c>
      <c r="AO12" s="131">
        <v>19</v>
      </c>
      <c r="AP12" s="132">
        <v>49782</v>
      </c>
      <c r="AQ12" s="131">
        <v>18.5</v>
      </c>
      <c r="AR12" s="132">
        <v>53112</v>
      </c>
      <c r="AS12" s="131">
        <v>19.100000000000001</v>
      </c>
      <c r="AT12" s="132">
        <v>51487</v>
      </c>
      <c r="AU12" s="131">
        <v>18.100000000000001</v>
      </c>
      <c r="AV12" s="132">
        <v>51692</v>
      </c>
      <c r="AW12" s="131">
        <v>17.8</v>
      </c>
      <c r="AX12" s="132">
        <v>54285</v>
      </c>
      <c r="AY12" s="131">
        <v>18.2</v>
      </c>
      <c r="AZ12" s="132">
        <v>50063</v>
      </c>
      <c r="BA12" s="131">
        <v>16.399999999999999</v>
      </c>
      <c r="BB12" s="132">
        <v>50612</v>
      </c>
      <c r="BC12" s="131">
        <v>16.2</v>
      </c>
      <c r="BD12" s="132">
        <v>58673</v>
      </c>
      <c r="BE12" s="131">
        <v>18.2</v>
      </c>
      <c r="BF12" s="132">
        <v>59809</v>
      </c>
      <c r="BG12" s="131">
        <v>18.2</v>
      </c>
      <c r="BH12" s="132">
        <v>59182</v>
      </c>
      <c r="BI12" s="131">
        <v>18.0066206627965</v>
      </c>
      <c r="BJ12" s="132">
        <v>61922</v>
      </c>
      <c r="BK12" s="131">
        <v>18.434433647708872</v>
      </c>
      <c r="BL12" s="132">
        <v>67545</v>
      </c>
      <c r="BM12" s="131">
        <v>19.5</v>
      </c>
      <c r="BN12" s="132">
        <v>73118</v>
      </c>
      <c r="BO12" s="131">
        <v>20.8</v>
      </c>
      <c r="BP12" s="132">
        <v>77584</v>
      </c>
      <c r="BQ12" s="131">
        <v>21.8</v>
      </c>
      <c r="BR12" s="132">
        <v>82719</v>
      </c>
      <c r="BS12" s="131">
        <v>22.6</v>
      </c>
      <c r="BT12" s="132">
        <v>75719</v>
      </c>
      <c r="BU12" s="131">
        <v>20.6</v>
      </c>
      <c r="BV12" s="132">
        <v>96707</v>
      </c>
      <c r="BW12" s="131">
        <v>27.4</v>
      </c>
      <c r="BX12" s="132">
        <v>81449</v>
      </c>
      <c r="BY12" s="131">
        <v>23.8</v>
      </c>
      <c r="BZ12" s="132">
        <v>121866</v>
      </c>
      <c r="CA12" s="131">
        <v>30.5</v>
      </c>
      <c r="CB12" s="132">
        <v>129070</v>
      </c>
      <c r="CC12" s="131">
        <v>32.9</v>
      </c>
      <c r="CD12" s="132">
        <v>112910</v>
      </c>
      <c r="CE12" s="131">
        <v>29.5</v>
      </c>
      <c r="CF12" s="132">
        <v>115148</v>
      </c>
      <c r="CG12" s="131">
        <v>30.6</v>
      </c>
      <c r="CH12" s="132">
        <v>115573</v>
      </c>
      <c r="CI12" s="131">
        <v>31.3</v>
      </c>
      <c r="CJ12" s="132">
        <v>114223</v>
      </c>
      <c r="CK12" s="131">
        <v>30.8</v>
      </c>
      <c r="CL12" s="132">
        <v>115315</v>
      </c>
      <c r="CM12" s="131">
        <v>31.048818117442401</v>
      </c>
      <c r="CN12" s="132">
        <v>125326</v>
      </c>
      <c r="CO12" s="131">
        <v>32</v>
      </c>
      <c r="CP12" s="132">
        <v>126546.61900000001</v>
      </c>
      <c r="CQ12" s="131">
        <v>31.6</v>
      </c>
      <c r="CR12" s="132">
        <v>132364.91200000001</v>
      </c>
      <c r="CS12" s="131">
        <v>32.4</v>
      </c>
      <c r="CT12" s="132">
        <v>136777.91500000001</v>
      </c>
      <c r="CU12" s="131">
        <v>32.4</v>
      </c>
      <c r="CV12" s="132">
        <v>138980</v>
      </c>
      <c r="CW12" s="131">
        <v>32.4</v>
      </c>
      <c r="CX12" s="132">
        <v>142863.883</v>
      </c>
      <c r="CY12" s="131">
        <v>32.4</v>
      </c>
      <c r="CZ12" s="132">
        <v>142004.394</v>
      </c>
      <c r="DA12" s="131">
        <v>31.3</v>
      </c>
      <c r="DB12" s="132">
        <v>155815.43</v>
      </c>
      <c r="DC12" s="131">
        <v>32.700000000000003</v>
      </c>
      <c r="DD12" s="132">
        <v>152178.46599999999</v>
      </c>
      <c r="DE12" s="131">
        <v>31.8</v>
      </c>
      <c r="DF12" s="132">
        <v>152091.07</v>
      </c>
      <c r="DG12" s="131">
        <v>31.1</v>
      </c>
      <c r="DH12" s="132">
        <v>150474</v>
      </c>
      <c r="DI12" s="131">
        <v>29.5</v>
      </c>
      <c r="DJ12" s="133">
        <v>156647.34400000001</v>
      </c>
      <c r="DK12" s="134">
        <v>29.7</v>
      </c>
    </row>
    <row r="13" spans="1:234" ht="15" customHeight="1">
      <c r="A13" s="127" t="s">
        <v>166</v>
      </c>
      <c r="B13" s="128">
        <v>49720</v>
      </c>
      <c r="C13" s="129">
        <v>46.801460898377201</v>
      </c>
      <c r="D13" s="128">
        <v>53934</v>
      </c>
      <c r="E13" s="129">
        <v>47.550782903089292</v>
      </c>
      <c r="F13" s="128">
        <v>58865</v>
      </c>
      <c r="G13" s="129">
        <v>48.411105811141994</v>
      </c>
      <c r="H13" s="128">
        <v>65428</v>
      </c>
      <c r="I13" s="129">
        <v>47.718653363673489</v>
      </c>
      <c r="J13" s="130">
        <v>67314</v>
      </c>
      <c r="K13" s="131">
        <v>46.639275544069456</v>
      </c>
      <c r="L13" s="130">
        <v>69422</v>
      </c>
      <c r="M13" s="131">
        <v>45.073952395174587</v>
      </c>
      <c r="N13" s="130">
        <v>78433</v>
      </c>
      <c r="O13" s="131">
        <v>47.133516820306959</v>
      </c>
      <c r="P13" s="130">
        <v>81079</v>
      </c>
      <c r="Q13" s="131">
        <v>44.955152677058152</v>
      </c>
      <c r="R13" s="132">
        <v>78869</v>
      </c>
      <c r="S13" s="131">
        <v>43.8</v>
      </c>
      <c r="T13" s="132">
        <v>76945</v>
      </c>
      <c r="U13" s="131">
        <v>42.9</v>
      </c>
      <c r="V13" s="132">
        <v>78392</v>
      </c>
      <c r="W13" s="131">
        <v>43.3</v>
      </c>
      <c r="X13" s="132">
        <v>86155</v>
      </c>
      <c r="Y13" s="131">
        <v>45.1</v>
      </c>
      <c r="Z13" s="132">
        <v>89384</v>
      </c>
      <c r="AA13" s="131">
        <v>45.1</v>
      </c>
      <c r="AB13" s="132">
        <v>93192</v>
      </c>
      <c r="AC13" s="131">
        <v>44.7</v>
      </c>
      <c r="AD13" s="132">
        <v>96105</v>
      </c>
      <c r="AE13" s="131">
        <v>44.2</v>
      </c>
      <c r="AF13" s="132">
        <v>99774</v>
      </c>
      <c r="AG13" s="131">
        <v>43.3</v>
      </c>
      <c r="AH13" s="132">
        <v>102111</v>
      </c>
      <c r="AI13" s="131">
        <v>42.6</v>
      </c>
      <c r="AJ13" s="132">
        <v>104801</v>
      </c>
      <c r="AK13" s="131">
        <v>41.8</v>
      </c>
      <c r="AL13" s="132">
        <v>108058</v>
      </c>
      <c r="AM13" s="131">
        <v>41.5</v>
      </c>
      <c r="AN13" s="132">
        <v>108360</v>
      </c>
      <c r="AO13" s="131">
        <v>40.299999999999997</v>
      </c>
      <c r="AP13" s="132">
        <v>109390</v>
      </c>
      <c r="AQ13" s="131">
        <v>40.6</v>
      </c>
      <c r="AR13" s="132">
        <v>112242</v>
      </c>
      <c r="AS13" s="131">
        <v>40.200000000000003</v>
      </c>
      <c r="AT13" s="132">
        <v>116584</v>
      </c>
      <c r="AU13" s="131">
        <v>41</v>
      </c>
      <c r="AV13" s="132">
        <v>119206</v>
      </c>
      <c r="AW13" s="131">
        <v>41</v>
      </c>
      <c r="AX13" s="132">
        <v>120630</v>
      </c>
      <c r="AY13" s="131">
        <v>40.5</v>
      </c>
      <c r="AZ13" s="132">
        <v>128692</v>
      </c>
      <c r="BA13" s="131">
        <v>42.1</v>
      </c>
      <c r="BB13" s="132">
        <v>132728</v>
      </c>
      <c r="BC13" s="131">
        <v>42.6</v>
      </c>
      <c r="BD13" s="132">
        <v>134689</v>
      </c>
      <c r="BE13" s="131">
        <v>41.7</v>
      </c>
      <c r="BF13" s="132">
        <v>135682</v>
      </c>
      <c r="BG13" s="131">
        <v>41.3</v>
      </c>
      <c r="BH13" s="132">
        <v>138227</v>
      </c>
      <c r="BI13" s="131">
        <v>42.056725936203101</v>
      </c>
      <c r="BJ13" s="132">
        <v>141003</v>
      </c>
      <c r="BK13" s="131">
        <v>41.977172049156906</v>
      </c>
      <c r="BL13" s="132">
        <v>143450</v>
      </c>
      <c r="BM13" s="131">
        <v>41.4</v>
      </c>
      <c r="BN13" s="132">
        <v>139871</v>
      </c>
      <c r="BO13" s="131">
        <v>39.700000000000003</v>
      </c>
      <c r="BP13" s="132">
        <v>139849</v>
      </c>
      <c r="BQ13" s="131">
        <v>39.4</v>
      </c>
      <c r="BR13" s="132">
        <v>142322</v>
      </c>
      <c r="BS13" s="131">
        <v>38.9</v>
      </c>
      <c r="BT13" s="132">
        <v>147689</v>
      </c>
      <c r="BU13" s="131">
        <v>40.299999999999997</v>
      </c>
      <c r="BV13" s="132">
        <v>120068</v>
      </c>
      <c r="BW13" s="131">
        <v>33.9</v>
      </c>
      <c r="BX13" s="132">
        <v>120171</v>
      </c>
      <c r="BY13" s="131">
        <v>35.200000000000003</v>
      </c>
      <c r="BZ13" s="132">
        <v>138246</v>
      </c>
      <c r="CA13" s="131">
        <v>34.6</v>
      </c>
      <c r="CB13" s="132">
        <v>128713</v>
      </c>
      <c r="CC13" s="131">
        <v>32.799999999999997</v>
      </c>
      <c r="CD13" s="132">
        <v>131675</v>
      </c>
      <c r="CE13" s="131">
        <v>34.5</v>
      </c>
      <c r="CF13" s="132">
        <v>123721</v>
      </c>
      <c r="CG13" s="131">
        <v>32.9</v>
      </c>
      <c r="CH13" s="132">
        <v>122594</v>
      </c>
      <c r="CI13" s="131">
        <v>33.200000000000003</v>
      </c>
      <c r="CJ13" s="132">
        <v>126744</v>
      </c>
      <c r="CK13" s="131">
        <v>34.200000000000003</v>
      </c>
      <c r="CL13" s="132">
        <v>126107</v>
      </c>
      <c r="CM13" s="131">
        <v>34</v>
      </c>
      <c r="CN13" s="132">
        <v>129722</v>
      </c>
      <c r="CO13" s="131">
        <v>33.200000000000003</v>
      </c>
      <c r="CP13" s="132">
        <v>136333.94099999999</v>
      </c>
      <c r="CQ13" s="131">
        <v>34.200000000000003</v>
      </c>
      <c r="CR13" s="132">
        <v>148634.74100000001</v>
      </c>
      <c r="CS13" s="131">
        <v>36.5</v>
      </c>
      <c r="CT13" s="132">
        <v>152421.55300000001</v>
      </c>
      <c r="CU13" s="131">
        <v>36.299999999999997</v>
      </c>
      <c r="CV13" s="132">
        <v>154463</v>
      </c>
      <c r="CW13" s="131">
        <v>36.1</v>
      </c>
      <c r="CX13" s="132">
        <v>159709.978</v>
      </c>
      <c r="CY13" s="131">
        <v>36.1</v>
      </c>
      <c r="CZ13" s="132">
        <v>171455.08799999999</v>
      </c>
      <c r="DA13" s="131">
        <v>37.700000000000003</v>
      </c>
      <c r="DB13" s="132">
        <v>170672.43</v>
      </c>
      <c r="DC13" s="131">
        <v>35.700000000000003</v>
      </c>
      <c r="DD13" s="132">
        <v>171764.389</v>
      </c>
      <c r="DE13" s="131">
        <v>35.799999999999997</v>
      </c>
      <c r="DF13" s="132">
        <v>107452.04700000001</v>
      </c>
      <c r="DG13" s="131">
        <v>21.9</v>
      </c>
      <c r="DH13" s="132">
        <v>120644</v>
      </c>
      <c r="DI13" s="131">
        <v>23.6</v>
      </c>
      <c r="DJ13" s="133">
        <v>130468.246</v>
      </c>
      <c r="DK13" s="134">
        <v>24.7</v>
      </c>
    </row>
    <row r="14" spans="1:234" ht="15" customHeight="1">
      <c r="A14" s="127" t="s">
        <v>167</v>
      </c>
      <c r="B14" s="128">
        <v>10649</v>
      </c>
      <c r="C14" s="129">
        <v>10.023909032719605</v>
      </c>
      <c r="D14" s="128">
        <v>11940</v>
      </c>
      <c r="E14" s="129">
        <v>10.526872619551417</v>
      </c>
      <c r="F14" s="128">
        <v>13400</v>
      </c>
      <c r="G14" s="129">
        <v>11.020280605950951</v>
      </c>
      <c r="H14" s="128">
        <v>15374</v>
      </c>
      <c r="I14" s="129">
        <v>11.21273119785285</v>
      </c>
      <c r="J14" s="130">
        <v>17483</v>
      </c>
      <c r="K14" s="131">
        <v>12.01329670405809</v>
      </c>
      <c r="L14" s="130">
        <v>18916</v>
      </c>
      <c r="M14" s="131">
        <v>12.281681361918736</v>
      </c>
      <c r="N14" s="130">
        <v>19628</v>
      </c>
      <c r="O14" s="131">
        <v>11.795247767508384</v>
      </c>
      <c r="P14" s="130">
        <v>22667</v>
      </c>
      <c r="Q14" s="131">
        <v>12.595926759467647</v>
      </c>
      <c r="R14" s="132">
        <v>22063</v>
      </c>
      <c r="S14" s="131">
        <v>12.3</v>
      </c>
      <c r="T14" s="132">
        <v>21178</v>
      </c>
      <c r="U14" s="131">
        <v>11.8</v>
      </c>
      <c r="V14" s="132">
        <v>20236</v>
      </c>
      <c r="W14" s="131">
        <v>11.2</v>
      </c>
      <c r="X14" s="132">
        <v>20019</v>
      </c>
      <c r="Y14" s="131">
        <v>10.5</v>
      </c>
      <c r="Z14" s="132">
        <v>21248</v>
      </c>
      <c r="AA14" s="131">
        <v>10.7</v>
      </c>
      <c r="AB14" s="132">
        <v>21181</v>
      </c>
      <c r="AC14" s="131">
        <v>10.199999999999999</v>
      </c>
      <c r="AD14" s="132">
        <v>22136</v>
      </c>
      <c r="AE14" s="131">
        <v>10.199999999999999</v>
      </c>
      <c r="AF14" s="132">
        <v>22110</v>
      </c>
      <c r="AG14" s="131">
        <v>9.6</v>
      </c>
      <c r="AH14" s="132">
        <v>23544</v>
      </c>
      <c r="AI14" s="131">
        <v>9.8000000000000007</v>
      </c>
      <c r="AJ14" s="132">
        <v>23871</v>
      </c>
      <c r="AK14" s="131">
        <v>9.5</v>
      </c>
      <c r="AL14" s="132">
        <v>23434</v>
      </c>
      <c r="AM14" s="131">
        <v>9</v>
      </c>
      <c r="AN14" s="132">
        <v>39709</v>
      </c>
      <c r="AO14" s="131">
        <v>14.8</v>
      </c>
      <c r="AP14" s="132">
        <v>39099</v>
      </c>
      <c r="AQ14" s="131">
        <v>14.5</v>
      </c>
      <c r="AR14" s="132">
        <v>39112</v>
      </c>
      <c r="AS14" s="131">
        <v>14</v>
      </c>
      <c r="AT14" s="132">
        <v>39817</v>
      </c>
      <c r="AU14" s="131">
        <v>14</v>
      </c>
      <c r="AV14" s="132">
        <v>41483</v>
      </c>
      <c r="AW14" s="131">
        <v>14.3</v>
      </c>
      <c r="AX14" s="132">
        <v>43008</v>
      </c>
      <c r="AY14" s="131">
        <v>14.5</v>
      </c>
      <c r="AZ14" s="132">
        <v>52843</v>
      </c>
      <c r="BA14" s="131">
        <v>17.3</v>
      </c>
      <c r="BB14" s="132">
        <v>53433</v>
      </c>
      <c r="BC14" s="131">
        <v>17.100000000000001</v>
      </c>
      <c r="BD14" s="132">
        <v>59014</v>
      </c>
      <c r="BE14" s="131">
        <v>18.3</v>
      </c>
      <c r="BF14" s="132">
        <v>61153</v>
      </c>
      <c r="BG14" s="131">
        <v>18.7</v>
      </c>
      <c r="BH14" s="132">
        <v>61127</v>
      </c>
      <c r="BI14" s="131">
        <v>18.598403251913787</v>
      </c>
      <c r="BJ14" s="132">
        <v>64909</v>
      </c>
      <c r="BK14" s="131">
        <v>19.323675812136802</v>
      </c>
      <c r="BL14" s="132">
        <v>65581</v>
      </c>
      <c r="BM14" s="131">
        <v>18.899999999999999</v>
      </c>
      <c r="BN14" s="132">
        <v>65347</v>
      </c>
      <c r="BO14" s="131">
        <v>18.5</v>
      </c>
      <c r="BP14" s="132">
        <v>62858</v>
      </c>
      <c r="BQ14" s="131">
        <v>17.7</v>
      </c>
      <c r="BR14" s="132">
        <v>64091</v>
      </c>
      <c r="BS14" s="131">
        <v>17.5</v>
      </c>
      <c r="BT14" s="132">
        <v>65231</v>
      </c>
      <c r="BU14" s="131">
        <v>17.8</v>
      </c>
      <c r="BV14" s="132">
        <v>58294</v>
      </c>
      <c r="BW14" s="131">
        <v>16.5</v>
      </c>
      <c r="BX14" s="132">
        <v>60684</v>
      </c>
      <c r="BY14" s="131">
        <v>17.8</v>
      </c>
      <c r="BZ14" s="132">
        <v>48721</v>
      </c>
      <c r="CA14" s="131">
        <v>12.2</v>
      </c>
      <c r="CB14" s="132">
        <v>46164</v>
      </c>
      <c r="CC14" s="131">
        <v>11.8</v>
      </c>
      <c r="CD14" s="132">
        <v>48742</v>
      </c>
      <c r="CE14" s="131">
        <v>12.8</v>
      </c>
      <c r="CF14" s="132">
        <v>45783</v>
      </c>
      <c r="CG14" s="131">
        <v>12.2</v>
      </c>
      <c r="CH14" s="132">
        <v>42387</v>
      </c>
      <c r="CI14" s="131">
        <v>11.5</v>
      </c>
      <c r="CJ14" s="132">
        <v>41893</v>
      </c>
      <c r="CK14" s="131">
        <v>11.3</v>
      </c>
      <c r="CL14" s="132">
        <v>41739</v>
      </c>
      <c r="CM14" s="131">
        <v>11.2</v>
      </c>
      <c r="CN14" s="132">
        <v>45147</v>
      </c>
      <c r="CO14" s="131">
        <v>11.6</v>
      </c>
      <c r="CP14" s="132">
        <v>45199.716</v>
      </c>
      <c r="CQ14" s="131">
        <v>11.4</v>
      </c>
      <c r="CR14" s="132">
        <v>38863.133999999998</v>
      </c>
      <c r="CS14" s="131">
        <v>9.5</v>
      </c>
      <c r="CT14" s="132">
        <v>39409.072</v>
      </c>
      <c r="CU14" s="131">
        <v>9.4</v>
      </c>
      <c r="CV14" s="132">
        <v>41936</v>
      </c>
      <c r="CW14" s="131">
        <v>9.8000000000000007</v>
      </c>
      <c r="CX14" s="132">
        <v>47910.366000000002</v>
      </c>
      <c r="CY14" s="131">
        <v>10.8</v>
      </c>
      <c r="CZ14" s="132">
        <v>49389.091</v>
      </c>
      <c r="DA14" s="131">
        <v>10.9</v>
      </c>
      <c r="DB14" s="132">
        <v>55036</v>
      </c>
      <c r="DC14" s="131">
        <v>11.5</v>
      </c>
      <c r="DD14" s="132">
        <v>58233.158000000003</v>
      </c>
      <c r="DE14" s="131">
        <v>12.1</v>
      </c>
      <c r="DF14" s="132">
        <v>112372.314</v>
      </c>
      <c r="DG14" s="131">
        <v>22.900000000000002</v>
      </c>
      <c r="DH14" s="132">
        <v>116130</v>
      </c>
      <c r="DI14" s="131">
        <v>22.8</v>
      </c>
      <c r="DJ14" s="133">
        <v>115325.262</v>
      </c>
      <c r="DK14" s="134">
        <v>21.8</v>
      </c>
    </row>
    <row r="15" spans="1:234" ht="15" customHeight="1">
      <c r="A15" s="127" t="s">
        <v>168</v>
      </c>
      <c r="B15" s="128">
        <v>17929</v>
      </c>
      <c r="C15" s="129">
        <v>16.876576678338793</v>
      </c>
      <c r="D15" s="128">
        <v>19246</v>
      </c>
      <c r="E15" s="129">
        <v>16.968190153759348</v>
      </c>
      <c r="F15" s="128">
        <v>21116</v>
      </c>
      <c r="G15" s="129">
        <v>17.365988453377636</v>
      </c>
      <c r="H15" s="128">
        <v>24396</v>
      </c>
      <c r="I15" s="129">
        <v>17.792753369508137</v>
      </c>
      <c r="J15" s="130">
        <v>26139</v>
      </c>
      <c r="K15" s="131">
        <v>18.110705402240715</v>
      </c>
      <c r="L15" s="130">
        <v>28916</v>
      </c>
      <c r="M15" s="131">
        <v>18.7744289628485</v>
      </c>
      <c r="N15" s="130">
        <v>29371</v>
      </c>
      <c r="O15" s="131">
        <v>17.650204920495653</v>
      </c>
      <c r="P15" s="130">
        <v>31066</v>
      </c>
      <c r="Q15" s="131">
        <v>17.263204690061404</v>
      </c>
      <c r="R15" s="132">
        <v>31940</v>
      </c>
      <c r="S15" s="131">
        <v>17.7</v>
      </c>
      <c r="T15" s="132">
        <v>33448</v>
      </c>
      <c r="U15" s="131">
        <v>18.600000000000001</v>
      </c>
      <c r="V15" s="132">
        <v>34257</v>
      </c>
      <c r="W15" s="131">
        <v>18.899999999999999</v>
      </c>
      <c r="X15" s="132">
        <v>36524</v>
      </c>
      <c r="Y15" s="131">
        <v>19.100000000000001</v>
      </c>
      <c r="Z15" s="132">
        <v>38895</v>
      </c>
      <c r="AA15" s="131">
        <v>19.700000000000003</v>
      </c>
      <c r="AB15" s="132">
        <v>42775</v>
      </c>
      <c r="AC15" s="131">
        <v>20.5</v>
      </c>
      <c r="AD15" s="132">
        <v>45830</v>
      </c>
      <c r="AE15" s="131">
        <v>21.1</v>
      </c>
      <c r="AF15" s="132">
        <v>51410</v>
      </c>
      <c r="AG15" s="131">
        <v>22.3</v>
      </c>
      <c r="AH15" s="132">
        <v>54867</v>
      </c>
      <c r="AI15" s="131">
        <v>22.9</v>
      </c>
      <c r="AJ15" s="132">
        <v>57317</v>
      </c>
      <c r="AK15" s="131">
        <v>22.9</v>
      </c>
      <c r="AL15" s="132">
        <v>60607</v>
      </c>
      <c r="AM15" s="131">
        <v>23.3</v>
      </c>
      <c r="AN15" s="132">
        <v>47906</v>
      </c>
      <c r="AO15" s="131">
        <v>17.8</v>
      </c>
      <c r="AP15" s="132">
        <v>48483</v>
      </c>
      <c r="AQ15" s="131">
        <v>18</v>
      </c>
      <c r="AR15" s="132">
        <v>50824</v>
      </c>
      <c r="AS15" s="131">
        <v>18.2</v>
      </c>
      <c r="AT15" s="132">
        <v>52254</v>
      </c>
      <c r="AU15" s="131">
        <v>18.399999999999999</v>
      </c>
      <c r="AV15" s="132">
        <v>53770</v>
      </c>
      <c r="AW15" s="131">
        <v>18.5</v>
      </c>
      <c r="AX15" s="132">
        <v>54896</v>
      </c>
      <c r="AY15" s="131">
        <v>18.399999999999999</v>
      </c>
      <c r="AZ15" s="132">
        <v>47329</v>
      </c>
      <c r="BA15" s="131">
        <v>15.5</v>
      </c>
      <c r="BB15" s="132">
        <v>47924</v>
      </c>
      <c r="BC15" s="131">
        <v>15.4</v>
      </c>
      <c r="BD15" s="132">
        <v>45326</v>
      </c>
      <c r="BE15" s="131">
        <v>14</v>
      </c>
      <c r="BF15" s="132">
        <v>45886</v>
      </c>
      <c r="BG15" s="131">
        <v>14</v>
      </c>
      <c r="BH15" s="132">
        <v>44520</v>
      </c>
      <c r="BI15" s="131">
        <v>13.545583993574063</v>
      </c>
      <c r="BJ15" s="132">
        <v>42070</v>
      </c>
      <c r="BK15" s="131">
        <v>12.524411736686671</v>
      </c>
      <c r="BL15" s="132">
        <v>43036</v>
      </c>
      <c r="BM15" s="131">
        <v>12.4</v>
      </c>
      <c r="BN15" s="132">
        <v>46077</v>
      </c>
      <c r="BO15" s="131">
        <v>13.1</v>
      </c>
      <c r="BP15" s="132">
        <v>46069</v>
      </c>
      <c r="BQ15" s="131">
        <v>13</v>
      </c>
      <c r="BR15" s="132">
        <v>43618</v>
      </c>
      <c r="BS15" s="131">
        <v>11.9</v>
      </c>
      <c r="BT15" s="132">
        <v>43946</v>
      </c>
      <c r="BU15" s="131">
        <v>12</v>
      </c>
      <c r="BV15" s="132">
        <v>43237</v>
      </c>
      <c r="BW15" s="131">
        <v>12.2</v>
      </c>
      <c r="BX15" s="132">
        <v>40987</v>
      </c>
      <c r="BY15" s="131">
        <v>12</v>
      </c>
      <c r="BZ15" s="132">
        <v>42125</v>
      </c>
      <c r="CA15" s="131">
        <v>10.5</v>
      </c>
      <c r="CB15" s="132">
        <v>38194</v>
      </c>
      <c r="CC15" s="131">
        <v>9.6999999999999993</v>
      </c>
      <c r="CD15" s="132">
        <v>38431</v>
      </c>
      <c r="CE15" s="131">
        <v>10.1</v>
      </c>
      <c r="CF15" s="132">
        <v>43612</v>
      </c>
      <c r="CG15" s="131">
        <v>11.6</v>
      </c>
      <c r="CH15" s="132">
        <v>42005</v>
      </c>
      <c r="CI15" s="131">
        <v>11.4</v>
      </c>
      <c r="CJ15" s="132">
        <v>39835</v>
      </c>
      <c r="CK15" s="131">
        <v>10.8</v>
      </c>
      <c r="CL15" s="132">
        <v>42294</v>
      </c>
      <c r="CM15" s="131">
        <v>11.4</v>
      </c>
      <c r="CN15" s="132">
        <v>45739</v>
      </c>
      <c r="CO15" s="131">
        <v>11.7</v>
      </c>
      <c r="CP15" s="132">
        <v>47544.625</v>
      </c>
      <c r="CQ15" s="131">
        <v>12</v>
      </c>
      <c r="CR15" s="132">
        <v>45003.887000000002</v>
      </c>
      <c r="CS15" s="131">
        <v>11</v>
      </c>
      <c r="CT15" s="132">
        <v>46830.728000000003</v>
      </c>
      <c r="CU15" s="131">
        <v>11.1</v>
      </c>
      <c r="CV15" s="132">
        <v>47488</v>
      </c>
      <c r="CW15" s="131">
        <v>11.1</v>
      </c>
      <c r="CX15" s="132">
        <v>47683.190999999999</v>
      </c>
      <c r="CY15" s="131">
        <v>10.8</v>
      </c>
      <c r="CZ15" s="132">
        <v>47741.167000000001</v>
      </c>
      <c r="DA15" s="131">
        <v>10.5</v>
      </c>
      <c r="DB15" s="132">
        <v>49849.017999999996</v>
      </c>
      <c r="DC15" s="131">
        <v>10.4</v>
      </c>
      <c r="DD15" s="132">
        <v>47993.684999999998</v>
      </c>
      <c r="DE15" s="131">
        <v>10</v>
      </c>
      <c r="DF15" s="132">
        <v>58840.159</v>
      </c>
      <c r="DG15" s="131">
        <v>12</v>
      </c>
      <c r="DH15" s="132">
        <v>65292</v>
      </c>
      <c r="DI15" s="131">
        <v>12.8</v>
      </c>
      <c r="DJ15" s="133">
        <v>69036.857000000004</v>
      </c>
      <c r="DK15" s="134">
        <v>13.100000000000001</v>
      </c>
    </row>
    <row r="16" spans="1:234" ht="15" customHeight="1">
      <c r="A16" s="127" t="s">
        <v>169</v>
      </c>
      <c r="B16" s="128">
        <v>2031</v>
      </c>
      <c r="C16" s="129">
        <v>1.9117813170676605</v>
      </c>
      <c r="D16" s="128">
        <v>2047</v>
      </c>
      <c r="E16" s="129">
        <v>1.8047326844406828</v>
      </c>
      <c r="F16" s="128">
        <v>2017</v>
      </c>
      <c r="G16" s="129">
        <v>1.6587989538957515</v>
      </c>
      <c r="H16" s="128">
        <v>2100</v>
      </c>
      <c r="I16" s="129">
        <v>1.5315946087869772</v>
      </c>
      <c r="J16" s="130">
        <v>2232</v>
      </c>
      <c r="K16" s="131">
        <v>1.546466753043394</v>
      </c>
      <c r="L16" s="130">
        <v>2214</v>
      </c>
      <c r="M16" s="131">
        <v>1.4374943188458491</v>
      </c>
      <c r="N16" s="130">
        <v>2367</v>
      </c>
      <c r="O16" s="131">
        <v>1.4224246721873008</v>
      </c>
      <c r="P16" s="130">
        <v>2845</v>
      </c>
      <c r="Q16" s="131">
        <v>1.5809507932538689</v>
      </c>
      <c r="R16" s="132">
        <v>3572</v>
      </c>
      <c r="S16" s="131">
        <v>2</v>
      </c>
      <c r="T16" s="132">
        <v>4078</v>
      </c>
      <c r="U16" s="131">
        <v>2.2999999999999998</v>
      </c>
      <c r="V16" s="132">
        <v>3925</v>
      </c>
      <c r="W16" s="131">
        <v>2.2000000000000002</v>
      </c>
      <c r="X16" s="132">
        <v>3778</v>
      </c>
      <c r="Y16" s="131">
        <v>2</v>
      </c>
      <c r="Z16" s="132">
        <v>3961</v>
      </c>
      <c r="AA16" s="131">
        <v>2</v>
      </c>
      <c r="AB16" s="132">
        <v>4267</v>
      </c>
      <c r="AC16" s="131">
        <v>2</v>
      </c>
      <c r="AD16" s="132">
        <v>4125</v>
      </c>
      <c r="AE16" s="131">
        <v>1.9</v>
      </c>
      <c r="AF16" s="132">
        <v>4285</v>
      </c>
      <c r="AG16" s="131">
        <v>1.9</v>
      </c>
      <c r="AH16" s="132">
        <v>4751</v>
      </c>
      <c r="AI16" s="131">
        <v>2</v>
      </c>
      <c r="AJ16" s="132">
        <v>5095</v>
      </c>
      <c r="AK16" s="131">
        <v>2</v>
      </c>
      <c r="AL16" s="132">
        <v>5268</v>
      </c>
      <c r="AM16" s="131">
        <v>2</v>
      </c>
      <c r="AN16" s="132">
        <v>5847</v>
      </c>
      <c r="AO16" s="131">
        <v>2.2000000000000002</v>
      </c>
      <c r="AP16" s="132">
        <v>6807</v>
      </c>
      <c r="AQ16" s="131">
        <v>2.5</v>
      </c>
      <c r="AR16" s="132">
        <v>6356</v>
      </c>
      <c r="AS16" s="131">
        <v>2.2999999999999998</v>
      </c>
      <c r="AT16" s="132">
        <v>7192</v>
      </c>
      <c r="AU16" s="131">
        <v>2.6</v>
      </c>
      <c r="AV16" s="132">
        <v>7427</v>
      </c>
      <c r="AW16" s="131">
        <v>2.5</v>
      </c>
      <c r="AX16" s="132">
        <v>7608</v>
      </c>
      <c r="AY16" s="131">
        <v>2.7</v>
      </c>
      <c r="AZ16" s="132">
        <v>9070</v>
      </c>
      <c r="BA16" s="131">
        <v>3</v>
      </c>
      <c r="BB16" s="132">
        <v>9590</v>
      </c>
      <c r="BC16" s="131">
        <v>3.1</v>
      </c>
      <c r="BD16" s="132">
        <v>6668</v>
      </c>
      <c r="BE16" s="131">
        <v>2.1</v>
      </c>
      <c r="BF16" s="132">
        <v>7013</v>
      </c>
      <c r="BG16" s="131">
        <v>2.1</v>
      </c>
      <c r="BH16" s="132">
        <v>6224</v>
      </c>
      <c r="BI16" s="131">
        <v>1.8937042851753139</v>
      </c>
      <c r="BJ16" s="132">
        <v>5734</v>
      </c>
      <c r="BK16" s="131">
        <v>1.7070353434314567</v>
      </c>
      <c r="BL16" s="132">
        <v>6077</v>
      </c>
      <c r="BM16" s="131">
        <v>1.7</v>
      </c>
      <c r="BN16" s="132">
        <v>6655</v>
      </c>
      <c r="BO16" s="131">
        <v>1.9</v>
      </c>
      <c r="BP16" s="132">
        <v>7167</v>
      </c>
      <c r="BQ16" s="131">
        <v>2</v>
      </c>
      <c r="BR16" s="132">
        <v>9881</v>
      </c>
      <c r="BS16" s="131">
        <v>2.7</v>
      </c>
      <c r="BT16" s="132">
        <v>10027</v>
      </c>
      <c r="BU16" s="131">
        <v>2.7</v>
      </c>
      <c r="BV16" s="132">
        <v>8585</v>
      </c>
      <c r="BW16" s="131">
        <v>2.4</v>
      </c>
      <c r="BX16" s="132">
        <v>10279</v>
      </c>
      <c r="BY16" s="131">
        <v>3</v>
      </c>
      <c r="BZ16" s="132">
        <v>12226</v>
      </c>
      <c r="CA16" s="131">
        <v>3.1</v>
      </c>
      <c r="CB16" s="132">
        <v>13169</v>
      </c>
      <c r="CC16" s="131">
        <v>3.4</v>
      </c>
      <c r="CD16" s="132">
        <v>13131</v>
      </c>
      <c r="CE16" s="131">
        <v>3.4</v>
      </c>
      <c r="CF16" s="132">
        <v>12331</v>
      </c>
      <c r="CG16" s="131">
        <v>3.3</v>
      </c>
      <c r="CH16" s="132">
        <v>12300</v>
      </c>
      <c r="CI16" s="131">
        <v>3.3</v>
      </c>
      <c r="CJ16" s="132">
        <v>12933</v>
      </c>
      <c r="CK16" s="131">
        <v>3.5</v>
      </c>
      <c r="CL16" s="132">
        <v>11137</v>
      </c>
      <c r="CM16" s="131">
        <v>3</v>
      </c>
      <c r="CN16" s="132">
        <v>11192</v>
      </c>
      <c r="CO16" s="131">
        <v>2.9</v>
      </c>
      <c r="CP16" s="132">
        <v>9847.3549999999996</v>
      </c>
      <c r="CQ16" s="131">
        <v>2.5</v>
      </c>
      <c r="CR16" s="132">
        <v>9440.6059999999998</v>
      </c>
      <c r="CS16" s="131">
        <v>2.2999999999999998</v>
      </c>
      <c r="CT16" s="132">
        <v>9254.8140000000003</v>
      </c>
      <c r="CU16" s="131">
        <v>2.2000000000000002</v>
      </c>
      <c r="CV16" s="132">
        <v>9320</v>
      </c>
      <c r="CW16" s="131">
        <v>2.2000000000000002</v>
      </c>
      <c r="CX16" s="132">
        <v>8890.1560000000009</v>
      </c>
      <c r="CY16" s="131">
        <v>2</v>
      </c>
      <c r="CZ16" s="132">
        <v>8071.05</v>
      </c>
      <c r="DA16" s="131">
        <v>1.7999999999999998</v>
      </c>
      <c r="DB16" s="132">
        <v>8817.2999999999993</v>
      </c>
      <c r="DC16" s="131">
        <v>1.8</v>
      </c>
      <c r="DD16" s="132">
        <v>11745.28</v>
      </c>
      <c r="DE16" s="131">
        <v>2.5</v>
      </c>
      <c r="DF16" s="132">
        <v>20361.141</v>
      </c>
      <c r="DG16" s="131">
        <v>4.2</v>
      </c>
      <c r="DH16" s="132">
        <v>18434</v>
      </c>
      <c r="DI16" s="131">
        <v>3.6</v>
      </c>
      <c r="DJ16" s="133">
        <v>17539.552</v>
      </c>
      <c r="DK16" s="134">
        <v>3.3000000000000003</v>
      </c>
    </row>
    <row r="17" spans="1:137" ht="15" customHeight="1">
      <c r="A17" s="127" t="s">
        <v>170</v>
      </c>
      <c r="B17" s="128">
        <v>908</v>
      </c>
      <c r="C17" s="129">
        <v>0.85470085470085477</v>
      </c>
      <c r="D17" s="128">
        <v>959</v>
      </c>
      <c r="E17" s="129">
        <v>0.84550007053180976</v>
      </c>
      <c r="F17" s="128">
        <v>973</v>
      </c>
      <c r="G17" s="129">
        <v>0.80020395743211015</v>
      </c>
      <c r="H17" s="128">
        <v>1034</v>
      </c>
      <c r="I17" s="129">
        <v>0.75412801213606395</v>
      </c>
      <c r="J17" s="130">
        <v>1081</v>
      </c>
      <c r="K17" s="131">
        <v>0.74898322582433197</v>
      </c>
      <c r="L17" s="130">
        <v>1205</v>
      </c>
      <c r="M17" s="131">
        <v>0.78237608591203622</v>
      </c>
      <c r="N17" s="130">
        <v>1236</v>
      </c>
      <c r="O17" s="131">
        <v>0.7427616792663726</v>
      </c>
      <c r="P17" s="130">
        <v>1367</v>
      </c>
      <c r="Q17" s="131">
        <v>0.75963435303270266</v>
      </c>
      <c r="R17" s="132">
        <v>1748</v>
      </c>
      <c r="S17" s="131">
        <v>1</v>
      </c>
      <c r="T17" s="132">
        <v>1786</v>
      </c>
      <c r="U17" s="131">
        <v>1</v>
      </c>
      <c r="V17" s="132">
        <v>1840</v>
      </c>
      <c r="W17" s="131">
        <v>1</v>
      </c>
      <c r="X17" s="132">
        <v>1916</v>
      </c>
      <c r="Y17" s="131">
        <v>1</v>
      </c>
      <c r="Z17" s="132">
        <v>1788</v>
      </c>
      <c r="AA17" s="131">
        <v>0.9</v>
      </c>
      <c r="AB17" s="132">
        <v>1741</v>
      </c>
      <c r="AC17" s="131">
        <v>0.8</v>
      </c>
      <c r="AD17" s="132">
        <v>1884</v>
      </c>
      <c r="AE17" s="131">
        <v>0.9</v>
      </c>
      <c r="AF17" s="132">
        <v>1824</v>
      </c>
      <c r="AG17" s="131">
        <v>0.8</v>
      </c>
      <c r="AH17" s="132">
        <v>1919</v>
      </c>
      <c r="AI17" s="131">
        <v>0.8</v>
      </c>
      <c r="AJ17" s="132">
        <v>2063</v>
      </c>
      <c r="AK17" s="131">
        <v>0.8</v>
      </c>
      <c r="AL17" s="132">
        <v>2305</v>
      </c>
      <c r="AM17" s="131">
        <v>0.9</v>
      </c>
      <c r="AN17" s="132">
        <v>2452</v>
      </c>
      <c r="AO17" s="131">
        <v>0.9</v>
      </c>
      <c r="AP17" s="132">
        <v>2305</v>
      </c>
      <c r="AQ17" s="131">
        <v>0.9</v>
      </c>
      <c r="AR17" s="132">
        <v>3273</v>
      </c>
      <c r="AS17" s="131">
        <v>1.2</v>
      </c>
      <c r="AT17" s="132">
        <v>2548</v>
      </c>
      <c r="AU17" s="131">
        <v>0.9</v>
      </c>
      <c r="AV17" s="132">
        <v>2725</v>
      </c>
      <c r="AW17" s="131">
        <v>0.9</v>
      </c>
      <c r="AX17" s="132">
        <v>2763</v>
      </c>
      <c r="AY17" s="131">
        <v>0.9</v>
      </c>
      <c r="AZ17" s="132">
        <v>2636</v>
      </c>
      <c r="BA17" s="131">
        <v>0.9</v>
      </c>
      <c r="BB17" s="132">
        <v>2693</v>
      </c>
      <c r="BC17" s="131">
        <v>0.9</v>
      </c>
      <c r="BD17" s="132">
        <v>4032</v>
      </c>
      <c r="BE17" s="131">
        <v>1.2</v>
      </c>
      <c r="BF17" s="132">
        <v>4358</v>
      </c>
      <c r="BG17" s="131">
        <v>1.3</v>
      </c>
      <c r="BH17" s="132">
        <v>4108</v>
      </c>
      <c r="BI17" s="131">
        <v>1.2498935095597989</v>
      </c>
      <c r="BJ17" s="132">
        <v>4421</v>
      </c>
      <c r="BK17" s="131">
        <v>1.3161498523387634</v>
      </c>
      <c r="BL17" s="132">
        <v>4776</v>
      </c>
      <c r="BM17" s="131">
        <v>1.4</v>
      </c>
      <c r="BN17" s="132">
        <v>3842</v>
      </c>
      <c r="BO17" s="131">
        <v>1.1000000000000001</v>
      </c>
      <c r="BP17" s="132">
        <v>3846</v>
      </c>
      <c r="BQ17" s="131">
        <v>1.1000000000000001</v>
      </c>
      <c r="BR17" s="132">
        <v>3718</v>
      </c>
      <c r="BS17" s="131">
        <v>1</v>
      </c>
      <c r="BT17" s="132">
        <v>3794</v>
      </c>
      <c r="BU17" s="131">
        <v>1</v>
      </c>
      <c r="BV17" s="132">
        <v>4795</v>
      </c>
      <c r="BW17" s="131">
        <v>1.3</v>
      </c>
      <c r="BX17" s="132">
        <v>5331</v>
      </c>
      <c r="BY17" s="131">
        <v>1.5</v>
      </c>
      <c r="BZ17" s="132">
        <v>6147</v>
      </c>
      <c r="CA17" s="131">
        <v>1.5</v>
      </c>
      <c r="CB17" s="132">
        <v>6248</v>
      </c>
      <c r="CC17" s="131">
        <v>1.6</v>
      </c>
      <c r="CD17" s="132">
        <v>7423</v>
      </c>
      <c r="CE17" s="131">
        <v>1.9</v>
      </c>
      <c r="CF17" s="132">
        <v>7371</v>
      </c>
      <c r="CG17" s="131">
        <v>2</v>
      </c>
      <c r="CH17" s="132">
        <v>6986</v>
      </c>
      <c r="CI17" s="131">
        <v>1.9</v>
      </c>
      <c r="CJ17" s="132">
        <v>7657</v>
      </c>
      <c r="CK17" s="131">
        <v>2.1</v>
      </c>
      <c r="CL17" s="132">
        <v>8590</v>
      </c>
      <c r="CM17" s="131">
        <v>2.2999999999999998</v>
      </c>
      <c r="CN17" s="132">
        <v>7871</v>
      </c>
      <c r="CO17" s="131">
        <v>2</v>
      </c>
      <c r="CP17" s="132">
        <v>8136.1229999999996</v>
      </c>
      <c r="CQ17" s="131">
        <v>2</v>
      </c>
      <c r="CR17" s="132">
        <v>6046.8059999999996</v>
      </c>
      <c r="CS17" s="131">
        <v>1.5</v>
      </c>
      <c r="CT17" s="132">
        <v>6335.826</v>
      </c>
      <c r="CU17" s="131">
        <v>1.5</v>
      </c>
      <c r="CV17" s="132">
        <v>5856</v>
      </c>
      <c r="CW17" s="131">
        <v>1.4</v>
      </c>
      <c r="CX17" s="132">
        <v>6316.1319999999996</v>
      </c>
      <c r="CY17" s="131">
        <v>1.4000000000000001</v>
      </c>
      <c r="CZ17" s="132">
        <v>8164.1779999999999</v>
      </c>
      <c r="DA17" s="131">
        <v>1.7999999999999998</v>
      </c>
      <c r="DB17" s="132">
        <v>9078.4869999999992</v>
      </c>
      <c r="DC17" s="131">
        <v>1.9</v>
      </c>
      <c r="DD17" s="132">
        <v>9398.1239999999998</v>
      </c>
      <c r="DE17" s="131">
        <v>2</v>
      </c>
      <c r="DF17" s="132">
        <v>7025.116</v>
      </c>
      <c r="DG17" s="131">
        <v>1.4000000000000001</v>
      </c>
      <c r="DH17" s="132">
        <v>7068</v>
      </c>
      <c r="DI17" s="131">
        <v>1.4</v>
      </c>
      <c r="DJ17" s="133">
        <v>7483.1369999999997</v>
      </c>
      <c r="DK17" s="134">
        <v>1.4000000000000001</v>
      </c>
    </row>
    <row r="18" spans="1:137" ht="15" customHeight="1">
      <c r="A18" s="127" t="s">
        <v>171</v>
      </c>
      <c r="B18" s="128">
        <v>809</v>
      </c>
      <c r="C18" s="129">
        <v>0.7615121051244399</v>
      </c>
      <c r="D18" s="128">
        <v>964</v>
      </c>
      <c r="E18" s="129">
        <v>0.84990830864719991</v>
      </c>
      <c r="F18" s="128">
        <v>859</v>
      </c>
      <c r="G18" s="129">
        <v>0.70644933138148258</v>
      </c>
      <c r="H18" s="128">
        <v>849</v>
      </c>
      <c r="I18" s="129">
        <v>0.61920182040959215</v>
      </c>
      <c r="J18" s="130">
        <v>973</v>
      </c>
      <c r="K18" s="131">
        <v>0.67415418938674843</v>
      </c>
      <c r="L18" s="130">
        <v>1186</v>
      </c>
      <c r="M18" s="131">
        <v>0.7700398654702697</v>
      </c>
      <c r="N18" s="130">
        <v>1060</v>
      </c>
      <c r="O18" s="131">
        <v>0.63699626215400884</v>
      </c>
      <c r="P18" s="130">
        <v>1228</v>
      </c>
      <c r="Q18" s="131">
        <v>0.68239282042732907</v>
      </c>
      <c r="R18" s="132">
        <v>1502</v>
      </c>
      <c r="S18" s="131">
        <v>0.8</v>
      </c>
      <c r="T18" s="132">
        <v>1947</v>
      </c>
      <c r="U18" s="131">
        <v>1.1000000000000001</v>
      </c>
      <c r="V18" s="132">
        <v>1629</v>
      </c>
      <c r="W18" s="131">
        <v>0.9</v>
      </c>
      <c r="X18" s="132">
        <v>1791</v>
      </c>
      <c r="Y18" s="131">
        <v>0.9</v>
      </c>
      <c r="Z18" s="132">
        <v>1745</v>
      </c>
      <c r="AA18" s="131">
        <v>0.9</v>
      </c>
      <c r="AB18" s="132">
        <v>1885</v>
      </c>
      <c r="AC18" s="131">
        <v>0.9</v>
      </c>
      <c r="AD18" s="132">
        <v>1649</v>
      </c>
      <c r="AE18" s="131">
        <v>0.70000000000000007</v>
      </c>
      <c r="AF18" s="132">
        <v>1653</v>
      </c>
      <c r="AG18" s="131">
        <v>0.6</v>
      </c>
      <c r="AH18" s="132">
        <v>1735</v>
      </c>
      <c r="AI18" s="131">
        <v>0.6</v>
      </c>
      <c r="AJ18" s="132">
        <v>1984</v>
      </c>
      <c r="AK18" s="131">
        <v>0.8</v>
      </c>
      <c r="AL18" s="132">
        <v>1849</v>
      </c>
      <c r="AM18" s="131">
        <v>0.7</v>
      </c>
      <c r="AN18" s="132">
        <v>1963</v>
      </c>
      <c r="AO18" s="131">
        <v>0.7</v>
      </c>
      <c r="AP18" s="132">
        <v>2042</v>
      </c>
      <c r="AQ18" s="131">
        <v>0.8</v>
      </c>
      <c r="AR18" s="132">
        <v>2236</v>
      </c>
      <c r="AS18" s="131">
        <v>0.8</v>
      </c>
      <c r="AT18" s="132">
        <v>2139</v>
      </c>
      <c r="AU18" s="131">
        <v>0.8</v>
      </c>
      <c r="AV18" s="132">
        <v>2026</v>
      </c>
      <c r="AW18" s="131">
        <v>0.7</v>
      </c>
      <c r="AX18" s="132">
        <v>2167</v>
      </c>
      <c r="AY18" s="131">
        <v>0.7</v>
      </c>
      <c r="AZ18" s="132">
        <v>2452</v>
      </c>
      <c r="BA18" s="131">
        <v>0.8</v>
      </c>
      <c r="BB18" s="132">
        <v>2225</v>
      </c>
      <c r="BC18" s="131">
        <v>0.7</v>
      </c>
      <c r="BD18" s="132">
        <v>2023</v>
      </c>
      <c r="BE18" s="131">
        <v>0.6</v>
      </c>
      <c r="BF18" s="132">
        <v>2220</v>
      </c>
      <c r="BG18" s="131">
        <v>0.7</v>
      </c>
      <c r="BH18" s="132">
        <v>2837</v>
      </c>
      <c r="BI18" s="131">
        <v>0.86318108242968583</v>
      </c>
      <c r="BJ18" s="132">
        <v>2314</v>
      </c>
      <c r="BK18" s="131">
        <v>0.68888730113365726</v>
      </c>
      <c r="BL18" s="132">
        <v>2329</v>
      </c>
      <c r="BM18" s="131">
        <v>0.7</v>
      </c>
      <c r="BN18" s="132">
        <v>3678</v>
      </c>
      <c r="BO18" s="131">
        <v>1</v>
      </c>
      <c r="BP18" s="132">
        <v>3583</v>
      </c>
      <c r="BQ18" s="131">
        <v>1</v>
      </c>
      <c r="BR18" s="132">
        <v>3185</v>
      </c>
      <c r="BS18" s="131">
        <v>0.9</v>
      </c>
      <c r="BT18" s="132">
        <v>3445</v>
      </c>
      <c r="BU18" s="131">
        <v>0.9</v>
      </c>
      <c r="BV18" s="132">
        <v>3180</v>
      </c>
      <c r="BW18" s="131">
        <v>0.9</v>
      </c>
      <c r="BX18" s="132">
        <v>3386</v>
      </c>
      <c r="BY18" s="131">
        <v>1</v>
      </c>
      <c r="BZ18" s="132">
        <v>3529</v>
      </c>
      <c r="CA18" s="131">
        <v>0.9</v>
      </c>
      <c r="CB18" s="132">
        <v>3765</v>
      </c>
      <c r="CC18" s="131">
        <v>1</v>
      </c>
      <c r="CD18" s="132">
        <v>3732</v>
      </c>
      <c r="CE18" s="131">
        <v>1</v>
      </c>
      <c r="CF18" s="132">
        <v>3824</v>
      </c>
      <c r="CG18" s="131">
        <v>1</v>
      </c>
      <c r="CH18" s="132">
        <v>4270</v>
      </c>
      <c r="CI18" s="131">
        <v>1.2</v>
      </c>
      <c r="CJ18" s="132">
        <v>4272</v>
      </c>
      <c r="CK18" s="131">
        <v>1.2</v>
      </c>
      <c r="CL18" s="132">
        <v>5109</v>
      </c>
      <c r="CM18" s="131">
        <v>1.4</v>
      </c>
      <c r="CN18" s="132">
        <v>4968</v>
      </c>
      <c r="CO18" s="131">
        <v>1.3</v>
      </c>
      <c r="CP18" s="132">
        <v>4081.4470000000001</v>
      </c>
      <c r="CQ18" s="131">
        <v>1</v>
      </c>
      <c r="CR18" s="132">
        <v>6740.7340000000004</v>
      </c>
      <c r="CS18" s="131">
        <v>1.7000000000000002</v>
      </c>
      <c r="CT18" s="132">
        <v>6575.9250000000002</v>
      </c>
      <c r="CU18" s="131">
        <v>1.7</v>
      </c>
      <c r="CV18" s="132">
        <v>6766</v>
      </c>
      <c r="CW18" s="131">
        <v>1.6</v>
      </c>
      <c r="CX18" s="132">
        <v>6753.2209999999995</v>
      </c>
      <c r="CY18" s="131">
        <v>1.5</v>
      </c>
      <c r="CZ18" s="132">
        <v>4156.5959999999995</v>
      </c>
      <c r="DA18" s="131">
        <v>0.89999999999999991</v>
      </c>
      <c r="DB18" s="132">
        <v>4908.3829999999998</v>
      </c>
      <c r="DC18" s="131">
        <v>1</v>
      </c>
      <c r="DD18" s="132">
        <v>4971.1180000000004</v>
      </c>
      <c r="DE18" s="131">
        <v>1</v>
      </c>
      <c r="DF18" s="132">
        <v>7288.7420000000002</v>
      </c>
      <c r="DG18" s="131">
        <v>1.5</v>
      </c>
      <c r="DH18" s="132">
        <v>7848</v>
      </c>
      <c r="DI18" s="131">
        <v>1.5</v>
      </c>
      <c r="DJ18" s="133">
        <v>8401.0650000000005</v>
      </c>
      <c r="DK18" s="134">
        <v>1.6</v>
      </c>
    </row>
    <row r="19" spans="1:137" ht="15" customHeight="1">
      <c r="A19" s="127" t="s">
        <v>172</v>
      </c>
      <c r="B19" s="128">
        <v>733</v>
      </c>
      <c r="C19" s="129">
        <v>0.68997326706577811</v>
      </c>
      <c r="D19" s="128">
        <v>779</v>
      </c>
      <c r="E19" s="129">
        <v>0.68680349837776833</v>
      </c>
      <c r="F19" s="128">
        <v>783</v>
      </c>
      <c r="G19" s="129">
        <v>0.64394624734773098</v>
      </c>
      <c r="H19" s="128">
        <v>767</v>
      </c>
      <c r="I19" s="129">
        <v>0.55939669759029109</v>
      </c>
      <c r="J19" s="130">
        <v>746</v>
      </c>
      <c r="K19" s="131">
        <v>0.5168746405781236</v>
      </c>
      <c r="L19" s="130">
        <v>838</v>
      </c>
      <c r="M19" s="131">
        <v>0.54409224895791397</v>
      </c>
      <c r="N19" s="130">
        <v>849</v>
      </c>
      <c r="O19" s="131">
        <v>0.51019794959316378</v>
      </c>
      <c r="P19" s="130">
        <v>839</v>
      </c>
      <c r="Q19" s="131">
        <v>0.4662276680281181</v>
      </c>
      <c r="R19" s="132">
        <v>1324</v>
      </c>
      <c r="S19" s="131">
        <v>0.7</v>
      </c>
      <c r="T19" s="132">
        <v>1367</v>
      </c>
      <c r="U19" s="131">
        <v>0.70000000000000007</v>
      </c>
      <c r="V19" s="132">
        <v>1447</v>
      </c>
      <c r="W19" s="131">
        <v>0.8</v>
      </c>
      <c r="X19" s="132">
        <v>1339</v>
      </c>
      <c r="Y19" s="131">
        <v>0.7</v>
      </c>
      <c r="Z19" s="132">
        <v>1430</v>
      </c>
      <c r="AA19" s="131">
        <v>0.7</v>
      </c>
      <c r="AB19" s="132">
        <v>1398</v>
      </c>
      <c r="AC19" s="131">
        <v>0.7</v>
      </c>
      <c r="AD19" s="132">
        <v>1307</v>
      </c>
      <c r="AE19" s="131">
        <v>0.6</v>
      </c>
      <c r="AF19" s="132">
        <v>1329</v>
      </c>
      <c r="AG19" s="131">
        <v>0.6</v>
      </c>
      <c r="AH19" s="132">
        <v>1368</v>
      </c>
      <c r="AI19" s="131">
        <v>0.6</v>
      </c>
      <c r="AJ19" s="132">
        <v>1491</v>
      </c>
      <c r="AK19" s="131">
        <v>0.6</v>
      </c>
      <c r="AL19" s="132">
        <v>1555</v>
      </c>
      <c r="AM19" s="131">
        <v>0.6</v>
      </c>
      <c r="AN19" s="132">
        <v>1763</v>
      </c>
      <c r="AO19" s="131">
        <v>0.7</v>
      </c>
      <c r="AP19" s="132">
        <v>1736</v>
      </c>
      <c r="AQ19" s="131">
        <v>0.6</v>
      </c>
      <c r="AR19" s="132">
        <v>1838</v>
      </c>
      <c r="AS19" s="131">
        <v>0.7</v>
      </c>
      <c r="AT19" s="132">
        <v>1810</v>
      </c>
      <c r="AU19" s="131">
        <v>0.6</v>
      </c>
      <c r="AV19" s="132">
        <v>1798</v>
      </c>
      <c r="AW19" s="131">
        <v>0.6</v>
      </c>
      <c r="AX19" s="132">
        <v>1768</v>
      </c>
      <c r="AY19" s="131">
        <v>0.6</v>
      </c>
      <c r="AZ19" s="132">
        <v>1859</v>
      </c>
      <c r="BA19" s="131">
        <v>0.6</v>
      </c>
      <c r="BB19" s="132">
        <v>1659</v>
      </c>
      <c r="BC19" s="131">
        <v>0.5</v>
      </c>
      <c r="BD19" s="132">
        <v>1652</v>
      </c>
      <c r="BE19" s="131">
        <v>0.5</v>
      </c>
      <c r="BF19" s="132">
        <v>1739</v>
      </c>
      <c r="BG19" s="131">
        <v>0.5</v>
      </c>
      <c r="BH19" s="132">
        <v>1906</v>
      </c>
      <c r="BI19" s="131">
        <v>0.57991651149488244</v>
      </c>
      <c r="BJ19" s="132">
        <v>1968</v>
      </c>
      <c r="BK19" s="131">
        <v>0.58588168048013711</v>
      </c>
      <c r="BL19" s="132">
        <v>1932</v>
      </c>
      <c r="BM19" s="131">
        <v>0.6</v>
      </c>
      <c r="BN19" s="132">
        <v>2062</v>
      </c>
      <c r="BO19" s="131">
        <v>0.6</v>
      </c>
      <c r="BP19" s="132">
        <v>2144</v>
      </c>
      <c r="BQ19" s="131">
        <v>0.6</v>
      </c>
      <c r="BR19" s="132">
        <v>2059</v>
      </c>
      <c r="BS19" s="131">
        <v>0.6</v>
      </c>
      <c r="BT19" s="132">
        <v>2091</v>
      </c>
      <c r="BU19" s="131">
        <v>0.6</v>
      </c>
      <c r="BV19" s="132">
        <v>3787</v>
      </c>
      <c r="BW19" s="131">
        <v>1.1000000000000001</v>
      </c>
      <c r="BX19" s="132">
        <v>2759</v>
      </c>
      <c r="BY19" s="131">
        <v>0.8</v>
      </c>
      <c r="BZ19" s="132">
        <v>3077</v>
      </c>
      <c r="CA19" s="131">
        <v>0.8</v>
      </c>
      <c r="CB19" s="132">
        <v>3106</v>
      </c>
      <c r="CC19" s="131">
        <v>0.8</v>
      </c>
      <c r="CD19" s="132">
        <v>2936</v>
      </c>
      <c r="CE19" s="131">
        <v>0.8</v>
      </c>
      <c r="CF19" s="132">
        <v>3263</v>
      </c>
      <c r="CG19" s="131">
        <v>0.9</v>
      </c>
      <c r="CH19" s="132">
        <v>2991</v>
      </c>
      <c r="CI19" s="131">
        <v>0.8</v>
      </c>
      <c r="CJ19" s="132">
        <v>2961</v>
      </c>
      <c r="CK19" s="131">
        <v>0.8</v>
      </c>
      <c r="CL19" s="132">
        <v>2690</v>
      </c>
      <c r="CM19" s="131">
        <v>0.7</v>
      </c>
      <c r="CN19" s="132">
        <v>3133</v>
      </c>
      <c r="CO19" s="131">
        <v>0.8</v>
      </c>
      <c r="CP19" s="132">
        <v>3378.4479999999999</v>
      </c>
      <c r="CQ19" s="131">
        <v>0.8</v>
      </c>
      <c r="CR19" s="132">
        <v>3400.2460000000001</v>
      </c>
      <c r="CS19" s="131">
        <v>0.8</v>
      </c>
      <c r="CT19" s="132">
        <v>3984.2979999999998</v>
      </c>
      <c r="CU19" s="131">
        <v>0.9</v>
      </c>
      <c r="CV19" s="132">
        <v>4839</v>
      </c>
      <c r="CW19" s="131">
        <v>1.1000000000000001</v>
      </c>
      <c r="CX19" s="132">
        <v>5529.8389999999999</v>
      </c>
      <c r="CY19" s="131">
        <v>1.3</v>
      </c>
      <c r="CZ19" s="132">
        <v>4049.8919999999998</v>
      </c>
      <c r="DA19" s="131">
        <v>0.89999999999999991</v>
      </c>
      <c r="DB19" s="132">
        <v>4190.8050000000003</v>
      </c>
      <c r="DC19" s="131">
        <v>1</v>
      </c>
      <c r="DD19" s="132">
        <v>4021.7</v>
      </c>
      <c r="DE19" s="131">
        <v>0.8</v>
      </c>
      <c r="DF19" s="132">
        <v>4343.0789999999997</v>
      </c>
      <c r="DG19" s="131">
        <v>0.89999999999999991</v>
      </c>
      <c r="DH19" s="132">
        <v>4041</v>
      </c>
      <c r="DI19" s="131">
        <v>0.8</v>
      </c>
      <c r="DJ19" s="133">
        <v>4332.1899999999996</v>
      </c>
      <c r="DK19" s="134">
        <v>0.8</v>
      </c>
    </row>
    <row r="20" spans="1:137" ht="15" customHeight="1">
      <c r="A20" s="127" t="s">
        <v>173</v>
      </c>
      <c r="B20" s="128">
        <v>3517</v>
      </c>
      <c r="C20" s="129">
        <v>3.3105538612146539</v>
      </c>
      <c r="D20" s="128">
        <v>3579</v>
      </c>
      <c r="E20" s="129">
        <v>3.1554168429961913</v>
      </c>
      <c r="F20" s="128">
        <v>3926</v>
      </c>
      <c r="G20" s="129">
        <v>3.2287777357435399</v>
      </c>
      <c r="H20" s="128">
        <v>4163</v>
      </c>
      <c r="I20" s="129">
        <v>3.0362039792286599</v>
      </c>
      <c r="J20" s="130">
        <v>4242</v>
      </c>
      <c r="K20" s="131">
        <v>2.9391182645206437</v>
      </c>
      <c r="L20" s="130">
        <v>4457</v>
      </c>
      <c r="M20" s="131">
        <v>2.8938176057343949</v>
      </c>
      <c r="N20" s="130">
        <v>4900</v>
      </c>
      <c r="O20" s="131">
        <v>2.9446053627873994</v>
      </c>
      <c r="P20" s="130">
        <v>5361</v>
      </c>
      <c r="Q20" s="131">
        <v>2.9790781028590478</v>
      </c>
      <c r="R20" s="132">
        <v>5599</v>
      </c>
      <c r="S20" s="131">
        <v>3.1</v>
      </c>
      <c r="T20" s="132">
        <v>6405</v>
      </c>
      <c r="U20" s="131">
        <v>3.6</v>
      </c>
      <c r="V20" s="132">
        <v>7568</v>
      </c>
      <c r="W20" s="131">
        <v>4.2</v>
      </c>
      <c r="X20" s="132">
        <v>8798</v>
      </c>
      <c r="Y20" s="131">
        <v>4.5999999999999996</v>
      </c>
      <c r="Z20" s="132">
        <v>8199</v>
      </c>
      <c r="AA20" s="131">
        <v>4.0999999999999996</v>
      </c>
      <c r="AB20" s="132">
        <v>7943</v>
      </c>
      <c r="AC20" s="131">
        <v>3.8</v>
      </c>
      <c r="AD20" s="132">
        <v>8223</v>
      </c>
      <c r="AE20" s="131">
        <v>3.8</v>
      </c>
      <c r="AF20" s="132">
        <v>8294</v>
      </c>
      <c r="AG20" s="131">
        <v>3.6</v>
      </c>
      <c r="AH20" s="132">
        <v>8469</v>
      </c>
      <c r="AI20" s="131">
        <v>3.5</v>
      </c>
      <c r="AJ20" s="132">
        <v>8715</v>
      </c>
      <c r="AK20" s="131">
        <v>3.5</v>
      </c>
      <c r="AL20" s="132">
        <v>9258</v>
      </c>
      <c r="AM20" s="131">
        <v>3.5</v>
      </c>
      <c r="AN20" s="132">
        <v>9618</v>
      </c>
      <c r="AO20" s="131">
        <v>3.6</v>
      </c>
      <c r="AP20" s="132">
        <v>10105</v>
      </c>
      <c r="AQ20" s="131">
        <v>3.6</v>
      </c>
      <c r="AR20" s="132">
        <v>10173</v>
      </c>
      <c r="AS20" s="131">
        <v>3.5</v>
      </c>
      <c r="AT20" s="132">
        <v>10536</v>
      </c>
      <c r="AU20" s="131">
        <v>3.6</v>
      </c>
      <c r="AV20" s="132">
        <v>10833</v>
      </c>
      <c r="AW20" s="131">
        <v>3.7</v>
      </c>
      <c r="AX20" s="132">
        <v>10758</v>
      </c>
      <c r="AY20" s="131">
        <v>3.5</v>
      </c>
      <c r="AZ20" s="132">
        <v>10630</v>
      </c>
      <c r="BA20" s="131">
        <v>3.4</v>
      </c>
      <c r="BB20" s="132">
        <v>10791</v>
      </c>
      <c r="BC20" s="131">
        <v>3.5</v>
      </c>
      <c r="BD20" s="132">
        <v>10984</v>
      </c>
      <c r="BE20" s="131">
        <v>3.4</v>
      </c>
      <c r="BF20" s="132">
        <v>10397</v>
      </c>
      <c r="BG20" s="131">
        <v>3.2</v>
      </c>
      <c r="BH20" s="132">
        <v>10537</v>
      </c>
      <c r="BI20" s="131">
        <v>3.2059707668528725</v>
      </c>
      <c r="BJ20" s="132">
        <v>11563</v>
      </c>
      <c r="BK20" s="131">
        <v>3.4423525769267411</v>
      </c>
      <c r="BL20" s="132">
        <v>11918</v>
      </c>
      <c r="BM20" s="131">
        <v>3.4</v>
      </c>
      <c r="BN20" s="132">
        <v>11774</v>
      </c>
      <c r="BO20" s="131">
        <v>3.3</v>
      </c>
      <c r="BP20" s="132">
        <v>11924</v>
      </c>
      <c r="BQ20" s="131">
        <v>3.4</v>
      </c>
      <c r="BR20" s="132">
        <v>14462</v>
      </c>
      <c r="BS20" s="131">
        <v>3.9</v>
      </c>
      <c r="BT20" s="132">
        <v>15053</v>
      </c>
      <c r="BU20" s="131">
        <v>4.0999999999999996</v>
      </c>
      <c r="BV20" s="132">
        <v>15071</v>
      </c>
      <c r="BW20" s="131">
        <v>4.3</v>
      </c>
      <c r="BX20" s="132">
        <v>16775</v>
      </c>
      <c r="BY20" s="131">
        <v>4.9000000000000004</v>
      </c>
      <c r="BZ20" s="132">
        <v>23472</v>
      </c>
      <c r="CA20" s="131">
        <v>5.9</v>
      </c>
      <c r="CB20" s="132">
        <v>23722</v>
      </c>
      <c r="CC20" s="131">
        <v>6</v>
      </c>
      <c r="CD20" s="132">
        <v>22970</v>
      </c>
      <c r="CE20" s="131">
        <v>6</v>
      </c>
      <c r="CF20" s="132">
        <v>20600</v>
      </c>
      <c r="CG20" s="131">
        <v>5.5</v>
      </c>
      <c r="CH20" s="132">
        <v>19793</v>
      </c>
      <c r="CI20" s="131">
        <v>5.4</v>
      </c>
      <c r="CJ20" s="132">
        <v>19561</v>
      </c>
      <c r="CK20" s="131">
        <v>5.3</v>
      </c>
      <c r="CL20" s="132">
        <v>18418</v>
      </c>
      <c r="CM20" s="131">
        <v>5</v>
      </c>
      <c r="CN20" s="132">
        <v>17707</v>
      </c>
      <c r="CO20" s="131">
        <v>4.5</v>
      </c>
      <c r="CP20" s="132">
        <v>17935.963</v>
      </c>
      <c r="CQ20" s="131">
        <v>4.5</v>
      </c>
      <c r="CR20" s="132">
        <v>17190.117999999999</v>
      </c>
      <c r="CS20" s="131">
        <v>4.3</v>
      </c>
      <c r="CT20" s="132">
        <v>18624.23</v>
      </c>
      <c r="CU20" s="131">
        <v>4.5</v>
      </c>
      <c r="CV20" s="132">
        <v>17886</v>
      </c>
      <c r="CW20" s="131">
        <v>4.3</v>
      </c>
      <c r="CX20" s="132">
        <v>16502.906999999999</v>
      </c>
      <c r="CY20" s="131">
        <v>3.6999999999999997</v>
      </c>
      <c r="CZ20" s="132">
        <v>18942.03</v>
      </c>
      <c r="DA20" s="131">
        <v>4.2</v>
      </c>
      <c r="DB20" s="132">
        <v>19209.002</v>
      </c>
      <c r="DC20" s="131">
        <v>4</v>
      </c>
      <c r="DD20" s="132">
        <v>19019.260999999999</v>
      </c>
      <c r="DE20" s="131">
        <v>4</v>
      </c>
      <c r="DF20" s="132">
        <v>20269.074000000001</v>
      </c>
      <c r="DG20" s="131">
        <v>4.1000000000000005</v>
      </c>
      <c r="DH20" s="132">
        <v>20380</v>
      </c>
      <c r="DI20" s="131">
        <v>4</v>
      </c>
      <c r="DJ20" s="133">
        <v>19346.234</v>
      </c>
      <c r="DK20" s="134">
        <v>3.6999999999999997</v>
      </c>
    </row>
    <row r="21" spans="1:137" s="143" customFormat="1" ht="5.0999999999999996" customHeight="1">
      <c r="A21" s="135"/>
      <c r="B21" s="136"/>
      <c r="C21" s="137"/>
      <c r="D21" s="136"/>
      <c r="E21" s="137"/>
      <c r="F21" s="136"/>
      <c r="G21" s="137"/>
      <c r="H21" s="136"/>
      <c r="I21" s="137"/>
      <c r="J21" s="136"/>
      <c r="K21" s="137"/>
      <c r="L21" s="136"/>
      <c r="M21" s="137"/>
      <c r="N21" s="135"/>
      <c r="O21" s="138"/>
      <c r="P21" s="135"/>
      <c r="Q21" s="138"/>
      <c r="R21" s="139"/>
      <c r="S21" s="138"/>
      <c r="T21" s="139"/>
      <c r="U21" s="138"/>
      <c r="V21" s="139"/>
      <c r="W21" s="138"/>
      <c r="X21" s="139"/>
      <c r="Y21" s="138"/>
      <c r="Z21" s="139"/>
      <c r="AA21" s="138"/>
      <c r="AB21" s="139"/>
      <c r="AC21" s="138"/>
      <c r="AD21" s="139"/>
      <c r="AE21" s="140"/>
      <c r="AF21" s="139"/>
      <c r="AG21" s="140"/>
      <c r="AH21" s="139"/>
      <c r="AI21" s="138"/>
      <c r="AJ21" s="139"/>
      <c r="AK21" s="138"/>
      <c r="AL21" s="139"/>
      <c r="AM21" s="138"/>
      <c r="AN21" s="139"/>
      <c r="AO21" s="138"/>
      <c r="AP21" s="139"/>
      <c r="AQ21" s="138"/>
      <c r="AR21" s="139"/>
      <c r="AS21" s="138"/>
      <c r="AT21" s="139"/>
      <c r="AU21" s="138"/>
      <c r="AV21" s="139"/>
      <c r="AW21" s="138"/>
      <c r="AX21" s="139"/>
      <c r="AY21" s="138"/>
      <c r="AZ21" s="139"/>
      <c r="BA21" s="138"/>
      <c r="BB21" s="139"/>
      <c r="BC21" s="138"/>
      <c r="BD21" s="139"/>
      <c r="BE21" s="138"/>
      <c r="BF21" s="139"/>
      <c r="BG21" s="138"/>
      <c r="BH21" s="139"/>
      <c r="BI21" s="138"/>
      <c r="BJ21" s="139"/>
      <c r="BK21" s="138"/>
      <c r="BL21" s="139"/>
      <c r="BM21" s="140"/>
      <c r="BN21" s="139"/>
      <c r="BO21" s="140"/>
      <c r="BP21" s="139"/>
      <c r="BQ21" s="138"/>
      <c r="BR21" s="139"/>
      <c r="BS21" s="140"/>
      <c r="BT21" s="139"/>
      <c r="BU21" s="140"/>
      <c r="BV21" s="139"/>
      <c r="BW21" s="138"/>
      <c r="BX21" s="139"/>
      <c r="BY21" s="138"/>
      <c r="BZ21" s="139"/>
      <c r="CA21" s="138"/>
      <c r="CB21" s="139"/>
      <c r="CC21" s="138"/>
      <c r="CD21" s="139"/>
      <c r="CE21" s="138"/>
      <c r="CF21" s="139"/>
      <c r="CG21" s="138"/>
      <c r="CH21" s="139"/>
      <c r="CI21" s="138"/>
      <c r="CJ21" s="139"/>
      <c r="CK21" s="138"/>
      <c r="CL21" s="139"/>
      <c r="CM21" s="138"/>
      <c r="CN21" s="139"/>
      <c r="CO21" s="138"/>
      <c r="CP21" s="139"/>
      <c r="CQ21" s="138"/>
      <c r="CR21" s="139"/>
      <c r="CS21" s="138"/>
      <c r="CT21" s="139"/>
      <c r="CU21" s="138"/>
      <c r="CV21" s="139"/>
      <c r="CW21" s="138"/>
      <c r="CX21" s="139"/>
      <c r="CY21" s="138"/>
      <c r="CZ21" s="139"/>
      <c r="DA21" s="141"/>
      <c r="DB21" s="139"/>
      <c r="DC21" s="141"/>
      <c r="DD21" s="139"/>
      <c r="DE21" s="141"/>
      <c r="DF21" s="139"/>
      <c r="DG21" s="141"/>
      <c r="DH21" s="139"/>
      <c r="DI21" s="141"/>
      <c r="DJ21" s="139"/>
      <c r="DK21" s="142"/>
    </row>
    <row r="22" spans="1:137" s="117" customFormat="1" ht="15" customHeight="1" thickBot="1">
      <c r="A22" s="144" t="s">
        <v>174</v>
      </c>
      <c r="B22" s="83">
        <v>106236</v>
      </c>
      <c r="C22" s="145">
        <v>100</v>
      </c>
      <c r="D22" s="83">
        <v>113424</v>
      </c>
      <c r="E22" s="145">
        <v>100</v>
      </c>
      <c r="F22" s="83">
        <v>121594</v>
      </c>
      <c r="G22" s="145">
        <v>99.999999999999986</v>
      </c>
      <c r="H22" s="83">
        <v>137112</v>
      </c>
      <c r="I22" s="145">
        <v>99.999999999999972</v>
      </c>
      <c r="J22" s="83">
        <v>144329</v>
      </c>
      <c r="K22" s="145">
        <v>100</v>
      </c>
      <c r="L22" s="83">
        <v>154018</v>
      </c>
      <c r="M22" s="145">
        <v>99.99</v>
      </c>
      <c r="N22" s="83">
        <v>166406</v>
      </c>
      <c r="O22" s="145">
        <v>100</v>
      </c>
      <c r="P22" s="83">
        <v>179955</v>
      </c>
      <c r="Q22" s="145">
        <v>99.999999999999986</v>
      </c>
      <c r="R22" s="83">
        <v>180048</v>
      </c>
      <c r="S22" s="145">
        <v>100</v>
      </c>
      <c r="T22" s="83">
        <v>179377</v>
      </c>
      <c r="U22" s="145">
        <v>100</v>
      </c>
      <c r="V22" s="83">
        <v>180969</v>
      </c>
      <c r="W22" s="145">
        <v>100.00000000000001</v>
      </c>
      <c r="X22" s="83">
        <v>190989</v>
      </c>
      <c r="Y22" s="145">
        <v>100.00000000000001</v>
      </c>
      <c r="Z22" s="83">
        <v>198107</v>
      </c>
      <c r="AA22" s="145">
        <v>100.00000000000001</v>
      </c>
      <c r="AB22" s="83">
        <v>208588</v>
      </c>
      <c r="AC22" s="145">
        <v>100</v>
      </c>
      <c r="AD22" s="83">
        <v>217274</v>
      </c>
      <c r="AE22" s="145">
        <v>100</v>
      </c>
      <c r="AF22" s="83">
        <v>230614</v>
      </c>
      <c r="AG22" s="145">
        <v>99.999999999999972</v>
      </c>
      <c r="AH22" s="83">
        <v>239912</v>
      </c>
      <c r="AI22" s="145">
        <v>99.999999999999986</v>
      </c>
      <c r="AJ22" s="83">
        <v>250834</v>
      </c>
      <c r="AK22" s="145">
        <v>100</v>
      </c>
      <c r="AL22" s="83">
        <v>260471</v>
      </c>
      <c r="AM22" s="145">
        <v>100</v>
      </c>
      <c r="AN22" s="83">
        <v>268668</v>
      </c>
      <c r="AO22" s="145">
        <v>100</v>
      </c>
      <c r="AP22" s="83">
        <v>269749</v>
      </c>
      <c r="AQ22" s="145">
        <v>99.999999999999986</v>
      </c>
      <c r="AR22" s="83">
        <v>279166</v>
      </c>
      <c r="AS22" s="145">
        <v>100.00000000000001</v>
      </c>
      <c r="AT22" s="83">
        <v>284367</v>
      </c>
      <c r="AU22" s="145">
        <v>99.999999999999986</v>
      </c>
      <c r="AV22" s="83">
        <v>290960</v>
      </c>
      <c r="AW22" s="145">
        <v>100</v>
      </c>
      <c r="AX22" s="83">
        <v>297883</v>
      </c>
      <c r="AY22" s="145">
        <v>100</v>
      </c>
      <c r="AZ22" s="83">
        <v>305574</v>
      </c>
      <c r="BA22" s="145">
        <v>100</v>
      </c>
      <c r="BB22" s="83">
        <v>311655</v>
      </c>
      <c r="BC22" s="145">
        <v>100.00000000000001</v>
      </c>
      <c r="BD22" s="83">
        <v>323061</v>
      </c>
      <c r="BE22" s="145">
        <v>100</v>
      </c>
      <c r="BF22" s="83">
        <v>328257</v>
      </c>
      <c r="BG22" s="145">
        <v>100</v>
      </c>
      <c r="BH22" s="83">
        <v>328668</v>
      </c>
      <c r="BI22" s="145">
        <v>100.00000000000003</v>
      </c>
      <c r="BJ22" s="83">
        <v>335904</v>
      </c>
      <c r="BK22" s="145">
        <v>100.00000000000001</v>
      </c>
      <c r="BL22" s="83">
        <v>346644</v>
      </c>
      <c r="BM22" s="145">
        <v>100.00000000000001</v>
      </c>
      <c r="BN22" s="83">
        <v>352424</v>
      </c>
      <c r="BO22" s="145">
        <v>99.999999999999986</v>
      </c>
      <c r="BP22" s="83">
        <v>355024</v>
      </c>
      <c r="BQ22" s="145">
        <v>100</v>
      </c>
      <c r="BR22" s="83">
        <v>366055</v>
      </c>
      <c r="BS22" s="145">
        <v>100.00000000000001</v>
      </c>
      <c r="BT22" s="83">
        <v>366995</v>
      </c>
      <c r="BU22" s="145">
        <v>100</v>
      </c>
      <c r="BV22" s="83">
        <v>353724</v>
      </c>
      <c r="BW22" s="145">
        <v>100</v>
      </c>
      <c r="BX22" s="83">
        <v>341821</v>
      </c>
      <c r="BY22" s="145">
        <v>100</v>
      </c>
      <c r="BZ22" s="83">
        <v>399409</v>
      </c>
      <c r="CA22" s="145">
        <v>100</v>
      </c>
      <c r="CB22" s="83">
        <v>392151</v>
      </c>
      <c r="CC22" s="145">
        <v>99.999999999999986</v>
      </c>
      <c r="CD22" s="83">
        <v>381950</v>
      </c>
      <c r="CE22" s="145">
        <v>100</v>
      </c>
      <c r="CF22" s="83">
        <v>375653</v>
      </c>
      <c r="CG22" s="145">
        <v>100</v>
      </c>
      <c r="CH22" s="83">
        <v>368899</v>
      </c>
      <c r="CI22" s="145">
        <v>100.00000000000001</v>
      </c>
      <c r="CJ22" s="83">
        <v>370079</v>
      </c>
      <c r="CK22" s="145">
        <v>99.999999999999986</v>
      </c>
      <c r="CL22" s="83">
        <v>371399</v>
      </c>
      <c r="CM22" s="145">
        <v>100.04881811744242</v>
      </c>
      <c r="CN22" s="83">
        <v>390805</v>
      </c>
      <c r="CO22" s="145">
        <v>100</v>
      </c>
      <c r="CP22" s="83">
        <v>399004.23699999996</v>
      </c>
      <c r="CQ22" s="145">
        <v>100.00000000000001</v>
      </c>
      <c r="CR22" s="83">
        <v>407685.18400000001</v>
      </c>
      <c r="CS22" s="145">
        <v>100</v>
      </c>
      <c r="CT22" s="83">
        <v>420214.36099999998</v>
      </c>
      <c r="CU22" s="145">
        <v>100</v>
      </c>
      <c r="CV22" s="83">
        <v>427534</v>
      </c>
      <c r="CW22" s="145">
        <v>99.999999999999986</v>
      </c>
      <c r="CX22" s="83">
        <v>442159.67300000001</v>
      </c>
      <c r="CY22" s="145">
        <v>100</v>
      </c>
      <c r="CZ22" s="83">
        <v>453973.48600000003</v>
      </c>
      <c r="DA22" s="145">
        <v>100.00000000000001</v>
      </c>
      <c r="DB22" s="83">
        <f>SUM(DB12:DB20)</f>
        <v>477576.85499999992</v>
      </c>
      <c r="DC22" s="145">
        <v>100</v>
      </c>
      <c r="DD22" s="83">
        <f>SUM(DD12:DD20)</f>
        <v>479325.18100000004</v>
      </c>
      <c r="DE22" s="145">
        <v>99.999999999999986</v>
      </c>
      <c r="DF22" s="83">
        <f>SUM(DF12:DF20)</f>
        <v>490042.74200000009</v>
      </c>
      <c r="DG22" s="145">
        <v>100</v>
      </c>
      <c r="DH22" s="83">
        <f>SUM(DH12:DH20)</f>
        <v>510311</v>
      </c>
      <c r="DI22" s="145">
        <v>100</v>
      </c>
      <c r="DJ22" s="83">
        <f>SUM(DJ12:DJ20)</f>
        <v>528579.8870000001</v>
      </c>
      <c r="DK22" s="145">
        <v>100</v>
      </c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</row>
    <row r="23" spans="1:137" ht="12.95" customHeight="1" thickTop="1">
      <c r="A23" s="147"/>
      <c r="B23" s="147"/>
      <c r="C23" s="148"/>
      <c r="D23" s="147"/>
      <c r="E23" s="148"/>
      <c r="F23" s="147"/>
      <c r="G23" s="148"/>
      <c r="H23" s="147"/>
      <c r="I23" s="148"/>
      <c r="J23" s="147"/>
      <c r="K23" s="148"/>
      <c r="L23" s="147"/>
      <c r="M23" s="148"/>
      <c r="N23" s="147"/>
      <c r="O23" s="148"/>
      <c r="P23" s="147"/>
      <c r="Q23" s="148"/>
      <c r="R23" s="147"/>
      <c r="S23" s="148"/>
      <c r="T23" s="147"/>
      <c r="U23" s="148"/>
      <c r="V23" s="147"/>
      <c r="W23" s="148"/>
      <c r="X23" s="147"/>
      <c r="Y23" s="148"/>
      <c r="Z23" s="147"/>
      <c r="AA23" s="148"/>
      <c r="AB23" s="147"/>
      <c r="AC23" s="148"/>
      <c r="AD23" s="147"/>
      <c r="AE23" s="148"/>
      <c r="AF23" s="147"/>
      <c r="AG23" s="148"/>
      <c r="AH23" s="147"/>
      <c r="AI23" s="148"/>
      <c r="AJ23" s="147"/>
      <c r="AK23" s="148"/>
      <c r="AL23" s="147"/>
      <c r="AM23" s="148"/>
      <c r="AN23" s="147"/>
      <c r="AO23" s="148"/>
      <c r="AP23" s="147"/>
      <c r="AQ23" s="148"/>
      <c r="AR23" s="147"/>
      <c r="AS23" s="148"/>
      <c r="AT23" s="147"/>
      <c r="AU23" s="148"/>
      <c r="AV23" s="147"/>
      <c r="AW23" s="148"/>
      <c r="AX23" s="147"/>
      <c r="AY23" s="148"/>
      <c r="AZ23" s="147"/>
      <c r="BA23" s="148"/>
      <c r="BB23" s="147"/>
      <c r="BC23" s="148"/>
      <c r="BD23" s="147"/>
      <c r="BE23" s="148"/>
      <c r="BF23" s="147"/>
      <c r="BG23" s="148"/>
      <c r="BH23" s="147"/>
      <c r="BI23" s="148"/>
      <c r="BJ23" s="149"/>
      <c r="BK23" s="150"/>
      <c r="BL23" s="149"/>
      <c r="BM23" s="150"/>
      <c r="BN23" s="149"/>
      <c r="BO23" s="150"/>
      <c r="BP23" s="149"/>
      <c r="BQ23" s="150"/>
      <c r="BR23" s="149"/>
      <c r="BS23" s="150"/>
      <c r="BT23" s="149"/>
      <c r="BU23" s="150"/>
    </row>
    <row r="24" spans="1:137" s="156" customFormat="1" ht="11.25">
      <c r="A24" s="152"/>
      <c r="B24" s="152"/>
      <c r="C24" s="103"/>
      <c r="D24" s="152"/>
      <c r="E24" s="103"/>
      <c r="F24" s="152"/>
      <c r="G24" s="103"/>
      <c r="H24" s="152"/>
      <c r="I24" s="103"/>
      <c r="J24" s="152"/>
      <c r="K24" s="103"/>
      <c r="L24" s="152"/>
      <c r="M24" s="103"/>
      <c r="N24" s="152"/>
      <c r="O24" s="103"/>
      <c r="P24" s="152"/>
      <c r="Q24" s="103"/>
      <c r="R24" s="152"/>
      <c r="S24" s="103"/>
      <c r="T24" s="152"/>
      <c r="U24" s="103"/>
      <c r="V24" s="152"/>
      <c r="W24" s="103"/>
      <c r="X24" s="152"/>
      <c r="Y24" s="103"/>
      <c r="Z24" s="152"/>
      <c r="AA24" s="103"/>
      <c r="AB24" s="152"/>
      <c r="AC24" s="103"/>
      <c r="AD24" s="152"/>
      <c r="AE24" s="103"/>
      <c r="AF24" s="152"/>
      <c r="AG24" s="103"/>
      <c r="AH24" s="152"/>
      <c r="AI24" s="103"/>
      <c r="AJ24" s="152"/>
      <c r="AK24" s="103"/>
      <c r="AL24" s="152"/>
      <c r="AM24" s="103"/>
      <c r="AN24" s="152"/>
      <c r="AO24" s="103"/>
      <c r="AP24" s="152"/>
      <c r="AQ24" s="103"/>
      <c r="AR24" s="152"/>
      <c r="AS24" s="103"/>
      <c r="AT24" s="152"/>
      <c r="AU24" s="103"/>
      <c r="AV24" s="152"/>
      <c r="AW24" s="103"/>
      <c r="AX24" s="152"/>
      <c r="AY24" s="103"/>
      <c r="AZ24" s="152"/>
      <c r="BA24" s="103"/>
      <c r="BB24" s="152"/>
      <c r="BC24" s="103"/>
      <c r="BD24" s="152"/>
      <c r="BE24" s="153"/>
      <c r="BF24" s="152"/>
      <c r="BG24" s="103"/>
      <c r="BH24" s="152"/>
      <c r="BI24" s="103"/>
      <c r="BJ24" s="152"/>
      <c r="BK24" s="103"/>
      <c r="BL24" s="152"/>
      <c r="BM24" s="103"/>
      <c r="BN24" s="152"/>
      <c r="BO24" s="103"/>
      <c r="BP24" s="152"/>
      <c r="BQ24" s="103"/>
      <c r="BR24" s="152"/>
      <c r="BS24" s="103"/>
      <c r="BT24" s="152"/>
      <c r="BU24" s="103"/>
      <c r="BV24" s="154"/>
      <c r="BW24" s="155"/>
      <c r="BX24" s="154"/>
      <c r="BY24" s="155"/>
      <c r="BZ24" s="154"/>
      <c r="CA24" s="155"/>
      <c r="CB24" s="154"/>
      <c r="CC24" s="155"/>
      <c r="CD24" s="154"/>
      <c r="CE24" s="155"/>
      <c r="CF24" s="154"/>
      <c r="CG24" s="155"/>
      <c r="CH24" s="154"/>
      <c r="CI24" s="155"/>
      <c r="CJ24" s="154"/>
      <c r="CK24" s="155"/>
      <c r="CL24" s="154"/>
      <c r="CM24" s="155"/>
      <c r="CN24" s="154"/>
      <c r="CO24" s="155"/>
      <c r="CP24" s="154"/>
      <c r="CQ24" s="155"/>
      <c r="CR24" s="154"/>
      <c r="CS24" s="155"/>
      <c r="CT24" s="154"/>
      <c r="CU24" s="155"/>
      <c r="CV24" s="154"/>
      <c r="CW24" s="155"/>
      <c r="CX24" s="154"/>
      <c r="CY24" s="155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</row>
    <row r="25" spans="1:137" s="156" customFormat="1" ht="11.25">
      <c r="A25" s="152"/>
      <c r="B25" s="152"/>
      <c r="C25" s="157"/>
      <c r="D25" s="152"/>
      <c r="E25" s="157"/>
      <c r="F25" s="152"/>
      <c r="G25" s="157"/>
      <c r="H25" s="152"/>
      <c r="I25" s="157"/>
      <c r="J25" s="152"/>
      <c r="K25" s="157"/>
      <c r="L25" s="152"/>
      <c r="M25" s="103"/>
      <c r="N25" s="152"/>
      <c r="O25" s="103"/>
      <c r="P25" s="152"/>
      <c r="Q25" s="103"/>
      <c r="R25" s="152"/>
      <c r="S25" s="103"/>
      <c r="T25" s="152"/>
      <c r="U25" s="103"/>
      <c r="V25" s="152"/>
      <c r="W25" s="103"/>
      <c r="X25" s="152"/>
      <c r="Y25" s="103"/>
      <c r="Z25" s="152"/>
      <c r="AA25" s="103"/>
      <c r="AB25" s="152"/>
      <c r="AC25" s="103"/>
      <c r="AD25" s="152"/>
      <c r="AE25" s="103"/>
      <c r="AF25" s="152"/>
      <c r="AG25" s="103"/>
      <c r="AH25" s="152"/>
      <c r="AI25" s="103"/>
      <c r="AJ25" s="152"/>
      <c r="AK25" s="103"/>
      <c r="AL25" s="152"/>
      <c r="AM25" s="103"/>
      <c r="AN25" s="152"/>
      <c r="AO25" s="103"/>
      <c r="AP25" s="152"/>
      <c r="AQ25" s="103"/>
      <c r="AR25" s="152"/>
      <c r="AS25" s="103"/>
      <c r="AT25" s="152"/>
      <c r="AU25" s="103"/>
      <c r="AV25" s="152"/>
      <c r="AW25" s="103"/>
      <c r="AX25" s="152"/>
      <c r="AY25" s="103"/>
      <c r="AZ25" s="152"/>
      <c r="BA25" s="103"/>
      <c r="BB25" s="152"/>
      <c r="BC25" s="103"/>
      <c r="BD25" s="152"/>
      <c r="BE25" s="103"/>
      <c r="BF25" s="152"/>
      <c r="BG25" s="103"/>
      <c r="BH25" s="152"/>
      <c r="BI25" s="103"/>
      <c r="BJ25" s="152"/>
      <c r="BK25" s="103"/>
      <c r="BL25" s="152"/>
      <c r="BM25" s="103"/>
      <c r="BN25" s="152"/>
      <c r="BO25" s="103"/>
      <c r="BP25" s="152"/>
      <c r="BQ25" s="103"/>
      <c r="BR25" s="152"/>
      <c r="BS25" s="103"/>
      <c r="BT25" s="152"/>
      <c r="BU25" s="103"/>
      <c r="BV25" s="154"/>
      <c r="BW25" s="155"/>
      <c r="BX25" s="154"/>
      <c r="BY25" s="155"/>
      <c r="BZ25" s="154"/>
      <c r="CA25" s="155"/>
      <c r="CB25" s="154"/>
      <c r="CC25" s="155"/>
      <c r="CD25" s="154"/>
      <c r="CE25" s="155"/>
      <c r="CF25" s="154"/>
      <c r="CG25" s="155"/>
      <c r="CH25" s="154"/>
      <c r="CI25" s="155"/>
      <c r="CJ25" s="154"/>
      <c r="CK25" s="155"/>
      <c r="CL25" s="154"/>
      <c r="CM25" s="155"/>
      <c r="CN25" s="154"/>
      <c r="CO25" s="155"/>
      <c r="CP25" s="154"/>
      <c r="CQ25" s="155"/>
      <c r="CR25" s="154"/>
      <c r="CS25" s="155"/>
      <c r="CT25" s="154"/>
      <c r="CU25" s="155"/>
      <c r="CV25" s="154"/>
      <c r="CW25" s="155"/>
      <c r="CX25" s="158"/>
      <c r="CY25" s="155"/>
      <c r="CZ25" s="158"/>
      <c r="DA25" s="154"/>
      <c r="DB25" s="158"/>
      <c r="DC25" s="154"/>
      <c r="DD25" s="158"/>
      <c r="DE25" s="154"/>
      <c r="DF25" s="158"/>
      <c r="DG25" s="154"/>
      <c r="DH25" s="158"/>
      <c r="DI25" s="154"/>
      <c r="DJ25" s="154"/>
      <c r="DK25" s="154"/>
    </row>
    <row r="26" spans="1:137" s="156" customFormat="1" ht="11.25">
      <c r="A26" s="152"/>
      <c r="B26" s="152"/>
      <c r="C26" s="157"/>
      <c r="D26" s="152"/>
      <c r="E26" s="157"/>
      <c r="F26" s="152"/>
      <c r="G26" s="157"/>
      <c r="H26" s="152"/>
      <c r="I26" s="157"/>
      <c r="J26" s="152"/>
      <c r="K26" s="157"/>
      <c r="L26" s="152"/>
      <c r="M26" s="103"/>
      <c r="N26" s="152"/>
      <c r="O26" s="103"/>
      <c r="P26" s="152"/>
      <c r="Q26" s="103"/>
      <c r="R26" s="152"/>
      <c r="S26" s="103"/>
      <c r="T26" s="152"/>
      <c r="U26" s="103"/>
      <c r="V26" s="152"/>
      <c r="W26" s="103"/>
      <c r="X26" s="152"/>
      <c r="Y26" s="103"/>
      <c r="Z26" s="152"/>
      <c r="AA26" s="103"/>
      <c r="AB26" s="152"/>
      <c r="AC26" s="103"/>
      <c r="AD26" s="152"/>
      <c r="AE26" s="103"/>
      <c r="AF26" s="152"/>
      <c r="AG26" s="103"/>
      <c r="AH26" s="152"/>
      <c r="AI26" s="103"/>
      <c r="AJ26" s="152"/>
      <c r="AK26" s="103"/>
      <c r="AL26" s="152"/>
      <c r="AM26" s="103"/>
      <c r="AN26" s="152"/>
      <c r="AO26" s="103"/>
      <c r="AP26" s="152"/>
      <c r="AQ26" s="103"/>
      <c r="AR26" s="152"/>
      <c r="AS26" s="103"/>
      <c r="AT26" s="152"/>
      <c r="AU26" s="103"/>
      <c r="AV26" s="152"/>
      <c r="AW26" s="103"/>
      <c r="AX26" s="152"/>
      <c r="AY26" s="103"/>
      <c r="AZ26" s="152"/>
      <c r="BA26" s="103"/>
      <c r="BB26" s="152"/>
      <c r="BC26" s="103"/>
      <c r="BD26" s="152"/>
      <c r="BE26" s="103"/>
      <c r="BF26" s="152"/>
      <c r="BG26" s="103"/>
      <c r="BH26" s="152"/>
      <c r="BI26" s="103"/>
      <c r="BJ26" s="152"/>
      <c r="BK26" s="103"/>
      <c r="BL26" s="152"/>
      <c r="BM26" s="103"/>
      <c r="BN26" s="152"/>
      <c r="BO26" s="103"/>
      <c r="BP26" s="152"/>
      <c r="BQ26" s="103"/>
      <c r="BR26" s="152"/>
      <c r="BS26" s="103"/>
      <c r="BT26" s="152"/>
      <c r="BU26" s="103"/>
      <c r="BV26" s="154"/>
      <c r="BW26" s="155"/>
      <c r="BX26" s="154"/>
      <c r="BY26" s="155"/>
      <c r="BZ26" s="154"/>
      <c r="CA26" s="155"/>
      <c r="CB26" s="154"/>
      <c r="CC26" s="155"/>
      <c r="CD26" s="154"/>
      <c r="CE26" s="155"/>
      <c r="CF26" s="154"/>
      <c r="CG26" s="155"/>
      <c r="CH26" s="154"/>
      <c r="CI26" s="155"/>
      <c r="CJ26" s="154"/>
      <c r="CK26" s="155"/>
      <c r="CL26" s="154"/>
      <c r="CM26" s="155"/>
      <c r="CN26" s="154"/>
      <c r="CO26" s="155"/>
      <c r="CP26" s="154"/>
      <c r="CQ26" s="155"/>
      <c r="CR26" s="154"/>
      <c r="CS26" s="155"/>
      <c r="CT26" s="154"/>
      <c r="CU26" s="155"/>
      <c r="CV26" s="154"/>
      <c r="CW26" s="155"/>
      <c r="CX26" s="158"/>
      <c r="CY26" s="155"/>
      <c r="CZ26" s="158"/>
      <c r="DA26" s="154"/>
      <c r="DB26" s="158"/>
      <c r="DC26" s="154"/>
      <c r="DD26" s="158"/>
      <c r="DE26" s="154"/>
      <c r="DF26" s="158"/>
      <c r="DG26" s="154"/>
      <c r="DH26" s="158"/>
      <c r="DI26" s="154"/>
      <c r="DJ26" s="154"/>
      <c r="DK26" s="154"/>
    </row>
    <row r="27" spans="1:137" s="156" customFormat="1" ht="11.25">
      <c r="A27" s="152"/>
      <c r="B27" s="152"/>
      <c r="C27" s="157"/>
      <c r="D27" s="152"/>
      <c r="E27" s="157"/>
      <c r="F27" s="152"/>
      <c r="G27" s="157"/>
      <c r="H27" s="152"/>
      <c r="I27" s="157"/>
      <c r="J27" s="152"/>
      <c r="K27" s="157"/>
      <c r="L27" s="152"/>
      <c r="M27" s="103"/>
      <c r="N27" s="152"/>
      <c r="O27" s="103"/>
      <c r="P27" s="152"/>
      <c r="Q27" s="103"/>
      <c r="R27" s="152"/>
      <c r="S27" s="103"/>
      <c r="T27" s="152"/>
      <c r="U27" s="103"/>
      <c r="V27" s="152"/>
      <c r="W27" s="103"/>
      <c r="X27" s="152"/>
      <c r="Y27" s="103"/>
      <c r="Z27" s="152"/>
      <c r="AA27" s="103"/>
      <c r="AB27" s="152"/>
      <c r="AC27" s="103"/>
      <c r="AD27" s="152"/>
      <c r="AE27" s="103"/>
      <c r="AF27" s="152"/>
      <c r="AG27" s="103"/>
      <c r="AH27" s="152"/>
      <c r="AI27" s="103"/>
      <c r="AJ27" s="152"/>
      <c r="AK27" s="103"/>
      <c r="AL27" s="152"/>
      <c r="AM27" s="103"/>
      <c r="AN27" s="152"/>
      <c r="AO27" s="103"/>
      <c r="AP27" s="152"/>
      <c r="AQ27" s="103"/>
      <c r="AR27" s="152"/>
      <c r="AS27" s="103"/>
      <c r="AT27" s="152"/>
      <c r="AU27" s="103"/>
      <c r="AV27" s="152"/>
      <c r="AW27" s="103"/>
      <c r="AX27" s="152"/>
      <c r="AY27" s="103"/>
      <c r="AZ27" s="152"/>
      <c r="BA27" s="103"/>
      <c r="BB27" s="152"/>
      <c r="BC27" s="103"/>
      <c r="BD27" s="152"/>
      <c r="BE27" s="103"/>
      <c r="BF27" s="152"/>
      <c r="BG27" s="103"/>
      <c r="BH27" s="152"/>
      <c r="BI27" s="103"/>
      <c r="BJ27" s="152"/>
      <c r="BK27" s="103"/>
      <c r="BL27" s="152"/>
      <c r="BM27" s="103"/>
      <c r="BN27" s="152"/>
      <c r="BO27" s="103"/>
      <c r="BP27" s="152"/>
      <c r="BQ27" s="103"/>
      <c r="BR27" s="152"/>
      <c r="BS27" s="103"/>
      <c r="BT27" s="152"/>
      <c r="BU27" s="103"/>
      <c r="BV27" s="154"/>
      <c r="BW27" s="155"/>
      <c r="BX27" s="154"/>
      <c r="BY27" s="155"/>
      <c r="BZ27" s="154"/>
      <c r="CA27" s="155"/>
      <c r="CB27" s="154"/>
      <c r="CC27" s="155"/>
      <c r="CD27" s="154"/>
      <c r="CE27" s="155"/>
      <c r="CF27" s="154"/>
      <c r="CG27" s="155"/>
      <c r="CH27" s="154"/>
      <c r="CI27" s="155"/>
      <c r="CJ27" s="154"/>
      <c r="CK27" s="155"/>
      <c r="CL27" s="154"/>
      <c r="CM27" s="155"/>
      <c r="CN27" s="154"/>
      <c r="CO27" s="155"/>
      <c r="CP27" s="154"/>
      <c r="CQ27" s="155"/>
      <c r="CR27" s="154"/>
      <c r="CS27" s="155"/>
      <c r="CT27" s="154"/>
      <c r="CU27" s="155"/>
      <c r="CV27" s="154"/>
      <c r="CW27" s="155"/>
      <c r="CX27" s="158"/>
      <c r="CY27" s="155"/>
      <c r="CZ27" s="158"/>
      <c r="DA27" s="154"/>
      <c r="DB27" s="158"/>
      <c r="DC27" s="154"/>
      <c r="DD27" s="158"/>
      <c r="DE27" s="154"/>
      <c r="DF27" s="158"/>
      <c r="DG27" s="154"/>
      <c r="DH27" s="158"/>
      <c r="DI27" s="154"/>
      <c r="DJ27" s="154"/>
      <c r="DK27" s="154"/>
    </row>
    <row r="28" spans="1:137" s="156" customFormat="1">
      <c r="A28" s="152"/>
      <c r="B28" s="152"/>
      <c r="C28" s="157"/>
      <c r="D28" s="152"/>
      <c r="E28" s="157"/>
      <c r="F28" s="152"/>
      <c r="G28" s="157"/>
      <c r="H28" s="152"/>
      <c r="I28" s="157"/>
      <c r="J28" s="152"/>
      <c r="K28" s="157"/>
      <c r="L28" s="152"/>
      <c r="M28" s="103"/>
      <c r="N28" s="152"/>
      <c r="O28" s="103"/>
      <c r="P28" s="152"/>
      <c r="Q28" s="103"/>
      <c r="R28" s="152"/>
      <c r="S28" s="103"/>
      <c r="T28" s="152"/>
      <c r="U28" s="103"/>
      <c r="V28" s="152"/>
      <c r="W28" s="103"/>
      <c r="X28" s="152"/>
      <c r="Y28" s="103"/>
      <c r="Z28" s="152"/>
      <c r="AA28" s="103"/>
      <c r="AB28" s="152"/>
      <c r="AC28" s="103"/>
      <c r="AD28" s="152"/>
      <c r="AE28" s="103"/>
      <c r="AF28" s="152"/>
      <c r="AG28" s="103"/>
      <c r="AH28" s="152"/>
      <c r="AI28" s="103"/>
      <c r="AJ28" s="152"/>
      <c r="AK28" s="103"/>
      <c r="AL28" s="152"/>
      <c r="AM28" s="103"/>
      <c r="AN28" s="152"/>
      <c r="AO28" s="103"/>
      <c r="AP28" s="152"/>
      <c r="AQ28" s="103"/>
      <c r="AR28" s="152"/>
      <c r="AS28" s="103"/>
      <c r="AT28" s="152"/>
      <c r="AU28" s="103"/>
      <c r="AV28" s="152"/>
      <c r="AW28" s="103"/>
      <c r="AX28" s="152"/>
      <c r="AY28" s="103"/>
      <c r="AZ28" s="152"/>
      <c r="BA28" s="103"/>
      <c r="BB28" s="152"/>
      <c r="BC28" s="103"/>
      <c r="BD28" s="152"/>
      <c r="BE28" s="103"/>
      <c r="BF28" s="152"/>
      <c r="BG28" s="103"/>
      <c r="BH28" s="152"/>
      <c r="BI28" s="103"/>
      <c r="BJ28" s="159"/>
      <c r="BK28" s="160"/>
      <c r="BL28" s="159"/>
      <c r="BM28" s="160"/>
      <c r="BN28" s="159"/>
      <c r="BO28" s="160"/>
      <c r="BP28" s="159"/>
      <c r="BQ28" s="160"/>
      <c r="BR28" s="159"/>
      <c r="BS28" s="160"/>
      <c r="BT28" s="159"/>
      <c r="BU28" s="160"/>
      <c r="BV28" s="151"/>
      <c r="BW28" s="155"/>
      <c r="BX28" s="151"/>
      <c r="BY28" s="155"/>
      <c r="BZ28" s="154"/>
      <c r="CA28" s="155"/>
      <c r="CB28" s="154"/>
      <c r="CC28" s="155"/>
      <c r="CD28" s="154"/>
      <c r="CE28" s="155"/>
      <c r="CF28" s="154"/>
      <c r="CG28" s="155"/>
      <c r="CH28" s="154"/>
      <c r="CI28" s="155"/>
      <c r="CJ28" s="154"/>
      <c r="CK28" s="155"/>
      <c r="CL28" s="154"/>
      <c r="CM28" s="155"/>
      <c r="CN28" s="154"/>
      <c r="CO28" s="155"/>
      <c r="CP28" s="154"/>
      <c r="CQ28" s="155"/>
      <c r="CR28" s="154"/>
      <c r="CS28" s="155"/>
      <c r="CT28" s="154"/>
      <c r="CU28" s="155"/>
      <c r="CV28" s="154"/>
      <c r="CW28" s="155"/>
      <c r="CX28" s="158"/>
      <c r="CY28" s="155"/>
      <c r="CZ28" s="158"/>
      <c r="DA28" s="154"/>
      <c r="DB28" s="158"/>
      <c r="DC28" s="154"/>
      <c r="DD28" s="158"/>
      <c r="DE28" s="154"/>
      <c r="DF28" s="158"/>
      <c r="DG28" s="154"/>
      <c r="DH28" s="158"/>
      <c r="DI28" s="154"/>
      <c r="DJ28" s="154"/>
      <c r="DK28" s="154"/>
    </row>
    <row r="29" spans="1:137" s="156" customFormat="1">
      <c r="A29" s="152"/>
      <c r="B29" s="152"/>
      <c r="C29" s="157"/>
      <c r="D29" s="152"/>
      <c r="E29" s="157"/>
      <c r="F29" s="152"/>
      <c r="G29" s="157"/>
      <c r="H29" s="152"/>
      <c r="I29" s="157"/>
      <c r="J29" s="152"/>
      <c r="K29" s="157"/>
      <c r="L29" s="152"/>
      <c r="M29" s="103"/>
      <c r="N29" s="152"/>
      <c r="O29" s="103"/>
      <c r="P29" s="152"/>
      <c r="Q29" s="103"/>
      <c r="R29" s="152"/>
      <c r="S29" s="103"/>
      <c r="T29" s="152"/>
      <c r="U29" s="103"/>
      <c r="V29" s="152"/>
      <c r="W29" s="103"/>
      <c r="X29" s="152"/>
      <c r="Y29" s="103"/>
      <c r="Z29" s="152"/>
      <c r="AA29" s="103"/>
      <c r="AB29" s="152"/>
      <c r="AC29" s="103"/>
      <c r="AD29" s="152"/>
      <c r="AE29" s="103"/>
      <c r="AF29" s="152"/>
      <c r="AG29" s="103"/>
      <c r="AH29" s="152"/>
      <c r="AI29" s="103"/>
      <c r="AJ29" s="152"/>
      <c r="AK29" s="103"/>
      <c r="AL29" s="152"/>
      <c r="AM29" s="103"/>
      <c r="AN29" s="152"/>
      <c r="AO29" s="103"/>
      <c r="AP29" s="152"/>
      <c r="AQ29" s="103"/>
      <c r="AR29" s="152"/>
      <c r="AS29" s="103"/>
      <c r="AT29" s="152"/>
      <c r="AU29" s="103"/>
      <c r="AV29" s="152"/>
      <c r="AW29" s="103"/>
      <c r="AX29" s="152"/>
      <c r="AY29" s="103"/>
      <c r="AZ29" s="152"/>
      <c r="BA29" s="103"/>
      <c r="BB29" s="152"/>
      <c r="BC29" s="103"/>
      <c r="BD29" s="152"/>
      <c r="BE29" s="103"/>
      <c r="BF29" s="152"/>
      <c r="BG29" s="103"/>
      <c r="BH29" s="152"/>
      <c r="BI29" s="103"/>
      <c r="BJ29" s="159"/>
      <c r="BK29" s="160"/>
      <c r="BL29" s="159"/>
      <c r="BM29" s="160"/>
      <c r="BN29" s="159"/>
      <c r="BO29" s="160"/>
      <c r="BP29" s="159"/>
      <c r="BQ29" s="160"/>
      <c r="BR29" s="159"/>
      <c r="BS29" s="160"/>
      <c r="BT29" s="159"/>
      <c r="BU29" s="160"/>
      <c r="BV29" s="151"/>
      <c r="BW29" s="155"/>
      <c r="BX29" s="151"/>
      <c r="BY29" s="155"/>
      <c r="BZ29" s="154"/>
      <c r="CA29" s="155"/>
      <c r="CB29" s="154"/>
      <c r="CC29" s="155"/>
      <c r="CD29" s="154"/>
      <c r="CE29" s="155"/>
      <c r="CF29" s="154"/>
      <c r="CG29" s="155"/>
      <c r="CH29" s="154"/>
      <c r="CI29" s="155"/>
      <c r="CJ29" s="154"/>
      <c r="CK29" s="155"/>
      <c r="CL29" s="154"/>
      <c r="CM29" s="155"/>
      <c r="CN29" s="154"/>
      <c r="CO29" s="155"/>
      <c r="CP29" s="154"/>
      <c r="CQ29" s="155"/>
      <c r="CR29" s="154"/>
      <c r="CS29" s="155"/>
      <c r="CT29" s="154"/>
      <c r="CU29" s="155"/>
      <c r="CV29" s="154"/>
      <c r="CW29" s="155"/>
      <c r="CX29" s="158"/>
      <c r="CY29" s="155"/>
      <c r="CZ29" s="158"/>
      <c r="DA29" s="154"/>
      <c r="DB29" s="158"/>
      <c r="DC29" s="154"/>
      <c r="DD29" s="158"/>
      <c r="DE29" s="154"/>
      <c r="DF29" s="158"/>
      <c r="DG29" s="154"/>
      <c r="DH29" s="158"/>
      <c r="DI29" s="154"/>
      <c r="DJ29" s="154"/>
      <c r="DK29" s="154"/>
    </row>
    <row r="30" spans="1:137" s="156" customFormat="1" ht="11.25">
      <c r="A30" s="152"/>
      <c r="B30" s="152"/>
      <c r="C30" s="157"/>
      <c r="D30" s="152"/>
      <c r="E30" s="157"/>
      <c r="F30" s="152"/>
      <c r="G30" s="157"/>
      <c r="H30" s="152"/>
      <c r="I30" s="157"/>
      <c r="J30" s="152"/>
      <c r="K30" s="157"/>
      <c r="L30" s="152"/>
      <c r="M30" s="103"/>
      <c r="N30" s="152"/>
      <c r="O30" s="103"/>
      <c r="P30" s="152"/>
      <c r="Q30" s="103"/>
      <c r="R30" s="152"/>
      <c r="S30" s="103"/>
      <c r="T30" s="152"/>
      <c r="U30" s="103"/>
      <c r="V30" s="152"/>
      <c r="W30" s="103"/>
      <c r="X30" s="152"/>
      <c r="Y30" s="103"/>
      <c r="Z30" s="152"/>
      <c r="AA30" s="103"/>
      <c r="AB30" s="152"/>
      <c r="AC30" s="103"/>
      <c r="AD30" s="152"/>
      <c r="AE30" s="103"/>
      <c r="AF30" s="152"/>
      <c r="AG30" s="103"/>
      <c r="AH30" s="152"/>
      <c r="AI30" s="103"/>
      <c r="AJ30" s="152"/>
      <c r="AK30" s="103"/>
      <c r="AL30" s="152"/>
      <c r="AM30" s="103"/>
      <c r="AN30" s="152"/>
      <c r="AO30" s="103"/>
      <c r="AP30" s="152"/>
      <c r="AQ30" s="103"/>
      <c r="AR30" s="152"/>
      <c r="AS30" s="103"/>
      <c r="AT30" s="152"/>
      <c r="AU30" s="103"/>
      <c r="AV30" s="152"/>
      <c r="AW30" s="103"/>
      <c r="AX30" s="152"/>
      <c r="AY30" s="103"/>
      <c r="AZ30" s="152"/>
      <c r="BA30" s="103"/>
      <c r="BB30" s="152"/>
      <c r="BC30" s="103"/>
      <c r="BD30" s="152"/>
      <c r="BE30" s="103"/>
      <c r="BF30" s="152"/>
      <c r="BG30" s="103"/>
      <c r="BH30" s="152"/>
      <c r="BI30" s="103"/>
      <c r="BJ30" s="152"/>
      <c r="BK30" s="103"/>
      <c r="BL30" s="152"/>
      <c r="BM30" s="103"/>
      <c r="BN30" s="152"/>
      <c r="BO30" s="103"/>
      <c r="BP30" s="152"/>
      <c r="BQ30" s="103"/>
      <c r="BR30" s="152"/>
      <c r="BS30" s="103"/>
      <c r="BT30" s="152"/>
      <c r="BU30" s="103"/>
      <c r="BV30" s="154"/>
      <c r="BW30" s="155"/>
      <c r="BX30" s="154"/>
      <c r="BY30" s="155"/>
      <c r="BZ30" s="154"/>
      <c r="CA30" s="155"/>
      <c r="CB30" s="154"/>
      <c r="CC30" s="155"/>
      <c r="CD30" s="154"/>
      <c r="CE30" s="155"/>
      <c r="CF30" s="154"/>
      <c r="CG30" s="155"/>
      <c r="CH30" s="154"/>
      <c r="CI30" s="155"/>
      <c r="CJ30" s="154"/>
      <c r="CK30" s="155"/>
      <c r="CL30" s="154"/>
      <c r="CM30" s="155"/>
      <c r="CN30" s="154"/>
      <c r="CO30" s="155"/>
      <c r="CP30" s="154"/>
      <c r="CQ30" s="155"/>
      <c r="CR30" s="154"/>
      <c r="CS30" s="155"/>
      <c r="CT30" s="154"/>
      <c r="CU30" s="155"/>
      <c r="CV30" s="154"/>
      <c r="CW30" s="155"/>
      <c r="CX30" s="158"/>
      <c r="CY30" s="155"/>
      <c r="CZ30" s="158"/>
      <c r="DA30" s="154"/>
      <c r="DB30" s="158"/>
      <c r="DC30" s="154"/>
      <c r="DD30" s="158"/>
      <c r="DE30" s="154"/>
      <c r="DF30" s="158"/>
      <c r="DG30" s="154"/>
      <c r="DH30" s="158"/>
      <c r="DI30" s="154"/>
      <c r="DJ30" s="154"/>
      <c r="DK30" s="154"/>
    </row>
    <row r="31" spans="1:137" s="156" customFormat="1" ht="11.25">
      <c r="A31" s="152"/>
      <c r="B31" s="152"/>
      <c r="C31" s="157"/>
      <c r="D31" s="152"/>
      <c r="E31" s="157"/>
      <c r="F31" s="152"/>
      <c r="G31" s="157"/>
      <c r="H31" s="152"/>
      <c r="I31" s="157"/>
      <c r="J31" s="152"/>
      <c r="K31" s="157"/>
      <c r="L31" s="152"/>
      <c r="M31" s="103"/>
      <c r="N31" s="152"/>
      <c r="O31" s="103"/>
      <c r="P31" s="152"/>
      <c r="Q31" s="103"/>
      <c r="R31" s="152"/>
      <c r="S31" s="103"/>
      <c r="T31" s="152"/>
      <c r="U31" s="103"/>
      <c r="V31" s="152"/>
      <c r="W31" s="103"/>
      <c r="X31" s="152"/>
      <c r="Y31" s="103"/>
      <c r="Z31" s="152"/>
      <c r="AA31" s="103"/>
      <c r="AB31" s="152"/>
      <c r="AC31" s="103"/>
      <c r="AD31" s="152"/>
      <c r="AE31" s="103"/>
      <c r="AF31" s="152"/>
      <c r="AG31" s="103"/>
      <c r="AH31" s="152"/>
      <c r="AI31" s="103"/>
      <c r="AJ31" s="152"/>
      <c r="AK31" s="103"/>
      <c r="AL31" s="152"/>
      <c r="AM31" s="103"/>
      <c r="AN31" s="152"/>
      <c r="AO31" s="103"/>
      <c r="AP31" s="152"/>
      <c r="AQ31" s="103"/>
      <c r="AR31" s="152"/>
      <c r="AS31" s="103"/>
      <c r="AT31" s="152"/>
      <c r="AU31" s="103"/>
      <c r="AV31" s="152"/>
      <c r="AW31" s="103"/>
      <c r="AX31" s="152"/>
      <c r="AY31" s="103"/>
      <c r="AZ31" s="152"/>
      <c r="BA31" s="103"/>
      <c r="BB31" s="152"/>
      <c r="BC31" s="103"/>
      <c r="BD31" s="152"/>
      <c r="BE31" s="103"/>
      <c r="BF31" s="152"/>
      <c r="BG31" s="103"/>
      <c r="BH31" s="152"/>
      <c r="BI31" s="103"/>
      <c r="BJ31" s="152"/>
      <c r="BK31" s="103"/>
      <c r="BL31" s="152"/>
      <c r="BM31" s="103"/>
      <c r="BN31" s="152"/>
      <c r="BO31" s="103"/>
      <c r="BP31" s="152"/>
      <c r="BQ31" s="103"/>
      <c r="BR31" s="152"/>
      <c r="BS31" s="103"/>
      <c r="BT31" s="152"/>
      <c r="BU31" s="103"/>
      <c r="BV31" s="154"/>
      <c r="BW31" s="155"/>
      <c r="BX31" s="154"/>
      <c r="BY31" s="155"/>
      <c r="BZ31" s="154"/>
      <c r="CA31" s="155"/>
      <c r="CB31" s="154"/>
      <c r="CC31" s="155"/>
      <c r="CD31" s="154"/>
      <c r="CE31" s="155"/>
      <c r="CF31" s="154"/>
      <c r="CG31" s="155"/>
      <c r="CH31" s="154"/>
      <c r="CI31" s="155"/>
      <c r="CJ31" s="154"/>
      <c r="CK31" s="155"/>
      <c r="CL31" s="154"/>
      <c r="CM31" s="155"/>
      <c r="CN31" s="154"/>
      <c r="CO31" s="155"/>
      <c r="CP31" s="154"/>
      <c r="CQ31" s="155"/>
      <c r="CR31" s="154"/>
      <c r="CS31" s="155"/>
      <c r="CT31" s="154"/>
      <c r="CU31" s="155"/>
      <c r="CV31" s="154"/>
      <c r="CW31" s="155"/>
      <c r="CX31" s="158"/>
      <c r="CY31" s="155"/>
      <c r="CZ31" s="158"/>
      <c r="DA31" s="154"/>
      <c r="DB31" s="158"/>
      <c r="DC31" s="154"/>
      <c r="DD31" s="158"/>
      <c r="DE31" s="154"/>
      <c r="DF31" s="158"/>
      <c r="DG31" s="154"/>
      <c r="DH31" s="158"/>
      <c r="DI31" s="154"/>
      <c r="DJ31" s="154"/>
      <c r="DK31" s="154"/>
    </row>
    <row r="32" spans="1:137" s="156" customFormat="1" ht="11.25">
      <c r="A32" s="152"/>
      <c r="B32" s="152"/>
      <c r="C32" s="157"/>
      <c r="D32" s="152"/>
      <c r="E32" s="157"/>
      <c r="F32" s="152"/>
      <c r="G32" s="157"/>
      <c r="H32" s="152"/>
      <c r="I32" s="157"/>
      <c r="J32" s="152"/>
      <c r="K32" s="157"/>
      <c r="L32" s="152"/>
      <c r="M32" s="103"/>
      <c r="N32" s="152"/>
      <c r="O32" s="103"/>
      <c r="P32" s="152"/>
      <c r="Q32" s="103"/>
      <c r="R32" s="152"/>
      <c r="S32" s="103"/>
      <c r="T32" s="152"/>
      <c r="U32" s="103"/>
      <c r="V32" s="152"/>
      <c r="W32" s="103"/>
      <c r="X32" s="152"/>
      <c r="Y32" s="103"/>
      <c r="Z32" s="152"/>
      <c r="AA32" s="103"/>
      <c r="AB32" s="152"/>
      <c r="AC32" s="103"/>
      <c r="AD32" s="152"/>
      <c r="AE32" s="103"/>
      <c r="AF32" s="152"/>
      <c r="AG32" s="103"/>
      <c r="AH32" s="152"/>
      <c r="AI32" s="103"/>
      <c r="AJ32" s="152"/>
      <c r="AK32" s="103"/>
      <c r="AL32" s="152"/>
      <c r="AM32" s="103"/>
      <c r="AN32" s="152"/>
      <c r="AO32" s="103"/>
      <c r="AP32" s="152"/>
      <c r="AQ32" s="103"/>
      <c r="AR32" s="152"/>
      <c r="AS32" s="103"/>
      <c r="AT32" s="152"/>
      <c r="AU32" s="103"/>
      <c r="AV32" s="152"/>
      <c r="AW32" s="103"/>
      <c r="AX32" s="152"/>
      <c r="AY32" s="103"/>
      <c r="AZ32" s="152"/>
      <c r="BA32" s="103"/>
      <c r="BB32" s="152"/>
      <c r="BC32" s="103"/>
      <c r="BD32" s="152"/>
      <c r="BE32" s="103"/>
      <c r="BF32" s="152"/>
      <c r="BG32" s="103"/>
      <c r="BH32" s="152"/>
      <c r="BI32" s="103"/>
      <c r="BJ32" s="152"/>
      <c r="BK32" s="103"/>
      <c r="BL32" s="152"/>
      <c r="BM32" s="103"/>
      <c r="BN32" s="152"/>
      <c r="BO32" s="103"/>
      <c r="BP32" s="152"/>
      <c r="BQ32" s="103"/>
      <c r="BR32" s="152"/>
      <c r="BS32" s="103"/>
      <c r="BT32" s="152"/>
      <c r="BU32" s="103"/>
      <c r="BV32" s="154"/>
      <c r="BW32" s="155"/>
      <c r="BX32" s="154"/>
      <c r="BY32" s="155"/>
      <c r="BZ32" s="154"/>
      <c r="CA32" s="155"/>
      <c r="CB32" s="154"/>
      <c r="CC32" s="155"/>
      <c r="CD32" s="154"/>
      <c r="CE32" s="155"/>
      <c r="CF32" s="154"/>
      <c r="CG32" s="155"/>
      <c r="CH32" s="154"/>
      <c r="CI32" s="155"/>
      <c r="CJ32" s="154"/>
      <c r="CK32" s="155"/>
      <c r="CL32" s="154"/>
      <c r="CM32" s="155"/>
      <c r="CN32" s="154"/>
      <c r="CO32" s="155"/>
      <c r="CP32" s="154"/>
      <c r="CQ32" s="155"/>
      <c r="CR32" s="154"/>
      <c r="CS32" s="155"/>
      <c r="CT32" s="154"/>
      <c r="CU32" s="155"/>
      <c r="CV32" s="154"/>
      <c r="CW32" s="155"/>
      <c r="CX32" s="158"/>
      <c r="CY32" s="155"/>
      <c r="CZ32" s="158"/>
      <c r="DA32" s="154"/>
      <c r="DB32" s="158"/>
      <c r="DC32" s="154"/>
      <c r="DD32" s="158"/>
      <c r="DE32" s="154"/>
      <c r="DF32" s="158"/>
      <c r="DG32" s="154"/>
      <c r="DH32" s="158"/>
      <c r="DI32" s="154"/>
      <c r="DJ32" s="154"/>
      <c r="DK32" s="154"/>
    </row>
    <row r="33" spans="1:115" s="156" customFormat="1" ht="11.25">
      <c r="A33" s="152"/>
      <c r="B33" s="152"/>
      <c r="C33" s="103"/>
      <c r="D33" s="152"/>
      <c r="E33" s="103"/>
      <c r="F33" s="152"/>
      <c r="G33" s="103"/>
      <c r="H33" s="152"/>
      <c r="I33" s="103"/>
      <c r="J33" s="152"/>
      <c r="K33" s="103"/>
      <c r="L33" s="152"/>
      <c r="M33" s="103"/>
      <c r="N33" s="152"/>
      <c r="O33" s="103"/>
      <c r="P33" s="152"/>
      <c r="Q33" s="103"/>
      <c r="R33" s="152"/>
      <c r="S33" s="103"/>
      <c r="T33" s="152"/>
      <c r="U33" s="103"/>
      <c r="V33" s="152"/>
      <c r="W33" s="103"/>
      <c r="X33" s="152"/>
      <c r="Y33" s="103"/>
      <c r="Z33" s="152"/>
      <c r="AA33" s="103"/>
      <c r="AB33" s="152"/>
      <c r="AC33" s="103"/>
      <c r="AD33" s="152"/>
      <c r="AE33" s="103"/>
      <c r="AF33" s="152"/>
      <c r="AG33" s="103"/>
      <c r="AH33" s="152"/>
      <c r="AI33" s="103"/>
      <c r="AJ33" s="152"/>
      <c r="AK33" s="103"/>
      <c r="AL33" s="152"/>
      <c r="AM33" s="103"/>
      <c r="AN33" s="152"/>
      <c r="AO33" s="103"/>
      <c r="AP33" s="152"/>
      <c r="AQ33" s="103"/>
      <c r="AR33" s="152"/>
      <c r="AS33" s="103"/>
      <c r="AT33" s="152"/>
      <c r="AU33" s="103"/>
      <c r="AV33" s="152"/>
      <c r="AW33" s="103"/>
      <c r="AX33" s="152"/>
      <c r="AY33" s="103"/>
      <c r="AZ33" s="152"/>
      <c r="BA33" s="103"/>
      <c r="BB33" s="152"/>
      <c r="BC33" s="103"/>
      <c r="BD33" s="152"/>
      <c r="BE33" s="103"/>
      <c r="BF33" s="152"/>
      <c r="BG33" s="103"/>
      <c r="BH33" s="152"/>
      <c r="BI33" s="103"/>
      <c r="BJ33" s="152"/>
      <c r="BK33" s="103"/>
      <c r="BL33" s="152"/>
      <c r="BM33" s="103"/>
      <c r="BN33" s="152"/>
      <c r="BO33" s="103"/>
      <c r="BP33" s="152"/>
      <c r="BQ33" s="103"/>
      <c r="BR33" s="152"/>
      <c r="BS33" s="103"/>
      <c r="BT33" s="152"/>
      <c r="BU33" s="103"/>
      <c r="BV33" s="154"/>
      <c r="BW33" s="155"/>
      <c r="BX33" s="154"/>
      <c r="BY33" s="155"/>
      <c r="BZ33" s="154"/>
      <c r="CA33" s="155"/>
      <c r="CB33" s="154"/>
      <c r="CC33" s="155"/>
      <c r="CD33" s="154"/>
      <c r="CE33" s="155"/>
      <c r="CF33" s="154"/>
      <c r="CG33" s="155"/>
      <c r="CH33" s="154"/>
      <c r="CI33" s="155"/>
      <c r="CJ33" s="154"/>
      <c r="CK33" s="155"/>
      <c r="CL33" s="154"/>
      <c r="CM33" s="155"/>
      <c r="CN33" s="154"/>
      <c r="CO33" s="155"/>
      <c r="CP33" s="154"/>
      <c r="CQ33" s="155"/>
      <c r="CR33" s="154"/>
      <c r="CS33" s="155"/>
      <c r="CT33" s="154"/>
      <c r="CU33" s="155"/>
      <c r="CV33" s="154"/>
      <c r="CW33" s="155"/>
      <c r="CX33" s="158"/>
      <c r="CY33" s="155"/>
      <c r="CZ33" s="158"/>
      <c r="DA33" s="154"/>
      <c r="DB33" s="158"/>
      <c r="DC33" s="154"/>
      <c r="DD33" s="158"/>
      <c r="DE33" s="154"/>
      <c r="DF33" s="158"/>
      <c r="DG33" s="154"/>
      <c r="DH33" s="158"/>
      <c r="DI33" s="154"/>
      <c r="DJ33" s="154"/>
      <c r="DK33" s="154"/>
    </row>
    <row r="34" spans="1:115" s="156" customFormat="1" ht="11.25">
      <c r="A34" s="152"/>
      <c r="B34" s="152"/>
      <c r="C34" s="103"/>
      <c r="D34" s="152"/>
      <c r="E34" s="103"/>
      <c r="F34" s="152"/>
      <c r="G34" s="103"/>
      <c r="H34" s="152"/>
      <c r="I34" s="103"/>
      <c r="J34" s="152"/>
      <c r="K34" s="103"/>
      <c r="L34" s="152"/>
      <c r="M34" s="103"/>
      <c r="N34" s="152"/>
      <c r="O34" s="103"/>
      <c r="P34" s="152"/>
      <c r="Q34" s="103"/>
      <c r="R34" s="152"/>
      <c r="S34" s="103"/>
      <c r="T34" s="152"/>
      <c r="U34" s="103"/>
      <c r="V34" s="152"/>
      <c r="W34" s="103"/>
      <c r="X34" s="152"/>
      <c r="Y34" s="103"/>
      <c r="Z34" s="152"/>
      <c r="AA34" s="103"/>
      <c r="AB34" s="152"/>
      <c r="AC34" s="103"/>
      <c r="AD34" s="152"/>
      <c r="AE34" s="103"/>
      <c r="AF34" s="152"/>
      <c r="AG34" s="103"/>
      <c r="AH34" s="152"/>
      <c r="AI34" s="103"/>
      <c r="AJ34" s="152"/>
      <c r="AK34" s="103"/>
      <c r="AL34" s="152"/>
      <c r="AM34" s="103"/>
      <c r="AN34" s="152"/>
      <c r="AO34" s="103"/>
      <c r="AP34" s="152"/>
      <c r="AQ34" s="103"/>
      <c r="AR34" s="152"/>
      <c r="AS34" s="103"/>
      <c r="AT34" s="152"/>
      <c r="AU34" s="103"/>
      <c r="AV34" s="152"/>
      <c r="AW34" s="103"/>
      <c r="AX34" s="152"/>
      <c r="AY34" s="103"/>
      <c r="AZ34" s="152"/>
      <c r="BA34" s="103"/>
      <c r="BB34" s="152"/>
      <c r="BC34" s="103"/>
      <c r="BD34" s="152"/>
      <c r="BE34" s="103"/>
      <c r="BF34" s="152"/>
      <c r="BG34" s="103"/>
      <c r="BH34" s="152"/>
      <c r="BI34" s="103"/>
      <c r="BJ34" s="152"/>
      <c r="BK34" s="103"/>
      <c r="BL34" s="152"/>
      <c r="BM34" s="103"/>
      <c r="BN34" s="152"/>
      <c r="BO34" s="103"/>
      <c r="BP34" s="152"/>
      <c r="BQ34" s="103"/>
      <c r="BR34" s="152"/>
      <c r="BS34" s="103"/>
      <c r="BT34" s="152"/>
      <c r="BU34" s="103"/>
      <c r="BV34" s="154"/>
      <c r="BW34" s="155"/>
      <c r="BX34" s="154"/>
      <c r="BY34" s="155"/>
      <c r="BZ34" s="154"/>
      <c r="CA34" s="155"/>
      <c r="CB34" s="154"/>
      <c r="CC34" s="155"/>
      <c r="CD34" s="154"/>
      <c r="CE34" s="155"/>
      <c r="CF34" s="154"/>
      <c r="CG34" s="155"/>
      <c r="CH34" s="154"/>
      <c r="CI34" s="155"/>
      <c r="CJ34" s="154"/>
      <c r="CK34" s="155"/>
      <c r="CL34" s="154"/>
      <c r="CM34" s="155"/>
      <c r="CN34" s="154"/>
      <c r="CO34" s="155"/>
      <c r="CP34" s="154"/>
      <c r="CQ34" s="155"/>
      <c r="CR34" s="154"/>
      <c r="CS34" s="155"/>
      <c r="CT34" s="154"/>
      <c r="CU34" s="155"/>
      <c r="CV34" s="154"/>
      <c r="CW34" s="155"/>
      <c r="CX34" s="158"/>
      <c r="CY34" s="155"/>
      <c r="CZ34" s="158"/>
      <c r="DA34" s="154"/>
      <c r="DB34" s="158"/>
      <c r="DC34" s="154"/>
      <c r="DD34" s="158"/>
      <c r="DE34" s="154"/>
      <c r="DF34" s="158"/>
      <c r="DG34" s="154"/>
      <c r="DH34" s="158"/>
      <c r="DI34" s="154"/>
      <c r="DJ34" s="154"/>
      <c r="DK34" s="154"/>
    </row>
    <row r="35" spans="1:115" s="156" customFormat="1" ht="11.25">
      <c r="A35" s="152"/>
      <c r="B35" s="152"/>
      <c r="C35" s="103"/>
      <c r="D35" s="152"/>
      <c r="E35" s="103"/>
      <c r="F35" s="152"/>
      <c r="G35" s="103"/>
      <c r="H35" s="152"/>
      <c r="I35" s="103"/>
      <c r="J35" s="152"/>
      <c r="K35" s="103"/>
      <c r="L35" s="152"/>
      <c r="M35" s="103"/>
      <c r="N35" s="152"/>
      <c r="O35" s="103"/>
      <c r="P35" s="152"/>
      <c r="Q35" s="103"/>
      <c r="R35" s="152"/>
      <c r="S35" s="103"/>
      <c r="T35" s="152"/>
      <c r="U35" s="103"/>
      <c r="V35" s="152"/>
      <c r="W35" s="103"/>
      <c r="X35" s="152"/>
      <c r="Y35" s="103"/>
      <c r="Z35" s="152"/>
      <c r="AA35" s="103"/>
      <c r="AB35" s="152"/>
      <c r="AC35" s="103"/>
      <c r="AD35" s="152"/>
      <c r="AE35" s="103"/>
      <c r="AF35" s="152"/>
      <c r="AG35" s="103"/>
      <c r="AH35" s="152"/>
      <c r="AI35" s="103"/>
      <c r="AJ35" s="152"/>
      <c r="AK35" s="103"/>
      <c r="AL35" s="152"/>
      <c r="AM35" s="103"/>
      <c r="AN35" s="152"/>
      <c r="AO35" s="103"/>
      <c r="AP35" s="152"/>
      <c r="AQ35" s="103"/>
      <c r="AR35" s="152"/>
      <c r="AS35" s="103"/>
      <c r="AT35" s="152"/>
      <c r="AU35" s="103"/>
      <c r="AV35" s="152"/>
      <c r="AW35" s="103"/>
      <c r="AX35" s="152"/>
      <c r="AY35" s="103"/>
      <c r="AZ35" s="152"/>
      <c r="BA35" s="103"/>
      <c r="BB35" s="152"/>
      <c r="BC35" s="103"/>
      <c r="BD35" s="152"/>
      <c r="BE35" s="103"/>
      <c r="BF35" s="152"/>
      <c r="BG35" s="103"/>
      <c r="BH35" s="152"/>
      <c r="BI35" s="103"/>
      <c r="BJ35" s="152"/>
      <c r="BK35" s="103"/>
      <c r="BL35" s="152"/>
      <c r="BM35" s="103"/>
      <c r="BN35" s="152"/>
      <c r="BO35" s="103"/>
      <c r="BP35" s="152"/>
      <c r="BQ35" s="103"/>
      <c r="BR35" s="152"/>
      <c r="BS35" s="103"/>
      <c r="BT35" s="152"/>
      <c r="BU35" s="103"/>
      <c r="BV35" s="154"/>
      <c r="BW35" s="155"/>
      <c r="BX35" s="154"/>
      <c r="BY35" s="155"/>
      <c r="BZ35" s="154"/>
      <c r="CA35" s="155"/>
      <c r="CB35" s="154"/>
      <c r="CC35" s="155"/>
      <c r="CD35" s="154"/>
      <c r="CE35" s="155"/>
      <c r="CF35" s="154"/>
      <c r="CG35" s="155"/>
      <c r="CH35" s="154"/>
      <c r="CI35" s="155"/>
      <c r="CJ35" s="154"/>
      <c r="CK35" s="155"/>
      <c r="CL35" s="154"/>
      <c r="CM35" s="155"/>
      <c r="CN35" s="154"/>
      <c r="CO35" s="155"/>
      <c r="CP35" s="154"/>
      <c r="CQ35" s="155"/>
      <c r="CR35" s="154"/>
      <c r="CS35" s="155"/>
      <c r="CT35" s="154"/>
      <c r="CU35" s="155"/>
      <c r="CV35" s="154"/>
      <c r="CW35" s="155"/>
      <c r="CX35" s="154"/>
      <c r="CY35" s="155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</row>
    <row r="36" spans="1:115" s="156" customFormat="1" ht="11.25">
      <c r="A36" s="152"/>
      <c r="B36" s="152"/>
      <c r="C36" s="103"/>
      <c r="D36" s="152"/>
      <c r="E36" s="103"/>
      <c r="F36" s="152"/>
      <c r="G36" s="103"/>
      <c r="H36" s="152"/>
      <c r="I36" s="103"/>
      <c r="J36" s="152"/>
      <c r="K36" s="103"/>
      <c r="L36" s="152"/>
      <c r="M36" s="103"/>
      <c r="N36" s="152"/>
      <c r="O36" s="103"/>
      <c r="P36" s="152"/>
      <c r="Q36" s="103"/>
      <c r="R36" s="152"/>
      <c r="S36" s="103"/>
      <c r="T36" s="152"/>
      <c r="U36" s="103"/>
      <c r="V36" s="152"/>
      <c r="W36" s="103"/>
      <c r="X36" s="152"/>
      <c r="Y36" s="103"/>
      <c r="Z36" s="152"/>
      <c r="AA36" s="103"/>
      <c r="AB36" s="152"/>
      <c r="AC36" s="103"/>
      <c r="AD36" s="152"/>
      <c r="AE36" s="103"/>
      <c r="AF36" s="152"/>
      <c r="AG36" s="103"/>
      <c r="AH36" s="152"/>
      <c r="AI36" s="103"/>
      <c r="AJ36" s="152"/>
      <c r="AK36" s="103"/>
      <c r="AL36" s="152"/>
      <c r="AM36" s="103"/>
      <c r="AN36" s="152"/>
      <c r="AO36" s="103"/>
      <c r="AP36" s="152"/>
      <c r="AQ36" s="103"/>
      <c r="AR36" s="152"/>
      <c r="AS36" s="103"/>
      <c r="AT36" s="152"/>
      <c r="AU36" s="103"/>
      <c r="AV36" s="152"/>
      <c r="AW36" s="103"/>
      <c r="AX36" s="152"/>
      <c r="AY36" s="103"/>
      <c r="AZ36" s="152"/>
      <c r="BA36" s="103"/>
      <c r="BB36" s="152"/>
      <c r="BC36" s="103"/>
      <c r="BD36" s="152"/>
      <c r="BE36" s="103"/>
      <c r="BF36" s="152"/>
      <c r="BG36" s="103"/>
      <c r="BH36" s="152"/>
      <c r="BI36" s="103"/>
      <c r="BJ36" s="152"/>
      <c r="BK36" s="103"/>
      <c r="BL36" s="152"/>
      <c r="BM36" s="103"/>
      <c r="BN36" s="152"/>
      <c r="BO36" s="103"/>
      <c r="BP36" s="152"/>
      <c r="BQ36" s="103"/>
      <c r="BR36" s="152"/>
      <c r="BS36" s="103"/>
      <c r="BT36" s="152"/>
      <c r="BU36" s="103"/>
      <c r="BV36" s="154"/>
      <c r="BW36" s="155"/>
      <c r="BX36" s="154"/>
      <c r="BY36" s="155"/>
      <c r="BZ36" s="154"/>
      <c r="CA36" s="155"/>
      <c r="CB36" s="154"/>
      <c r="CC36" s="155"/>
      <c r="CD36" s="154"/>
      <c r="CE36" s="155"/>
      <c r="CF36" s="154"/>
      <c r="CG36" s="155"/>
      <c r="CH36" s="154"/>
      <c r="CI36" s="155"/>
      <c r="CJ36" s="154"/>
      <c r="CK36" s="155"/>
      <c r="CL36" s="154"/>
      <c r="CM36" s="155"/>
      <c r="CN36" s="154"/>
      <c r="CO36" s="155"/>
      <c r="CP36" s="154"/>
      <c r="CQ36" s="155"/>
      <c r="CR36" s="154"/>
      <c r="CS36" s="155"/>
      <c r="CT36" s="154"/>
      <c r="CU36" s="155"/>
      <c r="CV36" s="154"/>
      <c r="CW36" s="155"/>
      <c r="CX36" s="154"/>
      <c r="CY36" s="155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</row>
    <row r="37" spans="1:115" s="156" customFormat="1" ht="11.25">
      <c r="A37" s="152"/>
      <c r="B37" s="152"/>
      <c r="C37" s="103"/>
      <c r="D37" s="152"/>
      <c r="E37" s="103"/>
      <c r="F37" s="152"/>
      <c r="G37" s="103"/>
      <c r="H37" s="152"/>
      <c r="I37" s="103"/>
      <c r="J37" s="152"/>
      <c r="K37" s="103"/>
      <c r="L37" s="152"/>
      <c r="M37" s="103"/>
      <c r="N37" s="152"/>
      <c r="O37" s="103"/>
      <c r="P37" s="152"/>
      <c r="Q37" s="103"/>
      <c r="R37" s="152"/>
      <c r="S37" s="103"/>
      <c r="T37" s="152"/>
      <c r="U37" s="103"/>
      <c r="V37" s="152"/>
      <c r="W37" s="103"/>
      <c r="X37" s="152"/>
      <c r="Y37" s="103"/>
      <c r="Z37" s="152"/>
      <c r="AA37" s="103"/>
      <c r="AB37" s="152"/>
      <c r="AC37" s="103"/>
      <c r="AD37" s="152"/>
      <c r="AE37" s="103"/>
      <c r="AF37" s="152"/>
      <c r="AG37" s="103"/>
      <c r="AH37" s="152"/>
      <c r="AI37" s="103"/>
      <c r="AJ37" s="152"/>
      <c r="AK37" s="103"/>
      <c r="AL37" s="152"/>
      <c r="AM37" s="103"/>
      <c r="AN37" s="152"/>
      <c r="AO37" s="103"/>
      <c r="AP37" s="152"/>
      <c r="AQ37" s="103"/>
      <c r="AR37" s="152"/>
      <c r="AS37" s="103"/>
      <c r="AT37" s="152"/>
      <c r="AU37" s="103"/>
      <c r="AV37" s="152"/>
      <c r="AW37" s="103"/>
      <c r="AX37" s="152"/>
      <c r="AY37" s="103"/>
      <c r="AZ37" s="152"/>
      <c r="BA37" s="103"/>
      <c r="BB37" s="152"/>
      <c r="BC37" s="103"/>
      <c r="BD37" s="152"/>
      <c r="BE37" s="103"/>
      <c r="BF37" s="152"/>
      <c r="BG37" s="103"/>
      <c r="BH37" s="152"/>
      <c r="BI37" s="103"/>
      <c r="BJ37" s="152"/>
      <c r="BK37" s="103"/>
      <c r="BL37" s="152"/>
      <c r="BM37" s="103"/>
      <c r="BN37" s="152"/>
      <c r="BO37" s="103"/>
      <c r="BP37" s="152"/>
      <c r="BQ37" s="103"/>
      <c r="BR37" s="152"/>
      <c r="BS37" s="103"/>
      <c r="BT37" s="152"/>
      <c r="BU37" s="103"/>
      <c r="BV37" s="154"/>
      <c r="BW37" s="155"/>
      <c r="BX37" s="154"/>
      <c r="BY37" s="155"/>
      <c r="BZ37" s="154"/>
      <c r="CA37" s="155"/>
      <c r="CB37" s="154"/>
      <c r="CC37" s="155"/>
      <c r="CD37" s="154"/>
      <c r="CE37" s="155"/>
      <c r="CF37" s="154"/>
      <c r="CG37" s="155"/>
      <c r="CH37" s="154"/>
      <c r="CI37" s="155"/>
      <c r="CJ37" s="154"/>
      <c r="CK37" s="155"/>
      <c r="CL37" s="154"/>
      <c r="CM37" s="155"/>
      <c r="CN37" s="154"/>
      <c r="CO37" s="155"/>
      <c r="CP37" s="154"/>
      <c r="CQ37" s="155"/>
      <c r="CR37" s="154"/>
      <c r="CS37" s="155"/>
      <c r="CT37" s="154"/>
      <c r="CU37" s="155"/>
      <c r="CV37" s="154"/>
      <c r="CW37" s="155"/>
      <c r="CX37" s="154"/>
      <c r="CY37" s="155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</row>
    <row r="38" spans="1:115" s="156" customFormat="1" ht="11.25">
      <c r="A38" s="152"/>
      <c r="B38" s="152"/>
      <c r="C38" s="103"/>
      <c r="D38" s="152"/>
      <c r="E38" s="103"/>
      <c r="F38" s="152"/>
      <c r="G38" s="103"/>
      <c r="H38" s="152"/>
      <c r="I38" s="103"/>
      <c r="J38" s="152"/>
      <c r="K38" s="103"/>
      <c r="L38" s="152"/>
      <c r="M38" s="103"/>
      <c r="N38" s="152"/>
      <c r="O38" s="103"/>
      <c r="P38" s="152"/>
      <c r="Q38" s="103"/>
      <c r="R38" s="152"/>
      <c r="S38" s="103"/>
      <c r="T38" s="152"/>
      <c r="U38" s="103"/>
      <c r="V38" s="152"/>
      <c r="W38" s="103"/>
      <c r="X38" s="152"/>
      <c r="Y38" s="103"/>
      <c r="Z38" s="152"/>
      <c r="AA38" s="103"/>
      <c r="AB38" s="152"/>
      <c r="AC38" s="103"/>
      <c r="AD38" s="152"/>
      <c r="AE38" s="103"/>
      <c r="AF38" s="152"/>
      <c r="AG38" s="103"/>
      <c r="AH38" s="152"/>
      <c r="AI38" s="103"/>
      <c r="AJ38" s="152"/>
      <c r="AK38" s="103"/>
      <c r="AL38" s="152"/>
      <c r="AM38" s="103"/>
      <c r="AN38" s="152"/>
      <c r="AO38" s="103"/>
      <c r="AP38" s="152"/>
      <c r="AQ38" s="103"/>
      <c r="AR38" s="152"/>
      <c r="AS38" s="103"/>
      <c r="AT38" s="152"/>
      <c r="AU38" s="103"/>
      <c r="AV38" s="152"/>
      <c r="AW38" s="103"/>
      <c r="AX38" s="152"/>
      <c r="AY38" s="103"/>
      <c r="AZ38" s="152"/>
      <c r="BA38" s="103"/>
      <c r="BB38" s="152"/>
      <c r="BC38" s="103"/>
      <c r="BD38" s="152"/>
      <c r="BE38" s="103"/>
      <c r="BF38" s="152"/>
      <c r="BG38" s="103"/>
      <c r="BH38" s="152"/>
      <c r="BI38" s="103"/>
      <c r="BJ38" s="152"/>
      <c r="BK38" s="103"/>
      <c r="BL38" s="152"/>
      <c r="BM38" s="103"/>
      <c r="BN38" s="152"/>
      <c r="BO38" s="103"/>
      <c r="BP38" s="152"/>
      <c r="BQ38" s="103"/>
      <c r="BR38" s="152"/>
      <c r="BS38" s="103"/>
      <c r="BT38" s="152"/>
      <c r="BU38" s="103"/>
      <c r="BV38" s="154"/>
      <c r="BW38" s="155"/>
      <c r="BX38" s="154"/>
      <c r="BY38" s="155"/>
      <c r="BZ38" s="154"/>
      <c r="CA38" s="155"/>
      <c r="CB38" s="154"/>
      <c r="CC38" s="155"/>
      <c r="CD38" s="154"/>
      <c r="CE38" s="155"/>
      <c r="CF38" s="154"/>
      <c r="CG38" s="155"/>
      <c r="CH38" s="154"/>
      <c r="CI38" s="155"/>
      <c r="CJ38" s="154"/>
      <c r="CK38" s="155"/>
      <c r="CL38" s="154"/>
      <c r="CM38" s="155"/>
      <c r="CN38" s="154"/>
      <c r="CO38" s="155"/>
      <c r="CP38" s="154"/>
      <c r="CQ38" s="155"/>
      <c r="CR38" s="154"/>
      <c r="CS38" s="155"/>
      <c r="CT38" s="154"/>
      <c r="CU38" s="155"/>
      <c r="CV38" s="154"/>
      <c r="CW38" s="155"/>
      <c r="CX38" s="154"/>
      <c r="CY38" s="155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</row>
    <row r="39" spans="1:115" s="156" customFormat="1" ht="11.25">
      <c r="A39" s="152"/>
      <c r="B39" s="152"/>
      <c r="C39" s="103"/>
      <c r="D39" s="152"/>
      <c r="E39" s="103"/>
      <c r="F39" s="152"/>
      <c r="G39" s="103"/>
      <c r="H39" s="152"/>
      <c r="I39" s="103"/>
      <c r="J39" s="152"/>
      <c r="K39" s="103"/>
      <c r="L39" s="152"/>
      <c r="M39" s="103"/>
      <c r="N39" s="152"/>
      <c r="O39" s="103"/>
      <c r="P39" s="152"/>
      <c r="Q39" s="103"/>
      <c r="R39" s="152"/>
      <c r="S39" s="103"/>
      <c r="T39" s="152"/>
      <c r="U39" s="103"/>
      <c r="V39" s="152"/>
      <c r="W39" s="103"/>
      <c r="X39" s="152"/>
      <c r="Y39" s="103"/>
      <c r="Z39" s="152"/>
      <c r="AA39" s="103"/>
      <c r="AB39" s="152"/>
      <c r="AC39" s="103"/>
      <c r="AD39" s="152"/>
      <c r="AE39" s="103"/>
      <c r="AF39" s="152"/>
      <c r="AG39" s="103"/>
      <c r="AH39" s="152"/>
      <c r="AI39" s="103"/>
      <c r="AJ39" s="152"/>
      <c r="AK39" s="103"/>
      <c r="AL39" s="152"/>
      <c r="AM39" s="103"/>
      <c r="AN39" s="152"/>
      <c r="AO39" s="103"/>
      <c r="AP39" s="152"/>
      <c r="AQ39" s="103"/>
      <c r="AR39" s="152"/>
      <c r="AS39" s="103"/>
      <c r="AT39" s="152"/>
      <c r="AU39" s="103"/>
      <c r="AV39" s="152"/>
      <c r="AW39" s="103"/>
      <c r="AX39" s="152"/>
      <c r="AY39" s="103"/>
      <c r="AZ39" s="152"/>
      <c r="BA39" s="103"/>
      <c r="BB39" s="152"/>
      <c r="BC39" s="103"/>
      <c r="BD39" s="152"/>
      <c r="BE39" s="103"/>
      <c r="BF39" s="152"/>
      <c r="BG39" s="103"/>
      <c r="BH39" s="152"/>
      <c r="BI39" s="103"/>
      <c r="BJ39" s="152"/>
      <c r="BK39" s="103"/>
      <c r="BL39" s="152"/>
      <c r="BM39" s="103"/>
      <c r="BN39" s="152"/>
      <c r="BO39" s="103"/>
      <c r="BP39" s="152"/>
      <c r="BQ39" s="103"/>
      <c r="BR39" s="152"/>
      <c r="BS39" s="103"/>
      <c r="BT39" s="152"/>
      <c r="BU39" s="103"/>
      <c r="BV39" s="154"/>
      <c r="BW39" s="155"/>
      <c r="BX39" s="154"/>
      <c r="BY39" s="155"/>
      <c r="BZ39" s="154"/>
      <c r="CA39" s="155"/>
      <c r="CB39" s="154"/>
      <c r="CC39" s="155"/>
      <c r="CD39" s="154"/>
      <c r="CE39" s="155"/>
      <c r="CF39" s="154"/>
      <c r="CG39" s="155"/>
      <c r="CH39" s="154"/>
      <c r="CI39" s="155"/>
      <c r="CJ39" s="154"/>
      <c r="CK39" s="155"/>
      <c r="CL39" s="154"/>
      <c r="CM39" s="155"/>
      <c r="CN39" s="154"/>
      <c r="CO39" s="155"/>
      <c r="CP39" s="154"/>
      <c r="CQ39" s="155"/>
      <c r="CR39" s="154"/>
      <c r="CS39" s="155"/>
      <c r="CT39" s="154"/>
      <c r="CU39" s="155"/>
      <c r="CV39" s="154"/>
      <c r="CW39" s="155"/>
      <c r="CX39" s="154"/>
      <c r="CY39" s="155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</row>
    <row r="40" spans="1:115" s="156" customFormat="1" ht="11.25">
      <c r="A40" s="152"/>
      <c r="B40" s="152"/>
      <c r="C40" s="103"/>
      <c r="D40" s="152"/>
      <c r="E40" s="103"/>
      <c r="F40" s="152"/>
      <c r="G40" s="103"/>
      <c r="H40" s="152"/>
      <c r="I40" s="103"/>
      <c r="J40" s="152"/>
      <c r="K40" s="103"/>
      <c r="L40" s="152"/>
      <c r="M40" s="103"/>
      <c r="N40" s="152"/>
      <c r="O40" s="103"/>
      <c r="P40" s="152"/>
      <c r="Q40" s="103"/>
      <c r="R40" s="152"/>
      <c r="S40" s="103"/>
      <c r="T40" s="152"/>
      <c r="U40" s="103"/>
      <c r="V40" s="152"/>
      <c r="W40" s="103"/>
      <c r="X40" s="152"/>
      <c r="Y40" s="103"/>
      <c r="Z40" s="152"/>
      <c r="AA40" s="103"/>
      <c r="AB40" s="152"/>
      <c r="AC40" s="103"/>
      <c r="AD40" s="152"/>
      <c r="AE40" s="103"/>
      <c r="AF40" s="152"/>
      <c r="AG40" s="103"/>
      <c r="AH40" s="152"/>
      <c r="AI40" s="103"/>
      <c r="AJ40" s="152"/>
      <c r="AK40" s="103"/>
      <c r="AL40" s="152"/>
      <c r="AM40" s="103"/>
      <c r="AN40" s="152"/>
      <c r="AO40" s="103"/>
      <c r="AP40" s="152"/>
      <c r="AQ40" s="103"/>
      <c r="AR40" s="152"/>
      <c r="AS40" s="103"/>
      <c r="AT40" s="152"/>
      <c r="AU40" s="103"/>
      <c r="AV40" s="152"/>
      <c r="AW40" s="103"/>
      <c r="AX40" s="152"/>
      <c r="AY40" s="103"/>
      <c r="AZ40" s="152"/>
      <c r="BA40" s="103"/>
      <c r="BB40" s="152"/>
      <c r="BC40" s="103"/>
      <c r="BD40" s="152"/>
      <c r="BE40" s="103"/>
      <c r="BF40" s="152"/>
      <c r="BG40" s="103"/>
      <c r="BH40" s="152"/>
      <c r="BI40" s="103"/>
      <c r="BJ40" s="152"/>
      <c r="BK40" s="103"/>
      <c r="BL40" s="152"/>
      <c r="BM40" s="103"/>
      <c r="BN40" s="152"/>
      <c r="BO40" s="103"/>
      <c r="BP40" s="152"/>
      <c r="BQ40" s="103"/>
      <c r="BR40" s="152"/>
      <c r="BS40" s="103"/>
      <c r="BT40" s="152"/>
      <c r="BU40" s="103"/>
      <c r="BV40" s="154"/>
      <c r="BW40" s="155"/>
      <c r="BX40" s="154"/>
      <c r="BY40" s="155"/>
      <c r="BZ40" s="154"/>
      <c r="CA40" s="155"/>
      <c r="CB40" s="154"/>
      <c r="CC40" s="155"/>
      <c r="CD40" s="154"/>
      <c r="CE40" s="155"/>
      <c r="CF40" s="154"/>
      <c r="CG40" s="155"/>
      <c r="CH40" s="154"/>
      <c r="CI40" s="155"/>
      <c r="CJ40" s="154"/>
      <c r="CK40" s="155"/>
      <c r="CL40" s="154"/>
      <c r="CM40" s="155"/>
      <c r="CN40" s="154"/>
      <c r="CO40" s="155"/>
      <c r="CP40" s="154"/>
      <c r="CQ40" s="155"/>
      <c r="CR40" s="154"/>
      <c r="CS40" s="155"/>
      <c r="CT40" s="154"/>
      <c r="CU40" s="155"/>
      <c r="CV40" s="154"/>
      <c r="CW40" s="155"/>
      <c r="CX40" s="154"/>
      <c r="CY40" s="155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</row>
    <row r="41" spans="1:115" s="156" customFormat="1" ht="11.25">
      <c r="A41" s="152"/>
      <c r="B41" s="152"/>
      <c r="C41" s="103"/>
      <c r="D41" s="152"/>
      <c r="E41" s="103"/>
      <c r="F41" s="152"/>
      <c r="G41" s="103"/>
      <c r="H41" s="152"/>
      <c r="I41" s="103"/>
      <c r="J41" s="152"/>
      <c r="K41" s="103"/>
      <c r="L41" s="152"/>
      <c r="M41" s="103"/>
      <c r="N41" s="152"/>
      <c r="O41" s="103"/>
      <c r="P41" s="152"/>
      <c r="Q41" s="103"/>
      <c r="R41" s="152"/>
      <c r="S41" s="103"/>
      <c r="T41" s="152"/>
      <c r="U41" s="103"/>
      <c r="V41" s="152"/>
      <c r="W41" s="103"/>
      <c r="X41" s="152"/>
      <c r="Y41" s="103"/>
      <c r="Z41" s="152"/>
      <c r="AA41" s="103"/>
      <c r="AB41" s="152"/>
      <c r="AC41" s="103"/>
      <c r="AD41" s="152"/>
      <c r="AE41" s="103"/>
      <c r="AF41" s="152"/>
      <c r="AG41" s="103"/>
      <c r="AH41" s="152"/>
      <c r="AI41" s="103"/>
      <c r="AJ41" s="152"/>
      <c r="AK41" s="103"/>
      <c r="AL41" s="152"/>
      <c r="AM41" s="103"/>
      <c r="AN41" s="152"/>
      <c r="AO41" s="103"/>
      <c r="AP41" s="152"/>
      <c r="AQ41" s="103"/>
      <c r="AR41" s="152"/>
      <c r="AS41" s="103"/>
      <c r="AT41" s="152"/>
      <c r="AU41" s="103"/>
      <c r="AV41" s="152"/>
      <c r="AW41" s="103"/>
      <c r="AX41" s="152"/>
      <c r="AY41" s="103"/>
      <c r="AZ41" s="152"/>
      <c r="BA41" s="103"/>
      <c r="BB41" s="152"/>
      <c r="BC41" s="103"/>
      <c r="BD41" s="152"/>
      <c r="BE41" s="103"/>
      <c r="BF41" s="152"/>
      <c r="BG41" s="103"/>
      <c r="BH41" s="152"/>
      <c r="BI41" s="103"/>
      <c r="BJ41" s="152"/>
      <c r="BK41" s="103"/>
      <c r="BL41" s="152"/>
      <c r="BM41" s="103"/>
      <c r="BN41" s="152"/>
      <c r="BO41" s="103"/>
      <c r="BP41" s="152"/>
      <c r="BQ41" s="103"/>
      <c r="BR41" s="152"/>
      <c r="BS41" s="103"/>
      <c r="BT41" s="152"/>
      <c r="BU41" s="103"/>
      <c r="BV41" s="154"/>
      <c r="BW41" s="155"/>
      <c r="BX41" s="154"/>
      <c r="BY41" s="155"/>
      <c r="BZ41" s="154"/>
      <c r="CA41" s="155"/>
      <c r="CB41" s="154"/>
      <c r="CC41" s="155"/>
      <c r="CD41" s="154"/>
      <c r="CE41" s="155"/>
      <c r="CF41" s="154"/>
      <c r="CG41" s="155"/>
      <c r="CH41" s="154"/>
      <c r="CI41" s="155"/>
      <c r="CJ41" s="154"/>
      <c r="CK41" s="155"/>
      <c r="CL41" s="154"/>
      <c r="CM41" s="155"/>
      <c r="CN41" s="154"/>
      <c r="CO41" s="155"/>
      <c r="CP41" s="154"/>
      <c r="CQ41" s="155"/>
      <c r="CR41" s="154"/>
      <c r="CS41" s="155"/>
      <c r="CT41" s="154"/>
      <c r="CU41" s="155"/>
      <c r="CV41" s="154"/>
      <c r="CW41" s="155"/>
      <c r="CX41" s="154"/>
      <c r="CY41" s="155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</row>
    <row r="42" spans="1:115" s="156" customFormat="1" ht="11.25">
      <c r="A42" s="152"/>
      <c r="B42" s="152"/>
      <c r="C42" s="103"/>
      <c r="D42" s="152"/>
      <c r="E42" s="103"/>
      <c r="F42" s="152"/>
      <c r="G42" s="103"/>
      <c r="H42" s="152"/>
      <c r="I42" s="103"/>
      <c r="J42" s="152"/>
      <c r="K42" s="103"/>
      <c r="L42" s="152"/>
      <c r="M42" s="103"/>
      <c r="N42" s="152"/>
      <c r="O42" s="103"/>
      <c r="P42" s="152"/>
      <c r="Q42" s="103"/>
      <c r="R42" s="152"/>
      <c r="S42" s="103"/>
      <c r="T42" s="152"/>
      <c r="U42" s="103"/>
      <c r="V42" s="152"/>
      <c r="W42" s="103"/>
      <c r="X42" s="152"/>
      <c r="Y42" s="103"/>
      <c r="Z42" s="152"/>
      <c r="AA42" s="103"/>
      <c r="AB42" s="152"/>
      <c r="AC42" s="103"/>
      <c r="AD42" s="152"/>
      <c r="AE42" s="103"/>
      <c r="AF42" s="152"/>
      <c r="AG42" s="103"/>
      <c r="AH42" s="152"/>
      <c r="AI42" s="103"/>
      <c r="AJ42" s="152"/>
      <c r="AK42" s="103"/>
      <c r="AL42" s="152"/>
      <c r="AM42" s="103"/>
      <c r="AN42" s="152"/>
      <c r="AO42" s="103"/>
      <c r="AP42" s="152"/>
      <c r="AQ42" s="103"/>
      <c r="AR42" s="152"/>
      <c r="AS42" s="103"/>
      <c r="AT42" s="152"/>
      <c r="AU42" s="103"/>
      <c r="AV42" s="152"/>
      <c r="AW42" s="103"/>
      <c r="AX42" s="152"/>
      <c r="AY42" s="103"/>
      <c r="AZ42" s="152"/>
      <c r="BA42" s="103"/>
      <c r="BB42" s="152"/>
      <c r="BC42" s="103"/>
      <c r="BD42" s="152"/>
      <c r="BE42" s="103"/>
      <c r="BF42" s="152"/>
      <c r="BG42" s="103"/>
      <c r="BH42" s="152"/>
      <c r="BI42" s="103"/>
      <c r="BJ42" s="152"/>
      <c r="BK42" s="103"/>
      <c r="BL42" s="152"/>
      <c r="BM42" s="103"/>
      <c r="BN42" s="152"/>
      <c r="BO42" s="103"/>
      <c r="BP42" s="152"/>
      <c r="BQ42" s="103"/>
      <c r="BR42" s="152"/>
      <c r="BS42" s="103"/>
      <c r="BT42" s="152"/>
      <c r="BU42" s="103"/>
      <c r="BV42" s="154"/>
      <c r="BW42" s="155"/>
      <c r="BX42" s="154"/>
      <c r="BY42" s="155"/>
      <c r="BZ42" s="154"/>
      <c r="CA42" s="155"/>
      <c r="CB42" s="154"/>
      <c r="CC42" s="155"/>
      <c r="CD42" s="154"/>
      <c r="CE42" s="155"/>
      <c r="CF42" s="154"/>
      <c r="CG42" s="155"/>
      <c r="CH42" s="154"/>
      <c r="CI42" s="155"/>
      <c r="CJ42" s="154"/>
      <c r="CK42" s="155"/>
      <c r="CL42" s="154"/>
      <c r="CM42" s="155"/>
      <c r="CN42" s="154"/>
      <c r="CO42" s="155"/>
      <c r="CP42" s="154"/>
      <c r="CQ42" s="155"/>
      <c r="CR42" s="154"/>
      <c r="CS42" s="155"/>
      <c r="CT42" s="154"/>
      <c r="CU42" s="155"/>
      <c r="CV42" s="154"/>
      <c r="CW42" s="155"/>
      <c r="CX42" s="154"/>
      <c r="CY42" s="155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</row>
    <row r="43" spans="1:115" s="156" customFormat="1" ht="11.25">
      <c r="A43" s="152"/>
      <c r="B43" s="152"/>
      <c r="C43" s="103"/>
      <c r="D43" s="152"/>
      <c r="E43" s="103"/>
      <c r="F43" s="152"/>
      <c r="G43" s="103"/>
      <c r="H43" s="152"/>
      <c r="I43" s="103"/>
      <c r="J43" s="152"/>
      <c r="K43" s="103"/>
      <c r="L43" s="152"/>
      <c r="M43" s="103"/>
      <c r="N43" s="152"/>
      <c r="O43" s="103"/>
      <c r="P43" s="152"/>
      <c r="Q43" s="103"/>
      <c r="R43" s="152"/>
      <c r="S43" s="103"/>
      <c r="T43" s="152"/>
      <c r="U43" s="103"/>
      <c r="V43" s="152"/>
      <c r="W43" s="103"/>
      <c r="X43" s="152"/>
      <c r="Y43" s="103"/>
      <c r="Z43" s="152"/>
      <c r="AA43" s="103"/>
      <c r="AB43" s="152"/>
      <c r="AC43" s="103"/>
      <c r="AD43" s="152"/>
      <c r="AE43" s="103"/>
      <c r="AF43" s="152"/>
      <c r="AG43" s="103"/>
      <c r="AH43" s="152"/>
      <c r="AI43" s="103"/>
      <c r="AJ43" s="152"/>
      <c r="AK43" s="103"/>
      <c r="AL43" s="152"/>
      <c r="AM43" s="103"/>
      <c r="AN43" s="152"/>
      <c r="AO43" s="103"/>
      <c r="AP43" s="152"/>
      <c r="AQ43" s="103"/>
      <c r="AR43" s="152"/>
      <c r="AS43" s="103"/>
      <c r="AT43" s="152"/>
      <c r="AU43" s="103"/>
      <c r="AV43" s="152"/>
      <c r="AW43" s="103"/>
      <c r="AX43" s="152"/>
      <c r="AY43" s="103"/>
      <c r="AZ43" s="152"/>
      <c r="BA43" s="103"/>
      <c r="BB43" s="152"/>
      <c r="BC43" s="103"/>
      <c r="BD43" s="152"/>
      <c r="BE43" s="103"/>
      <c r="BF43" s="152"/>
      <c r="BG43" s="103"/>
      <c r="BH43" s="152"/>
      <c r="BI43" s="103"/>
      <c r="BJ43" s="152"/>
      <c r="BK43" s="103"/>
      <c r="BL43" s="152"/>
      <c r="BM43" s="103"/>
      <c r="BN43" s="152"/>
      <c r="BO43" s="103"/>
      <c r="BP43" s="152"/>
      <c r="BQ43" s="103"/>
      <c r="BR43" s="152"/>
      <c r="BS43" s="103"/>
      <c r="BT43" s="152"/>
      <c r="BU43" s="103"/>
      <c r="BV43" s="154"/>
      <c r="BW43" s="155"/>
      <c r="BX43" s="154"/>
      <c r="BY43" s="155"/>
      <c r="BZ43" s="154"/>
      <c r="CA43" s="155"/>
      <c r="CB43" s="154"/>
      <c r="CC43" s="155"/>
      <c r="CD43" s="154"/>
      <c r="CE43" s="155"/>
      <c r="CF43" s="154"/>
      <c r="CG43" s="155"/>
      <c r="CH43" s="154"/>
      <c r="CI43" s="155"/>
      <c r="CJ43" s="154"/>
      <c r="CK43" s="155"/>
      <c r="CL43" s="154"/>
      <c r="CM43" s="155"/>
      <c r="CN43" s="154"/>
      <c r="CO43" s="155"/>
      <c r="CP43" s="154"/>
      <c r="CQ43" s="155"/>
      <c r="CR43" s="154"/>
      <c r="CS43" s="155"/>
      <c r="CT43" s="154"/>
      <c r="CU43" s="155"/>
      <c r="CV43" s="154"/>
      <c r="CW43" s="155"/>
      <c r="CX43" s="154"/>
      <c r="CY43" s="155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</row>
    <row r="44" spans="1:115" s="156" customFormat="1" ht="11.25">
      <c r="A44" s="152"/>
      <c r="B44" s="152"/>
      <c r="C44" s="103"/>
      <c r="D44" s="152"/>
      <c r="E44" s="103"/>
      <c r="F44" s="152"/>
      <c r="G44" s="103"/>
      <c r="H44" s="152"/>
      <c r="I44" s="103"/>
      <c r="J44" s="152"/>
      <c r="K44" s="103"/>
      <c r="L44" s="152"/>
      <c r="M44" s="103"/>
      <c r="N44" s="152"/>
      <c r="O44" s="103"/>
      <c r="P44" s="152"/>
      <c r="Q44" s="103"/>
      <c r="R44" s="152"/>
      <c r="S44" s="103"/>
      <c r="T44" s="152"/>
      <c r="U44" s="103"/>
      <c r="V44" s="152"/>
      <c r="W44" s="103"/>
      <c r="X44" s="152"/>
      <c r="Y44" s="103"/>
      <c r="Z44" s="152"/>
      <c r="AA44" s="103"/>
      <c r="AB44" s="152"/>
      <c r="AC44" s="103"/>
      <c r="AD44" s="152"/>
      <c r="AE44" s="103"/>
      <c r="AF44" s="152"/>
      <c r="AG44" s="103"/>
      <c r="AH44" s="152"/>
      <c r="AI44" s="103"/>
      <c r="AJ44" s="152"/>
      <c r="AK44" s="103"/>
      <c r="AL44" s="152"/>
      <c r="AM44" s="103"/>
      <c r="AN44" s="152"/>
      <c r="AO44" s="103"/>
      <c r="AP44" s="152"/>
      <c r="AQ44" s="103"/>
      <c r="AR44" s="152"/>
      <c r="AS44" s="103"/>
      <c r="AT44" s="152"/>
      <c r="AU44" s="103"/>
      <c r="AV44" s="152"/>
      <c r="AW44" s="103"/>
      <c r="AX44" s="152"/>
      <c r="AY44" s="103"/>
      <c r="AZ44" s="152"/>
      <c r="BA44" s="103"/>
      <c r="BB44" s="152"/>
      <c r="BC44" s="103"/>
      <c r="BD44" s="152"/>
      <c r="BE44" s="103"/>
      <c r="BF44" s="152"/>
      <c r="BG44" s="103"/>
      <c r="BH44" s="152"/>
      <c r="BI44" s="103"/>
      <c r="BJ44" s="152"/>
      <c r="BK44" s="103"/>
      <c r="BL44" s="152"/>
      <c r="BM44" s="103"/>
      <c r="BN44" s="152"/>
      <c r="BO44" s="103"/>
      <c r="BP44" s="152"/>
      <c r="BQ44" s="103"/>
      <c r="BR44" s="152"/>
      <c r="BS44" s="103"/>
      <c r="BT44" s="152"/>
      <c r="BU44" s="103"/>
      <c r="BV44" s="154"/>
      <c r="BW44" s="155"/>
      <c r="BX44" s="154"/>
      <c r="BY44" s="155"/>
      <c r="BZ44" s="154"/>
      <c r="CA44" s="155"/>
      <c r="CB44" s="154"/>
      <c r="CC44" s="155"/>
      <c r="CD44" s="154"/>
      <c r="CE44" s="155"/>
      <c r="CF44" s="154"/>
      <c r="CG44" s="155"/>
      <c r="CH44" s="154"/>
      <c r="CI44" s="155"/>
      <c r="CJ44" s="154"/>
      <c r="CK44" s="155"/>
      <c r="CL44" s="154"/>
      <c r="CM44" s="155"/>
      <c r="CN44" s="154"/>
      <c r="CO44" s="155"/>
      <c r="CP44" s="154"/>
      <c r="CQ44" s="155"/>
      <c r="CR44" s="154"/>
      <c r="CS44" s="155"/>
      <c r="CT44" s="154"/>
      <c r="CU44" s="155"/>
      <c r="CV44" s="154"/>
      <c r="CW44" s="155"/>
      <c r="CX44" s="154"/>
      <c r="CY44" s="155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</row>
    <row r="45" spans="1:115" s="156" customFormat="1" ht="11.25">
      <c r="A45" s="152"/>
      <c r="B45" s="152"/>
      <c r="C45" s="103"/>
      <c r="D45" s="152"/>
      <c r="E45" s="103"/>
      <c r="F45" s="152"/>
      <c r="G45" s="103"/>
      <c r="H45" s="152"/>
      <c r="I45" s="103"/>
      <c r="J45" s="152"/>
      <c r="K45" s="103"/>
      <c r="L45" s="152"/>
      <c r="M45" s="103"/>
      <c r="N45" s="152"/>
      <c r="O45" s="103"/>
      <c r="P45" s="152"/>
      <c r="Q45" s="103"/>
      <c r="R45" s="152"/>
      <c r="S45" s="103"/>
      <c r="T45" s="152"/>
      <c r="U45" s="103"/>
      <c r="V45" s="152"/>
      <c r="W45" s="103"/>
      <c r="X45" s="152"/>
      <c r="Y45" s="103"/>
      <c r="Z45" s="152"/>
      <c r="AA45" s="103"/>
      <c r="AB45" s="152"/>
      <c r="AC45" s="103"/>
      <c r="AD45" s="152"/>
      <c r="AE45" s="103"/>
      <c r="AF45" s="152"/>
      <c r="AG45" s="103"/>
      <c r="AH45" s="152"/>
      <c r="AI45" s="103"/>
      <c r="AJ45" s="152"/>
      <c r="AK45" s="103"/>
      <c r="AL45" s="152"/>
      <c r="AM45" s="103"/>
      <c r="AN45" s="152"/>
      <c r="AO45" s="103"/>
      <c r="AP45" s="152"/>
      <c r="AQ45" s="103"/>
      <c r="AR45" s="152"/>
      <c r="AS45" s="103"/>
      <c r="AT45" s="152"/>
      <c r="AU45" s="103"/>
      <c r="AV45" s="152"/>
      <c r="AW45" s="103"/>
      <c r="AX45" s="152"/>
      <c r="AY45" s="103"/>
      <c r="AZ45" s="152"/>
      <c r="BA45" s="103"/>
      <c r="BB45" s="152"/>
      <c r="BC45" s="103"/>
      <c r="BD45" s="152"/>
      <c r="BE45" s="103"/>
      <c r="BF45" s="152"/>
      <c r="BG45" s="103"/>
      <c r="BH45" s="152"/>
      <c r="BI45" s="103"/>
      <c r="BJ45" s="152"/>
      <c r="BK45" s="103"/>
      <c r="BL45" s="152"/>
      <c r="BM45" s="103"/>
      <c r="BN45" s="152"/>
      <c r="BO45" s="103"/>
      <c r="BP45" s="152"/>
      <c r="BQ45" s="103"/>
      <c r="BR45" s="152"/>
      <c r="BS45" s="103"/>
      <c r="BT45" s="152"/>
      <c r="BU45" s="103"/>
      <c r="BV45" s="154"/>
      <c r="BW45" s="155"/>
      <c r="BX45" s="154"/>
      <c r="BY45" s="155"/>
      <c r="BZ45" s="154"/>
      <c r="CA45" s="155"/>
      <c r="CB45" s="154"/>
      <c r="CC45" s="155"/>
      <c r="CD45" s="154"/>
      <c r="CE45" s="155"/>
      <c r="CF45" s="154"/>
      <c r="CG45" s="155"/>
      <c r="CH45" s="154"/>
      <c r="CI45" s="155"/>
      <c r="CJ45" s="154"/>
      <c r="CK45" s="155"/>
      <c r="CL45" s="154"/>
      <c r="CM45" s="155"/>
      <c r="CN45" s="154"/>
      <c r="CO45" s="155"/>
      <c r="CP45" s="154"/>
      <c r="CQ45" s="155"/>
      <c r="CR45" s="154"/>
      <c r="CS45" s="155"/>
      <c r="CT45" s="154"/>
      <c r="CU45" s="155"/>
      <c r="CV45" s="154"/>
      <c r="CW45" s="155"/>
      <c r="CX45" s="154"/>
      <c r="CY45" s="155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</row>
    <row r="46" spans="1:115" s="156" customFormat="1" ht="11.25">
      <c r="A46" s="152"/>
      <c r="B46" s="152"/>
      <c r="C46" s="103"/>
      <c r="D46" s="152"/>
      <c r="E46" s="103"/>
      <c r="F46" s="152"/>
      <c r="G46" s="103"/>
      <c r="H46" s="152"/>
      <c r="I46" s="103"/>
      <c r="J46" s="152"/>
      <c r="K46" s="103"/>
      <c r="L46" s="152"/>
      <c r="M46" s="103"/>
      <c r="N46" s="152"/>
      <c r="O46" s="103"/>
      <c r="P46" s="152"/>
      <c r="Q46" s="103"/>
      <c r="R46" s="152"/>
      <c r="S46" s="103"/>
      <c r="T46" s="152"/>
      <c r="U46" s="103"/>
      <c r="V46" s="152"/>
      <c r="W46" s="103"/>
      <c r="X46" s="152"/>
      <c r="Y46" s="103"/>
      <c r="Z46" s="152"/>
      <c r="AA46" s="103"/>
      <c r="AB46" s="152"/>
      <c r="AC46" s="103"/>
      <c r="AD46" s="152"/>
      <c r="AE46" s="103"/>
      <c r="AF46" s="152"/>
      <c r="AG46" s="103"/>
      <c r="AH46" s="152"/>
      <c r="AI46" s="103"/>
      <c r="AJ46" s="152"/>
      <c r="AK46" s="103"/>
      <c r="AL46" s="152"/>
      <c r="AM46" s="103"/>
      <c r="AN46" s="152"/>
      <c r="AO46" s="103"/>
      <c r="AP46" s="152"/>
      <c r="AQ46" s="103"/>
      <c r="AR46" s="152"/>
      <c r="AS46" s="103"/>
      <c r="AT46" s="152"/>
      <c r="AU46" s="103"/>
      <c r="AV46" s="152"/>
      <c r="AW46" s="103"/>
      <c r="AX46" s="152"/>
      <c r="AY46" s="103"/>
      <c r="AZ46" s="152"/>
      <c r="BA46" s="103"/>
      <c r="BB46" s="152"/>
      <c r="BC46" s="103"/>
      <c r="BD46" s="152"/>
      <c r="BE46" s="103"/>
      <c r="BF46" s="152"/>
      <c r="BG46" s="103"/>
      <c r="BH46" s="152"/>
      <c r="BI46" s="103"/>
      <c r="BJ46" s="152"/>
      <c r="BK46" s="103"/>
      <c r="BL46" s="152"/>
      <c r="BM46" s="103"/>
      <c r="BN46" s="152"/>
      <c r="BO46" s="103"/>
      <c r="BP46" s="152"/>
      <c r="BQ46" s="103"/>
      <c r="BR46" s="152"/>
      <c r="BS46" s="103"/>
      <c r="BT46" s="152"/>
      <c r="BU46" s="103"/>
      <c r="BV46" s="154"/>
      <c r="BW46" s="155"/>
      <c r="BX46" s="154"/>
      <c r="BY46" s="155"/>
      <c r="BZ46" s="154"/>
      <c r="CA46" s="155"/>
      <c r="CB46" s="154"/>
      <c r="CC46" s="155"/>
      <c r="CD46" s="154"/>
      <c r="CE46" s="155"/>
      <c r="CF46" s="154"/>
      <c r="CG46" s="155"/>
      <c r="CH46" s="154"/>
      <c r="CI46" s="155"/>
      <c r="CJ46" s="154"/>
      <c r="CK46" s="155"/>
      <c r="CL46" s="154"/>
      <c r="CM46" s="155"/>
      <c r="CN46" s="154"/>
      <c r="CO46" s="155"/>
      <c r="CP46" s="154"/>
      <c r="CQ46" s="155"/>
      <c r="CR46" s="154"/>
      <c r="CS46" s="155"/>
      <c r="CT46" s="154"/>
      <c r="CU46" s="155"/>
      <c r="CV46" s="154"/>
      <c r="CW46" s="155"/>
      <c r="CX46" s="154"/>
      <c r="CY46" s="155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</row>
    <row r="47" spans="1:115" s="156" customFormat="1" ht="11.25">
      <c r="A47" s="152"/>
      <c r="B47" s="152"/>
      <c r="C47" s="103"/>
      <c r="D47" s="152"/>
      <c r="E47" s="103"/>
      <c r="F47" s="152"/>
      <c r="G47" s="103"/>
      <c r="H47" s="152"/>
      <c r="I47" s="103"/>
      <c r="J47" s="152"/>
      <c r="K47" s="103"/>
      <c r="L47" s="152"/>
      <c r="M47" s="103"/>
      <c r="N47" s="152"/>
      <c r="O47" s="103"/>
      <c r="P47" s="152"/>
      <c r="Q47" s="103"/>
      <c r="R47" s="152"/>
      <c r="S47" s="103"/>
      <c r="T47" s="152"/>
      <c r="U47" s="103"/>
      <c r="V47" s="152"/>
      <c r="W47" s="103"/>
      <c r="X47" s="152"/>
      <c r="Y47" s="103"/>
      <c r="Z47" s="152"/>
      <c r="AA47" s="103"/>
      <c r="AB47" s="152"/>
      <c r="AC47" s="103"/>
      <c r="AD47" s="152"/>
      <c r="AE47" s="103"/>
      <c r="AF47" s="152"/>
      <c r="AG47" s="103"/>
      <c r="AH47" s="152"/>
      <c r="AI47" s="103"/>
      <c r="AJ47" s="152"/>
      <c r="AK47" s="103"/>
      <c r="AL47" s="152"/>
      <c r="AM47" s="103"/>
      <c r="AN47" s="152"/>
      <c r="AO47" s="103"/>
      <c r="AP47" s="152"/>
      <c r="AQ47" s="103"/>
      <c r="AR47" s="152"/>
      <c r="AS47" s="103"/>
      <c r="AT47" s="152"/>
      <c r="AU47" s="103"/>
      <c r="AV47" s="152"/>
      <c r="AW47" s="103"/>
      <c r="AX47" s="152"/>
      <c r="AY47" s="103"/>
      <c r="AZ47" s="152"/>
      <c r="BA47" s="103"/>
      <c r="BB47" s="152"/>
      <c r="BC47" s="103"/>
      <c r="BD47" s="152"/>
      <c r="BE47" s="103"/>
      <c r="BF47" s="152"/>
      <c r="BG47" s="103"/>
      <c r="BH47" s="152"/>
      <c r="BI47" s="103"/>
      <c r="BJ47" s="152"/>
      <c r="BK47" s="103"/>
      <c r="BL47" s="152"/>
      <c r="BM47" s="103"/>
      <c r="BN47" s="152"/>
      <c r="BO47" s="103"/>
      <c r="BP47" s="152"/>
      <c r="BQ47" s="103"/>
      <c r="BR47" s="152"/>
      <c r="BS47" s="103"/>
      <c r="BT47" s="152"/>
      <c r="BU47" s="103"/>
      <c r="BV47" s="154"/>
      <c r="BW47" s="155"/>
      <c r="BX47" s="154"/>
      <c r="BY47" s="155"/>
      <c r="BZ47" s="154"/>
      <c r="CA47" s="155"/>
      <c r="CB47" s="154"/>
      <c r="CC47" s="155"/>
      <c r="CD47" s="154"/>
      <c r="CE47" s="155"/>
      <c r="CF47" s="154"/>
      <c r="CG47" s="155"/>
      <c r="CH47" s="154"/>
      <c r="CI47" s="155"/>
      <c r="CJ47" s="154"/>
      <c r="CK47" s="155"/>
      <c r="CL47" s="154"/>
      <c r="CM47" s="155"/>
      <c r="CN47" s="154"/>
      <c r="CO47" s="155"/>
      <c r="CP47" s="154"/>
      <c r="CQ47" s="155"/>
      <c r="CR47" s="154"/>
      <c r="CS47" s="155"/>
      <c r="CT47" s="154"/>
      <c r="CU47" s="155"/>
      <c r="CV47" s="154"/>
      <c r="CW47" s="155"/>
      <c r="CX47" s="154"/>
      <c r="CY47" s="155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</row>
    <row r="48" spans="1:115" s="156" customFormat="1" ht="11.25">
      <c r="A48" s="152"/>
      <c r="B48" s="152"/>
      <c r="C48" s="103"/>
      <c r="D48" s="152"/>
      <c r="E48" s="103"/>
      <c r="F48" s="152"/>
      <c r="G48" s="103"/>
      <c r="H48" s="152"/>
      <c r="I48" s="103"/>
      <c r="J48" s="152"/>
      <c r="K48" s="103"/>
      <c r="L48" s="152"/>
      <c r="M48" s="103"/>
      <c r="N48" s="152"/>
      <c r="O48" s="103"/>
      <c r="P48" s="152"/>
      <c r="Q48" s="103"/>
      <c r="R48" s="152"/>
      <c r="S48" s="103"/>
      <c r="T48" s="152"/>
      <c r="U48" s="103"/>
      <c r="V48" s="152"/>
      <c r="W48" s="103"/>
      <c r="X48" s="152"/>
      <c r="Y48" s="103"/>
      <c r="Z48" s="152"/>
      <c r="AA48" s="103"/>
      <c r="AB48" s="152"/>
      <c r="AC48" s="103"/>
      <c r="AD48" s="152"/>
      <c r="AE48" s="103"/>
      <c r="AF48" s="152"/>
      <c r="AG48" s="103"/>
      <c r="AH48" s="152"/>
      <c r="AI48" s="103"/>
      <c r="AJ48" s="152"/>
      <c r="AK48" s="103"/>
      <c r="AL48" s="152"/>
      <c r="AM48" s="103"/>
      <c r="AN48" s="152"/>
      <c r="AO48" s="103"/>
      <c r="AP48" s="152"/>
      <c r="AQ48" s="103"/>
      <c r="AR48" s="152"/>
      <c r="AS48" s="103"/>
      <c r="AT48" s="152"/>
      <c r="AU48" s="103"/>
      <c r="AV48" s="152"/>
      <c r="AW48" s="103"/>
      <c r="AX48" s="152"/>
      <c r="AY48" s="103"/>
      <c r="AZ48" s="152"/>
      <c r="BA48" s="103"/>
      <c r="BB48" s="152"/>
      <c r="BC48" s="103"/>
      <c r="BD48" s="152"/>
      <c r="BE48" s="103"/>
      <c r="BF48" s="152"/>
      <c r="BG48" s="103"/>
      <c r="BH48" s="152"/>
      <c r="BI48" s="103"/>
      <c r="BJ48" s="152"/>
      <c r="BK48" s="103"/>
      <c r="BL48" s="152"/>
      <c r="BM48" s="103"/>
      <c r="BN48" s="152"/>
      <c r="BO48" s="103"/>
      <c r="BP48" s="152"/>
      <c r="BQ48" s="103"/>
      <c r="BR48" s="152"/>
      <c r="BS48" s="103"/>
      <c r="BT48" s="152"/>
      <c r="BU48" s="103"/>
      <c r="BV48" s="154"/>
      <c r="BW48" s="155"/>
      <c r="BX48" s="154"/>
      <c r="BY48" s="155"/>
      <c r="BZ48" s="154"/>
      <c r="CA48" s="155"/>
      <c r="CB48" s="154"/>
      <c r="CC48" s="155"/>
      <c r="CD48" s="154"/>
      <c r="CE48" s="155"/>
      <c r="CF48" s="154"/>
      <c r="CG48" s="155"/>
      <c r="CH48" s="154"/>
      <c r="CI48" s="155"/>
      <c r="CJ48" s="154"/>
      <c r="CK48" s="155"/>
      <c r="CL48" s="154"/>
      <c r="CM48" s="155"/>
      <c r="CN48" s="154"/>
      <c r="CO48" s="155"/>
      <c r="CP48" s="154"/>
      <c r="CQ48" s="155"/>
      <c r="CR48" s="154"/>
      <c r="CS48" s="155"/>
      <c r="CT48" s="154"/>
      <c r="CU48" s="155"/>
      <c r="CV48" s="154"/>
      <c r="CW48" s="155"/>
      <c r="CX48" s="154"/>
      <c r="CY48" s="155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</row>
    <row r="49" spans="1:115" s="156" customFormat="1" ht="11.25">
      <c r="A49" s="152"/>
      <c r="B49" s="152"/>
      <c r="C49" s="103"/>
      <c r="D49" s="152"/>
      <c r="E49" s="103"/>
      <c r="F49" s="152"/>
      <c r="G49" s="103"/>
      <c r="H49" s="152"/>
      <c r="I49" s="103"/>
      <c r="J49" s="152"/>
      <c r="K49" s="103"/>
      <c r="L49" s="152"/>
      <c r="M49" s="103"/>
      <c r="N49" s="152"/>
      <c r="O49" s="103"/>
      <c r="P49" s="152"/>
      <c r="Q49" s="103"/>
      <c r="R49" s="152"/>
      <c r="S49" s="103"/>
      <c r="T49" s="152"/>
      <c r="U49" s="103"/>
      <c r="V49" s="152"/>
      <c r="W49" s="103"/>
      <c r="X49" s="152"/>
      <c r="Y49" s="103"/>
      <c r="Z49" s="152"/>
      <c r="AA49" s="103"/>
      <c r="AB49" s="152"/>
      <c r="AC49" s="103"/>
      <c r="AD49" s="152"/>
      <c r="AE49" s="103"/>
      <c r="AF49" s="152"/>
      <c r="AG49" s="103"/>
      <c r="AH49" s="152"/>
      <c r="AI49" s="103"/>
      <c r="AJ49" s="152"/>
      <c r="AK49" s="103"/>
      <c r="AL49" s="152"/>
      <c r="AM49" s="103"/>
      <c r="AN49" s="152"/>
      <c r="AO49" s="103"/>
      <c r="AP49" s="152"/>
      <c r="AQ49" s="103"/>
      <c r="AR49" s="152"/>
      <c r="AS49" s="103"/>
      <c r="AT49" s="152"/>
      <c r="AU49" s="103"/>
      <c r="AV49" s="152"/>
      <c r="AW49" s="103"/>
      <c r="AX49" s="152"/>
      <c r="AY49" s="103"/>
      <c r="AZ49" s="152"/>
      <c r="BA49" s="103"/>
      <c r="BB49" s="152"/>
      <c r="BC49" s="103"/>
      <c r="BD49" s="152"/>
      <c r="BE49" s="103"/>
      <c r="BF49" s="152"/>
      <c r="BG49" s="103"/>
      <c r="BH49" s="152"/>
      <c r="BI49" s="103"/>
      <c r="BJ49" s="152"/>
      <c r="BK49" s="103"/>
      <c r="BL49" s="152"/>
      <c r="BM49" s="103"/>
      <c r="BN49" s="152"/>
      <c r="BO49" s="103"/>
      <c r="BP49" s="152"/>
      <c r="BQ49" s="103"/>
      <c r="BR49" s="152"/>
      <c r="BS49" s="103"/>
      <c r="BT49" s="152"/>
      <c r="BU49" s="103"/>
      <c r="BV49" s="154"/>
      <c r="BW49" s="155"/>
      <c r="BX49" s="154"/>
      <c r="BY49" s="155"/>
      <c r="BZ49" s="154"/>
      <c r="CA49" s="155"/>
      <c r="CB49" s="154"/>
      <c r="CC49" s="155"/>
      <c r="CD49" s="154"/>
      <c r="CE49" s="155"/>
      <c r="CF49" s="154"/>
      <c r="CG49" s="155"/>
      <c r="CH49" s="154"/>
      <c r="CI49" s="155"/>
      <c r="CJ49" s="154"/>
      <c r="CK49" s="155"/>
      <c r="CL49" s="154"/>
      <c r="CM49" s="155"/>
      <c r="CN49" s="154"/>
      <c r="CO49" s="155"/>
      <c r="CP49" s="154"/>
      <c r="CQ49" s="155"/>
      <c r="CR49" s="154"/>
      <c r="CS49" s="155"/>
      <c r="CT49" s="154"/>
      <c r="CU49" s="155"/>
      <c r="CV49" s="154"/>
      <c r="CW49" s="155"/>
      <c r="CX49" s="154"/>
      <c r="CY49" s="155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</row>
    <row r="50" spans="1:115" s="156" customFormat="1" ht="11.25">
      <c r="A50" s="152"/>
      <c r="B50" s="152"/>
      <c r="C50" s="103"/>
      <c r="D50" s="152"/>
      <c r="E50" s="103"/>
      <c r="F50" s="152"/>
      <c r="G50" s="103"/>
      <c r="H50" s="152"/>
      <c r="I50" s="103"/>
      <c r="J50" s="152"/>
      <c r="K50" s="103"/>
      <c r="L50" s="152"/>
      <c r="M50" s="103"/>
      <c r="N50" s="152"/>
      <c r="O50" s="103"/>
      <c r="P50" s="152"/>
      <c r="Q50" s="103"/>
      <c r="R50" s="152"/>
      <c r="S50" s="103"/>
      <c r="T50" s="152"/>
      <c r="U50" s="103"/>
      <c r="V50" s="152"/>
      <c r="W50" s="103"/>
      <c r="X50" s="152"/>
      <c r="Y50" s="103"/>
      <c r="Z50" s="152"/>
      <c r="AA50" s="103"/>
      <c r="AB50" s="152"/>
      <c r="AC50" s="103"/>
      <c r="AD50" s="152"/>
      <c r="AE50" s="103"/>
      <c r="AF50" s="152"/>
      <c r="AG50" s="103"/>
      <c r="AH50" s="152"/>
      <c r="AI50" s="103"/>
      <c r="AJ50" s="152"/>
      <c r="AK50" s="103"/>
      <c r="AL50" s="152"/>
      <c r="AM50" s="103"/>
      <c r="AN50" s="152"/>
      <c r="AO50" s="103"/>
      <c r="AP50" s="152"/>
      <c r="AQ50" s="103"/>
      <c r="AR50" s="152"/>
      <c r="AS50" s="103"/>
      <c r="AT50" s="152"/>
      <c r="AU50" s="103"/>
      <c r="AV50" s="152"/>
      <c r="AW50" s="103"/>
      <c r="AX50" s="152"/>
      <c r="AY50" s="103"/>
      <c r="AZ50" s="152"/>
      <c r="BA50" s="103"/>
      <c r="BB50" s="152"/>
      <c r="BC50" s="103"/>
      <c r="BD50" s="152"/>
      <c r="BE50" s="103"/>
      <c r="BF50" s="152"/>
      <c r="BG50" s="103"/>
      <c r="BH50" s="152"/>
      <c r="BI50" s="103"/>
      <c r="BJ50" s="152"/>
      <c r="BK50" s="103"/>
      <c r="BL50" s="152"/>
      <c r="BM50" s="103"/>
      <c r="BN50" s="152"/>
      <c r="BO50" s="103"/>
      <c r="BP50" s="152"/>
      <c r="BQ50" s="103"/>
      <c r="BR50" s="152"/>
      <c r="BS50" s="103"/>
      <c r="BT50" s="152"/>
      <c r="BU50" s="103"/>
      <c r="BV50" s="154"/>
      <c r="BW50" s="155"/>
      <c r="BX50" s="154"/>
      <c r="BY50" s="155"/>
      <c r="BZ50" s="154"/>
      <c r="CA50" s="155"/>
      <c r="CB50" s="154"/>
      <c r="CC50" s="155"/>
      <c r="CD50" s="154"/>
      <c r="CE50" s="155"/>
      <c r="CF50" s="154"/>
      <c r="CG50" s="155"/>
      <c r="CH50" s="154"/>
      <c r="CI50" s="155"/>
      <c r="CJ50" s="154"/>
      <c r="CK50" s="155"/>
      <c r="CL50" s="154"/>
      <c r="CM50" s="155"/>
      <c r="CN50" s="154"/>
      <c r="CO50" s="155"/>
      <c r="CP50" s="154"/>
      <c r="CQ50" s="155"/>
      <c r="CR50" s="154"/>
      <c r="CS50" s="155"/>
      <c r="CT50" s="154"/>
      <c r="CU50" s="155"/>
      <c r="CV50" s="154"/>
      <c r="CW50" s="155"/>
      <c r="CX50" s="154"/>
      <c r="CY50" s="155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</row>
    <row r="51" spans="1:115" s="156" customFormat="1" ht="11.25">
      <c r="A51" s="152"/>
      <c r="B51" s="152"/>
      <c r="C51" s="103"/>
      <c r="D51" s="152"/>
      <c r="E51" s="103"/>
      <c r="F51" s="152"/>
      <c r="G51" s="103"/>
      <c r="H51" s="152"/>
      <c r="I51" s="103"/>
      <c r="J51" s="152"/>
      <c r="K51" s="103"/>
      <c r="L51" s="152"/>
      <c r="M51" s="103"/>
      <c r="N51" s="152"/>
      <c r="O51" s="103"/>
      <c r="P51" s="152"/>
      <c r="Q51" s="103"/>
      <c r="R51" s="152"/>
      <c r="S51" s="103"/>
      <c r="T51" s="152"/>
      <c r="U51" s="103"/>
      <c r="V51" s="152"/>
      <c r="W51" s="103"/>
      <c r="X51" s="152"/>
      <c r="Y51" s="103"/>
      <c r="Z51" s="152"/>
      <c r="AA51" s="103"/>
      <c r="AB51" s="152"/>
      <c r="AC51" s="103"/>
      <c r="AD51" s="152"/>
      <c r="AE51" s="103"/>
      <c r="AF51" s="152"/>
      <c r="AG51" s="103"/>
      <c r="AH51" s="152"/>
      <c r="AI51" s="103"/>
      <c r="AJ51" s="152"/>
      <c r="AK51" s="103"/>
      <c r="AL51" s="152"/>
      <c r="AM51" s="103"/>
      <c r="AN51" s="152"/>
      <c r="AO51" s="103"/>
      <c r="AP51" s="152"/>
      <c r="AQ51" s="103"/>
      <c r="AR51" s="152"/>
      <c r="AS51" s="103"/>
      <c r="AT51" s="152"/>
      <c r="AU51" s="103"/>
      <c r="AV51" s="152"/>
      <c r="AW51" s="103"/>
      <c r="AX51" s="152"/>
      <c r="AY51" s="103"/>
      <c r="AZ51" s="152"/>
      <c r="BA51" s="103"/>
      <c r="BB51" s="152"/>
      <c r="BC51" s="103"/>
      <c r="BD51" s="152"/>
      <c r="BE51" s="103"/>
      <c r="BF51" s="152"/>
      <c r="BG51" s="103"/>
      <c r="BH51" s="152"/>
      <c r="BI51" s="103"/>
      <c r="BJ51" s="152"/>
      <c r="BK51" s="103"/>
      <c r="BL51" s="152"/>
      <c r="BM51" s="103"/>
      <c r="BN51" s="152"/>
      <c r="BO51" s="103"/>
      <c r="BP51" s="152"/>
      <c r="BQ51" s="103"/>
      <c r="BR51" s="152"/>
      <c r="BS51" s="103"/>
      <c r="BT51" s="152"/>
      <c r="BU51" s="103"/>
      <c r="BV51" s="154"/>
      <c r="BW51" s="155"/>
      <c r="BX51" s="154"/>
      <c r="BY51" s="155"/>
      <c r="BZ51" s="154"/>
      <c r="CA51" s="155"/>
      <c r="CB51" s="154"/>
      <c r="CC51" s="155"/>
      <c r="CD51" s="154"/>
      <c r="CE51" s="155"/>
      <c r="CF51" s="154"/>
      <c r="CG51" s="155"/>
      <c r="CH51" s="154"/>
      <c r="CI51" s="155"/>
      <c r="CJ51" s="154"/>
      <c r="CK51" s="155"/>
      <c r="CL51" s="154"/>
      <c r="CM51" s="155"/>
      <c r="CN51" s="154"/>
      <c r="CO51" s="155"/>
      <c r="CP51" s="154"/>
      <c r="CQ51" s="155"/>
      <c r="CR51" s="154"/>
      <c r="CS51" s="155"/>
      <c r="CT51" s="154"/>
      <c r="CU51" s="155"/>
      <c r="CV51" s="154"/>
      <c r="CW51" s="155"/>
      <c r="CX51" s="154"/>
      <c r="CY51" s="155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</row>
    <row r="52" spans="1:115" s="156" customFormat="1" ht="11.25">
      <c r="A52" s="152"/>
      <c r="B52" s="152"/>
      <c r="C52" s="103"/>
      <c r="D52" s="152"/>
      <c r="E52" s="103"/>
      <c r="F52" s="152"/>
      <c r="G52" s="103"/>
      <c r="H52" s="152"/>
      <c r="I52" s="103"/>
      <c r="J52" s="152"/>
      <c r="K52" s="103"/>
      <c r="L52" s="152"/>
      <c r="M52" s="103"/>
      <c r="N52" s="152"/>
      <c r="O52" s="103"/>
      <c r="P52" s="152"/>
      <c r="Q52" s="103"/>
      <c r="R52" s="152"/>
      <c r="S52" s="103"/>
      <c r="T52" s="152"/>
      <c r="U52" s="103"/>
      <c r="V52" s="152"/>
      <c r="W52" s="103"/>
      <c r="X52" s="152"/>
      <c r="Y52" s="103"/>
      <c r="Z52" s="152"/>
      <c r="AA52" s="103"/>
      <c r="AB52" s="152"/>
      <c r="AC52" s="103"/>
      <c r="AD52" s="152"/>
      <c r="AE52" s="103"/>
      <c r="AF52" s="152"/>
      <c r="AG52" s="103"/>
      <c r="AH52" s="152"/>
      <c r="AI52" s="103"/>
      <c r="AJ52" s="152"/>
      <c r="AK52" s="103"/>
      <c r="AL52" s="152"/>
      <c r="AM52" s="103"/>
      <c r="AN52" s="152"/>
      <c r="AO52" s="103"/>
      <c r="AP52" s="152"/>
      <c r="AQ52" s="103"/>
      <c r="AR52" s="152"/>
      <c r="AS52" s="103"/>
      <c r="AT52" s="152"/>
      <c r="AU52" s="103"/>
      <c r="AV52" s="152"/>
      <c r="AW52" s="103"/>
      <c r="AX52" s="152"/>
      <c r="AY52" s="103"/>
      <c r="AZ52" s="152"/>
      <c r="BA52" s="103"/>
      <c r="BB52" s="152"/>
      <c r="BC52" s="103"/>
      <c r="BD52" s="152"/>
      <c r="BE52" s="103"/>
      <c r="BF52" s="152"/>
      <c r="BG52" s="103"/>
      <c r="BH52" s="152"/>
      <c r="BI52" s="103"/>
      <c r="BJ52" s="152"/>
      <c r="BK52" s="103"/>
      <c r="BL52" s="152"/>
      <c r="BM52" s="103"/>
      <c r="BN52" s="152"/>
      <c r="BO52" s="103"/>
      <c r="BP52" s="152"/>
      <c r="BQ52" s="103"/>
      <c r="BR52" s="152"/>
      <c r="BS52" s="103"/>
      <c r="BT52" s="152"/>
      <c r="BU52" s="103"/>
      <c r="BV52" s="154"/>
      <c r="BW52" s="155"/>
      <c r="BX52" s="154"/>
      <c r="BY52" s="155"/>
      <c r="BZ52" s="154"/>
      <c r="CA52" s="155"/>
      <c r="CB52" s="154"/>
      <c r="CC52" s="155"/>
      <c r="CD52" s="154"/>
      <c r="CE52" s="155"/>
      <c r="CF52" s="154"/>
      <c r="CG52" s="155"/>
      <c r="CH52" s="154"/>
      <c r="CI52" s="155"/>
      <c r="CJ52" s="154"/>
      <c r="CK52" s="155"/>
      <c r="CL52" s="154"/>
      <c r="CM52" s="155"/>
      <c r="CN52" s="154"/>
      <c r="CO52" s="155"/>
      <c r="CP52" s="154"/>
      <c r="CQ52" s="155"/>
      <c r="CR52" s="154"/>
      <c r="CS52" s="155"/>
      <c r="CT52" s="154"/>
      <c r="CU52" s="155"/>
      <c r="CV52" s="154"/>
      <c r="CW52" s="155"/>
      <c r="CX52" s="154"/>
      <c r="CY52" s="155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</row>
    <row r="53" spans="1:115" s="156" customFormat="1" ht="11.25">
      <c r="A53" s="152"/>
      <c r="B53" s="152"/>
      <c r="C53" s="103"/>
      <c r="D53" s="152"/>
      <c r="E53" s="103"/>
      <c r="F53" s="152"/>
      <c r="G53" s="103"/>
      <c r="H53" s="152"/>
      <c r="I53" s="103"/>
      <c r="J53" s="152"/>
      <c r="K53" s="103"/>
      <c r="L53" s="152"/>
      <c r="M53" s="103"/>
      <c r="N53" s="152"/>
      <c r="O53" s="103"/>
      <c r="P53" s="152"/>
      <c r="Q53" s="103"/>
      <c r="R53" s="152"/>
      <c r="S53" s="103"/>
      <c r="T53" s="152"/>
      <c r="U53" s="103"/>
      <c r="V53" s="152"/>
      <c r="W53" s="103"/>
      <c r="X53" s="152"/>
      <c r="Y53" s="103"/>
      <c r="Z53" s="152"/>
      <c r="AA53" s="103"/>
      <c r="AB53" s="152"/>
      <c r="AC53" s="103"/>
      <c r="AD53" s="152"/>
      <c r="AE53" s="103"/>
      <c r="AF53" s="152"/>
      <c r="AG53" s="103"/>
      <c r="AH53" s="152"/>
      <c r="AI53" s="103"/>
      <c r="AJ53" s="152"/>
      <c r="AK53" s="103"/>
      <c r="AL53" s="152"/>
      <c r="AM53" s="103"/>
      <c r="AN53" s="152"/>
      <c r="AO53" s="103"/>
      <c r="AP53" s="152"/>
      <c r="AQ53" s="103"/>
      <c r="AR53" s="152"/>
      <c r="AS53" s="103"/>
      <c r="AT53" s="152"/>
      <c r="AU53" s="103"/>
      <c r="AV53" s="152"/>
      <c r="AW53" s="103"/>
      <c r="AX53" s="152"/>
      <c r="AY53" s="103"/>
      <c r="AZ53" s="152"/>
      <c r="BA53" s="103"/>
      <c r="BB53" s="152"/>
      <c r="BC53" s="103"/>
      <c r="BD53" s="152"/>
      <c r="BE53" s="103"/>
      <c r="BF53" s="152"/>
      <c r="BG53" s="103"/>
      <c r="BH53" s="152"/>
      <c r="BI53" s="103"/>
      <c r="BJ53" s="152"/>
      <c r="BK53" s="103"/>
      <c r="BL53" s="152"/>
      <c r="BM53" s="103"/>
      <c r="BN53" s="152"/>
      <c r="BO53" s="103"/>
      <c r="BP53" s="152"/>
      <c r="BQ53" s="103"/>
      <c r="BR53" s="152"/>
      <c r="BS53" s="103"/>
      <c r="BT53" s="152"/>
      <c r="BU53" s="103"/>
      <c r="BV53" s="154"/>
      <c r="BW53" s="155"/>
      <c r="BX53" s="154"/>
      <c r="BY53" s="155"/>
      <c r="BZ53" s="154"/>
      <c r="CA53" s="155"/>
      <c r="CB53" s="154"/>
      <c r="CC53" s="155"/>
      <c r="CD53" s="154"/>
      <c r="CE53" s="155"/>
      <c r="CF53" s="154"/>
      <c r="CG53" s="155"/>
      <c r="CH53" s="154"/>
      <c r="CI53" s="155"/>
      <c r="CJ53" s="154"/>
      <c r="CK53" s="155"/>
      <c r="CL53" s="154"/>
      <c r="CM53" s="155"/>
      <c r="CN53" s="154"/>
      <c r="CO53" s="155"/>
      <c r="CP53" s="154"/>
      <c r="CQ53" s="155"/>
      <c r="CR53" s="154"/>
      <c r="CS53" s="155"/>
      <c r="CT53" s="154"/>
      <c r="CU53" s="155"/>
      <c r="CV53" s="154"/>
      <c r="CW53" s="155"/>
      <c r="CX53" s="154"/>
      <c r="CY53" s="155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</row>
    <row r="54" spans="1:115" s="156" customFormat="1" ht="11.25">
      <c r="A54" s="152"/>
      <c r="B54" s="152"/>
      <c r="C54" s="103"/>
      <c r="D54" s="152"/>
      <c r="E54" s="103"/>
      <c r="F54" s="152"/>
      <c r="G54" s="103"/>
      <c r="H54" s="152"/>
      <c r="I54" s="103"/>
      <c r="J54" s="152"/>
      <c r="K54" s="103"/>
      <c r="L54" s="152"/>
      <c r="M54" s="103"/>
      <c r="N54" s="152"/>
      <c r="O54" s="103"/>
      <c r="P54" s="152"/>
      <c r="Q54" s="103"/>
      <c r="R54" s="152"/>
      <c r="S54" s="103"/>
      <c r="T54" s="152"/>
      <c r="U54" s="103"/>
      <c r="V54" s="152"/>
      <c r="W54" s="103"/>
      <c r="X54" s="152"/>
      <c r="Y54" s="103"/>
      <c r="Z54" s="152"/>
      <c r="AA54" s="103"/>
      <c r="AB54" s="152"/>
      <c r="AC54" s="103"/>
      <c r="AD54" s="152"/>
      <c r="AE54" s="103"/>
      <c r="AF54" s="152"/>
      <c r="AG54" s="103"/>
      <c r="AH54" s="152"/>
      <c r="AI54" s="103"/>
      <c r="AJ54" s="152"/>
      <c r="AK54" s="103"/>
      <c r="AL54" s="152"/>
      <c r="AM54" s="103"/>
      <c r="AN54" s="152"/>
      <c r="AO54" s="103"/>
      <c r="AP54" s="152"/>
      <c r="AQ54" s="103"/>
      <c r="AR54" s="152"/>
      <c r="AS54" s="103"/>
      <c r="AT54" s="152"/>
      <c r="AU54" s="103"/>
      <c r="AV54" s="152"/>
      <c r="AW54" s="103"/>
      <c r="AX54" s="152"/>
      <c r="AY54" s="103"/>
      <c r="AZ54" s="152"/>
      <c r="BA54" s="103"/>
      <c r="BB54" s="152"/>
      <c r="BC54" s="103"/>
      <c r="BD54" s="152"/>
      <c r="BE54" s="103"/>
      <c r="BF54" s="152"/>
      <c r="BG54" s="103"/>
      <c r="BH54" s="152"/>
      <c r="BI54" s="103"/>
      <c r="BJ54" s="152"/>
      <c r="BK54" s="103"/>
      <c r="BL54" s="152"/>
      <c r="BM54" s="103"/>
      <c r="BN54" s="152"/>
      <c r="BO54" s="103"/>
      <c r="BP54" s="152"/>
      <c r="BQ54" s="103"/>
      <c r="BR54" s="152"/>
      <c r="BS54" s="103"/>
      <c r="BT54" s="152"/>
      <c r="BU54" s="103"/>
      <c r="BV54" s="154"/>
      <c r="BW54" s="155"/>
      <c r="BX54" s="154"/>
      <c r="BY54" s="155"/>
      <c r="BZ54" s="154"/>
      <c r="CA54" s="155"/>
      <c r="CB54" s="154"/>
      <c r="CC54" s="155"/>
      <c r="CD54" s="154"/>
      <c r="CE54" s="155"/>
      <c r="CF54" s="154"/>
      <c r="CG54" s="155"/>
      <c r="CH54" s="154"/>
      <c r="CI54" s="155"/>
      <c r="CJ54" s="154"/>
      <c r="CK54" s="155"/>
      <c r="CL54" s="154"/>
      <c r="CM54" s="155"/>
      <c r="CN54" s="154"/>
      <c r="CO54" s="155"/>
      <c r="CP54" s="154"/>
      <c r="CQ54" s="155"/>
      <c r="CR54" s="154"/>
      <c r="CS54" s="155"/>
      <c r="CT54" s="154"/>
      <c r="CU54" s="155"/>
      <c r="CV54" s="154"/>
      <c r="CW54" s="155"/>
      <c r="CX54" s="154"/>
      <c r="CY54" s="155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</row>
    <row r="55" spans="1:115" s="156" customFormat="1" ht="11.25">
      <c r="A55" s="152"/>
      <c r="B55" s="152"/>
      <c r="C55" s="103"/>
      <c r="D55" s="152"/>
      <c r="E55" s="103"/>
      <c r="F55" s="152"/>
      <c r="G55" s="103"/>
      <c r="H55" s="152"/>
      <c r="I55" s="103"/>
      <c r="J55" s="152"/>
      <c r="K55" s="103"/>
      <c r="L55" s="152"/>
      <c r="M55" s="103"/>
      <c r="N55" s="152"/>
      <c r="O55" s="103"/>
      <c r="P55" s="152"/>
      <c r="Q55" s="103"/>
      <c r="R55" s="152"/>
      <c r="S55" s="103"/>
      <c r="T55" s="152"/>
      <c r="U55" s="103"/>
      <c r="V55" s="152"/>
      <c r="W55" s="103"/>
      <c r="X55" s="152"/>
      <c r="Y55" s="103"/>
      <c r="Z55" s="152"/>
      <c r="AA55" s="103"/>
      <c r="AB55" s="152"/>
      <c r="AC55" s="103"/>
      <c r="AD55" s="152"/>
      <c r="AE55" s="103"/>
      <c r="AF55" s="152"/>
      <c r="AG55" s="103"/>
      <c r="AH55" s="152"/>
      <c r="AI55" s="103"/>
      <c r="AJ55" s="152"/>
      <c r="AK55" s="103"/>
      <c r="AL55" s="152"/>
      <c r="AM55" s="103"/>
      <c r="AN55" s="152"/>
      <c r="AO55" s="103"/>
      <c r="AP55" s="152"/>
      <c r="AQ55" s="103"/>
      <c r="AR55" s="152"/>
      <c r="AS55" s="103"/>
      <c r="AT55" s="152"/>
      <c r="AU55" s="103"/>
      <c r="AV55" s="152"/>
      <c r="AW55" s="103"/>
      <c r="AX55" s="152"/>
      <c r="AY55" s="103"/>
      <c r="AZ55" s="152"/>
      <c r="BA55" s="103"/>
      <c r="BB55" s="152"/>
      <c r="BC55" s="103"/>
      <c r="BD55" s="152"/>
      <c r="BE55" s="103"/>
      <c r="BF55" s="152"/>
      <c r="BG55" s="103"/>
      <c r="BH55" s="152"/>
      <c r="BI55" s="103"/>
      <c r="BJ55" s="152"/>
      <c r="BK55" s="103"/>
      <c r="BL55" s="152"/>
      <c r="BM55" s="103"/>
      <c r="BN55" s="152"/>
      <c r="BO55" s="103"/>
      <c r="BP55" s="152"/>
      <c r="BQ55" s="103"/>
      <c r="BR55" s="152"/>
      <c r="BS55" s="103"/>
      <c r="BT55" s="152"/>
      <c r="BU55" s="103"/>
      <c r="BV55" s="154"/>
      <c r="BW55" s="155"/>
      <c r="BX55" s="154"/>
      <c r="BY55" s="155"/>
      <c r="BZ55" s="154"/>
      <c r="CA55" s="155"/>
      <c r="CB55" s="154"/>
      <c r="CC55" s="155"/>
      <c r="CD55" s="154"/>
      <c r="CE55" s="155"/>
      <c r="CF55" s="154"/>
      <c r="CG55" s="155"/>
      <c r="CH55" s="154"/>
      <c r="CI55" s="155"/>
      <c r="CJ55" s="154"/>
      <c r="CK55" s="155"/>
      <c r="CL55" s="154"/>
      <c r="CM55" s="155"/>
      <c r="CN55" s="154"/>
      <c r="CO55" s="155"/>
      <c r="CP55" s="154"/>
      <c r="CQ55" s="155"/>
      <c r="CR55" s="154"/>
      <c r="CS55" s="155"/>
      <c r="CT55" s="154"/>
      <c r="CU55" s="155"/>
      <c r="CV55" s="154"/>
      <c r="CW55" s="155"/>
      <c r="CX55" s="154"/>
      <c r="CY55" s="155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</row>
    <row r="56" spans="1:115" s="156" customFormat="1" ht="11.25">
      <c r="A56" s="152"/>
      <c r="B56" s="152"/>
      <c r="C56" s="103"/>
      <c r="D56" s="152"/>
      <c r="E56" s="103"/>
      <c r="F56" s="152"/>
      <c r="G56" s="103"/>
      <c r="H56" s="152"/>
      <c r="I56" s="103"/>
      <c r="J56" s="152"/>
      <c r="K56" s="103"/>
      <c r="L56" s="152"/>
      <c r="M56" s="103"/>
      <c r="N56" s="152"/>
      <c r="O56" s="103"/>
      <c r="P56" s="152"/>
      <c r="Q56" s="103"/>
      <c r="R56" s="152"/>
      <c r="S56" s="103"/>
      <c r="T56" s="152"/>
      <c r="U56" s="103"/>
      <c r="V56" s="152"/>
      <c r="W56" s="103"/>
      <c r="X56" s="152"/>
      <c r="Y56" s="103"/>
      <c r="Z56" s="152"/>
      <c r="AA56" s="103"/>
      <c r="AB56" s="152"/>
      <c r="AC56" s="103"/>
      <c r="AD56" s="152"/>
      <c r="AE56" s="103"/>
      <c r="AF56" s="152"/>
      <c r="AG56" s="103"/>
      <c r="AH56" s="152"/>
      <c r="AI56" s="103"/>
      <c r="AJ56" s="152"/>
      <c r="AK56" s="103"/>
      <c r="AL56" s="152"/>
      <c r="AM56" s="103"/>
      <c r="AN56" s="152"/>
      <c r="AO56" s="103"/>
      <c r="AP56" s="152"/>
      <c r="AQ56" s="103"/>
      <c r="AR56" s="152"/>
      <c r="AS56" s="103"/>
      <c r="AT56" s="152"/>
      <c r="AU56" s="103"/>
      <c r="AV56" s="152"/>
      <c r="AW56" s="103"/>
      <c r="AX56" s="152"/>
      <c r="AY56" s="103"/>
      <c r="AZ56" s="152"/>
      <c r="BA56" s="103"/>
      <c r="BB56" s="152"/>
      <c r="BC56" s="103"/>
      <c r="BD56" s="152"/>
      <c r="BE56" s="103"/>
      <c r="BF56" s="152"/>
      <c r="BG56" s="103"/>
      <c r="BH56" s="152"/>
      <c r="BI56" s="103"/>
      <c r="BJ56" s="152"/>
      <c r="BK56" s="103"/>
      <c r="BL56" s="152"/>
      <c r="BM56" s="103"/>
      <c r="BN56" s="152"/>
      <c r="BO56" s="103"/>
      <c r="BP56" s="152"/>
      <c r="BQ56" s="103"/>
      <c r="BR56" s="152"/>
      <c r="BS56" s="103"/>
      <c r="BT56" s="152"/>
      <c r="BU56" s="103"/>
      <c r="BV56" s="154"/>
      <c r="BW56" s="155"/>
      <c r="BX56" s="154"/>
      <c r="BY56" s="155"/>
      <c r="BZ56" s="154"/>
      <c r="CA56" s="155"/>
      <c r="CB56" s="154"/>
      <c r="CC56" s="155"/>
      <c r="CD56" s="154"/>
      <c r="CE56" s="155"/>
      <c r="CF56" s="154"/>
      <c r="CG56" s="155"/>
      <c r="CH56" s="154"/>
      <c r="CI56" s="155"/>
      <c r="CJ56" s="154"/>
      <c r="CK56" s="155"/>
      <c r="CL56" s="154"/>
      <c r="CM56" s="155"/>
      <c r="CN56" s="154"/>
      <c r="CO56" s="155"/>
      <c r="CP56" s="154"/>
      <c r="CQ56" s="155"/>
      <c r="CR56" s="154"/>
      <c r="CS56" s="155"/>
      <c r="CT56" s="154"/>
      <c r="CU56" s="155"/>
      <c r="CV56" s="154"/>
      <c r="CW56" s="155"/>
      <c r="CX56" s="154"/>
      <c r="CY56" s="155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</row>
    <row r="57" spans="1:115" s="156" customFormat="1" ht="11.25">
      <c r="A57" s="152"/>
      <c r="B57" s="152"/>
      <c r="C57" s="103"/>
      <c r="D57" s="152"/>
      <c r="E57" s="103"/>
      <c r="F57" s="152"/>
      <c r="G57" s="103"/>
      <c r="H57" s="152"/>
      <c r="I57" s="103"/>
      <c r="J57" s="152"/>
      <c r="K57" s="103"/>
      <c r="L57" s="152"/>
      <c r="M57" s="103"/>
      <c r="N57" s="152"/>
      <c r="O57" s="103"/>
      <c r="P57" s="152"/>
      <c r="Q57" s="103"/>
      <c r="R57" s="152"/>
      <c r="S57" s="103"/>
      <c r="T57" s="152"/>
      <c r="U57" s="103"/>
      <c r="V57" s="152"/>
      <c r="W57" s="103"/>
      <c r="X57" s="152"/>
      <c r="Y57" s="103"/>
      <c r="Z57" s="152"/>
      <c r="AA57" s="103"/>
      <c r="AB57" s="152"/>
      <c r="AC57" s="103"/>
      <c r="AD57" s="152"/>
      <c r="AE57" s="103"/>
      <c r="AF57" s="152"/>
      <c r="AG57" s="103"/>
      <c r="AH57" s="152"/>
      <c r="AI57" s="103"/>
      <c r="AJ57" s="152"/>
      <c r="AK57" s="103"/>
      <c r="AL57" s="152"/>
      <c r="AM57" s="103"/>
      <c r="AN57" s="152"/>
      <c r="AO57" s="103"/>
      <c r="AP57" s="152"/>
      <c r="AQ57" s="103"/>
      <c r="AR57" s="152"/>
      <c r="AS57" s="103"/>
      <c r="AT57" s="152"/>
      <c r="AU57" s="103"/>
      <c r="AV57" s="152"/>
      <c r="AW57" s="103"/>
      <c r="AX57" s="152"/>
      <c r="AY57" s="103"/>
      <c r="AZ57" s="152"/>
      <c r="BA57" s="103"/>
      <c r="BB57" s="152"/>
      <c r="BC57" s="103"/>
      <c r="BD57" s="152"/>
      <c r="BE57" s="103"/>
      <c r="BF57" s="152"/>
      <c r="BG57" s="103"/>
      <c r="BH57" s="152"/>
      <c r="BI57" s="103"/>
      <c r="BJ57" s="152"/>
      <c r="BK57" s="103"/>
      <c r="BL57" s="152"/>
      <c r="BM57" s="103"/>
      <c r="BN57" s="152"/>
      <c r="BO57" s="103"/>
      <c r="BP57" s="152"/>
      <c r="BQ57" s="103"/>
      <c r="BR57" s="152"/>
      <c r="BS57" s="103"/>
      <c r="BT57" s="152"/>
      <c r="BU57" s="103"/>
      <c r="BV57" s="154"/>
      <c r="BW57" s="155"/>
      <c r="BX57" s="154"/>
      <c r="BY57" s="155"/>
      <c r="BZ57" s="154"/>
      <c r="CA57" s="155"/>
      <c r="CB57" s="154"/>
      <c r="CC57" s="155"/>
      <c r="CD57" s="154"/>
      <c r="CE57" s="155"/>
      <c r="CF57" s="154"/>
      <c r="CG57" s="155"/>
      <c r="CH57" s="154"/>
      <c r="CI57" s="155"/>
      <c r="CJ57" s="154"/>
      <c r="CK57" s="155"/>
      <c r="CL57" s="154"/>
      <c r="CM57" s="155"/>
      <c r="CN57" s="154"/>
      <c r="CO57" s="155"/>
      <c r="CP57" s="154"/>
      <c r="CQ57" s="155"/>
      <c r="CR57" s="154"/>
      <c r="CS57" s="155"/>
      <c r="CT57" s="154"/>
      <c r="CU57" s="155"/>
      <c r="CV57" s="154"/>
      <c r="CW57" s="155"/>
      <c r="CX57" s="154"/>
      <c r="CY57" s="155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</row>
    <row r="58" spans="1:115" s="156" customFormat="1" ht="11.25">
      <c r="A58" s="152"/>
      <c r="B58" s="152"/>
      <c r="C58" s="103"/>
      <c r="D58" s="152"/>
      <c r="E58" s="103"/>
      <c r="F58" s="152"/>
      <c r="G58" s="103"/>
      <c r="H58" s="152"/>
      <c r="I58" s="103"/>
      <c r="J58" s="152"/>
      <c r="K58" s="103"/>
      <c r="L58" s="152"/>
      <c r="M58" s="103"/>
      <c r="N58" s="152"/>
      <c r="O58" s="103"/>
      <c r="P58" s="152"/>
      <c r="Q58" s="103"/>
      <c r="R58" s="152"/>
      <c r="S58" s="103"/>
      <c r="T58" s="152"/>
      <c r="U58" s="103"/>
      <c r="V58" s="152"/>
      <c r="W58" s="103"/>
      <c r="X58" s="152"/>
      <c r="Y58" s="103"/>
      <c r="Z58" s="152"/>
      <c r="AA58" s="103"/>
      <c r="AB58" s="152"/>
      <c r="AC58" s="103"/>
      <c r="AD58" s="152"/>
      <c r="AE58" s="103"/>
      <c r="AF58" s="152"/>
      <c r="AG58" s="103"/>
      <c r="AH58" s="152"/>
      <c r="AI58" s="103"/>
      <c r="AJ58" s="152"/>
      <c r="AK58" s="103"/>
      <c r="AL58" s="152"/>
      <c r="AM58" s="103"/>
      <c r="AN58" s="152"/>
      <c r="AO58" s="103"/>
      <c r="AP58" s="152"/>
      <c r="AQ58" s="103"/>
      <c r="AR58" s="152"/>
      <c r="AS58" s="103"/>
      <c r="AT58" s="152"/>
      <c r="AU58" s="103"/>
      <c r="AV58" s="152"/>
      <c r="AW58" s="103"/>
      <c r="AX58" s="152"/>
      <c r="AY58" s="103"/>
      <c r="AZ58" s="152"/>
      <c r="BA58" s="103"/>
      <c r="BB58" s="152"/>
      <c r="BC58" s="103"/>
      <c r="BD58" s="152"/>
      <c r="BE58" s="103"/>
      <c r="BF58" s="152"/>
      <c r="BG58" s="103"/>
      <c r="BH58" s="152"/>
      <c r="BI58" s="103"/>
      <c r="BJ58" s="152"/>
      <c r="BK58" s="103"/>
      <c r="BL58" s="152"/>
      <c r="BM58" s="103"/>
      <c r="BN58" s="152"/>
      <c r="BO58" s="103"/>
      <c r="BP58" s="152"/>
      <c r="BQ58" s="103"/>
      <c r="BR58" s="152"/>
      <c r="BS58" s="103"/>
      <c r="BT58" s="152"/>
      <c r="BU58" s="103"/>
      <c r="BV58" s="154"/>
      <c r="BW58" s="155"/>
      <c r="BX58" s="154"/>
      <c r="BY58" s="155"/>
      <c r="BZ58" s="154"/>
      <c r="CA58" s="155"/>
      <c r="CB58" s="154"/>
      <c r="CC58" s="155"/>
      <c r="CD58" s="154"/>
      <c r="CE58" s="155"/>
      <c r="CF58" s="154"/>
      <c r="CG58" s="155"/>
      <c r="CH58" s="154"/>
      <c r="CI58" s="155"/>
      <c r="CJ58" s="154"/>
      <c r="CK58" s="155"/>
      <c r="CL58" s="154"/>
      <c r="CM58" s="155"/>
      <c r="CN58" s="154"/>
      <c r="CO58" s="155"/>
      <c r="CP58" s="154"/>
      <c r="CQ58" s="155"/>
      <c r="CR58" s="154"/>
      <c r="CS58" s="155"/>
      <c r="CT58" s="154"/>
      <c r="CU58" s="155"/>
      <c r="CV58" s="154"/>
      <c r="CW58" s="155"/>
      <c r="CX58" s="154"/>
      <c r="CY58" s="155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</row>
    <row r="59" spans="1:115" s="156" customFormat="1" ht="11.25">
      <c r="A59" s="152"/>
      <c r="B59" s="152"/>
      <c r="C59" s="103"/>
      <c r="D59" s="152"/>
      <c r="E59" s="103"/>
      <c r="F59" s="152"/>
      <c r="G59" s="103"/>
      <c r="H59" s="152"/>
      <c r="I59" s="103"/>
      <c r="J59" s="152"/>
      <c r="K59" s="103"/>
      <c r="L59" s="152"/>
      <c r="M59" s="103"/>
      <c r="N59" s="152"/>
      <c r="O59" s="103"/>
      <c r="P59" s="152"/>
      <c r="Q59" s="103"/>
      <c r="R59" s="152"/>
      <c r="S59" s="103"/>
      <c r="T59" s="152"/>
      <c r="U59" s="103"/>
      <c r="V59" s="152"/>
      <c r="W59" s="103"/>
      <c r="X59" s="152"/>
      <c r="Y59" s="103"/>
      <c r="Z59" s="152"/>
      <c r="AA59" s="103"/>
      <c r="AB59" s="152"/>
      <c r="AC59" s="103"/>
      <c r="AD59" s="152"/>
      <c r="AE59" s="103"/>
      <c r="AF59" s="152"/>
      <c r="AG59" s="103"/>
      <c r="AH59" s="152"/>
      <c r="AI59" s="103"/>
      <c r="AJ59" s="152"/>
      <c r="AK59" s="103"/>
      <c r="AL59" s="152"/>
      <c r="AM59" s="103"/>
      <c r="AN59" s="152"/>
      <c r="AO59" s="103"/>
      <c r="AP59" s="152"/>
      <c r="AQ59" s="103"/>
      <c r="AR59" s="152"/>
      <c r="AS59" s="103"/>
      <c r="AT59" s="152"/>
      <c r="AU59" s="103"/>
      <c r="AV59" s="152"/>
      <c r="AW59" s="103"/>
      <c r="AX59" s="152"/>
      <c r="AY59" s="103"/>
      <c r="AZ59" s="152"/>
      <c r="BA59" s="103"/>
      <c r="BB59" s="152"/>
      <c r="BC59" s="103"/>
      <c r="BD59" s="152"/>
      <c r="BE59" s="103"/>
      <c r="BF59" s="152"/>
      <c r="BG59" s="103"/>
      <c r="BH59" s="152"/>
      <c r="BI59" s="103"/>
      <c r="BJ59" s="152"/>
      <c r="BK59" s="103"/>
      <c r="BL59" s="152"/>
      <c r="BM59" s="103"/>
      <c r="BN59" s="152"/>
      <c r="BO59" s="103"/>
      <c r="BP59" s="152"/>
      <c r="BQ59" s="103"/>
      <c r="BR59" s="152"/>
      <c r="BS59" s="103"/>
      <c r="BT59" s="152"/>
      <c r="BU59" s="103"/>
      <c r="BV59" s="154"/>
      <c r="BW59" s="155"/>
      <c r="BX59" s="154"/>
      <c r="BY59" s="155"/>
      <c r="BZ59" s="154"/>
      <c r="CA59" s="155"/>
      <c r="CB59" s="154"/>
      <c r="CC59" s="155"/>
      <c r="CD59" s="154"/>
      <c r="CE59" s="155"/>
      <c r="CF59" s="154"/>
      <c r="CG59" s="155"/>
      <c r="CH59" s="154"/>
      <c r="CI59" s="155"/>
      <c r="CJ59" s="154"/>
      <c r="CK59" s="155"/>
      <c r="CL59" s="154"/>
      <c r="CM59" s="155"/>
      <c r="CN59" s="154"/>
      <c r="CO59" s="155"/>
      <c r="CP59" s="154"/>
      <c r="CQ59" s="155"/>
      <c r="CR59" s="154"/>
      <c r="CS59" s="155"/>
      <c r="CT59" s="154"/>
      <c r="CU59" s="155"/>
      <c r="CV59" s="154"/>
      <c r="CW59" s="155"/>
      <c r="CX59" s="154"/>
      <c r="CY59" s="155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</row>
    <row r="60" spans="1:115" s="156" customFormat="1" ht="11.25">
      <c r="A60" s="152"/>
      <c r="B60" s="152"/>
      <c r="C60" s="103"/>
      <c r="D60" s="152"/>
      <c r="E60" s="103"/>
      <c r="F60" s="152"/>
      <c r="G60" s="103"/>
      <c r="H60" s="152"/>
      <c r="I60" s="103"/>
      <c r="J60" s="152"/>
      <c r="K60" s="103"/>
      <c r="L60" s="152"/>
      <c r="M60" s="103"/>
      <c r="N60" s="152"/>
      <c r="O60" s="103"/>
      <c r="P60" s="152"/>
      <c r="Q60" s="103"/>
      <c r="R60" s="152"/>
      <c r="S60" s="103"/>
      <c r="T60" s="152"/>
      <c r="U60" s="103"/>
      <c r="V60" s="152"/>
      <c r="W60" s="103"/>
      <c r="X60" s="152"/>
      <c r="Y60" s="103"/>
      <c r="Z60" s="152"/>
      <c r="AA60" s="103"/>
      <c r="AB60" s="152"/>
      <c r="AC60" s="103"/>
      <c r="AD60" s="152"/>
      <c r="AE60" s="103"/>
      <c r="AF60" s="152"/>
      <c r="AG60" s="103"/>
      <c r="AH60" s="152"/>
      <c r="AI60" s="103"/>
      <c r="AJ60" s="152"/>
      <c r="AK60" s="103"/>
      <c r="AL60" s="152"/>
      <c r="AM60" s="103"/>
      <c r="AN60" s="152"/>
      <c r="AO60" s="103"/>
      <c r="AP60" s="152"/>
      <c r="AQ60" s="103"/>
      <c r="AR60" s="152"/>
      <c r="AS60" s="103"/>
      <c r="AT60" s="152"/>
      <c r="AU60" s="103"/>
      <c r="AV60" s="152"/>
      <c r="AW60" s="103"/>
      <c r="AX60" s="152"/>
      <c r="AY60" s="103"/>
      <c r="AZ60" s="152"/>
      <c r="BA60" s="103"/>
      <c r="BB60" s="152"/>
      <c r="BC60" s="103"/>
      <c r="BD60" s="152"/>
      <c r="BE60" s="103"/>
      <c r="BF60" s="152"/>
      <c r="BG60" s="103"/>
      <c r="BH60" s="152"/>
      <c r="BI60" s="103"/>
      <c r="BJ60" s="152"/>
      <c r="BK60" s="103"/>
      <c r="BL60" s="152"/>
      <c r="BM60" s="103"/>
      <c r="BN60" s="152"/>
      <c r="BO60" s="103"/>
      <c r="BP60" s="152"/>
      <c r="BQ60" s="103"/>
      <c r="BR60" s="152"/>
      <c r="BS60" s="103"/>
      <c r="BT60" s="152"/>
      <c r="BU60" s="103"/>
      <c r="BV60" s="154"/>
      <c r="BW60" s="155"/>
      <c r="BX60" s="154"/>
      <c r="BY60" s="155"/>
      <c r="BZ60" s="154"/>
      <c r="CA60" s="155"/>
      <c r="CB60" s="154"/>
      <c r="CC60" s="155"/>
      <c r="CD60" s="154"/>
      <c r="CE60" s="155"/>
      <c r="CF60" s="154"/>
      <c r="CG60" s="155"/>
      <c r="CH60" s="154"/>
      <c r="CI60" s="155"/>
      <c r="CJ60" s="154"/>
      <c r="CK60" s="155"/>
      <c r="CL60" s="154"/>
      <c r="CM60" s="155"/>
      <c r="CN60" s="154"/>
      <c r="CO60" s="155"/>
      <c r="CP60" s="154"/>
      <c r="CQ60" s="155"/>
      <c r="CR60" s="154"/>
      <c r="CS60" s="155"/>
      <c r="CT60" s="154"/>
      <c r="CU60" s="155"/>
      <c r="CV60" s="154"/>
      <c r="CW60" s="155"/>
      <c r="CX60" s="154"/>
      <c r="CY60" s="155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</row>
    <row r="61" spans="1:115" s="156" customFormat="1" ht="11.25">
      <c r="A61" s="152"/>
      <c r="B61" s="152"/>
      <c r="C61" s="103"/>
      <c r="D61" s="152"/>
      <c r="E61" s="103"/>
      <c r="F61" s="152"/>
      <c r="G61" s="103"/>
      <c r="H61" s="152"/>
      <c r="I61" s="103"/>
      <c r="J61" s="152"/>
      <c r="K61" s="103"/>
      <c r="L61" s="152"/>
      <c r="M61" s="103"/>
      <c r="N61" s="152"/>
      <c r="O61" s="103"/>
      <c r="P61" s="152"/>
      <c r="Q61" s="103"/>
      <c r="R61" s="152"/>
      <c r="S61" s="103"/>
      <c r="T61" s="152"/>
      <c r="U61" s="103"/>
      <c r="V61" s="152"/>
      <c r="W61" s="103"/>
      <c r="X61" s="152"/>
      <c r="Y61" s="103"/>
      <c r="Z61" s="152"/>
      <c r="AA61" s="103"/>
      <c r="AB61" s="152"/>
      <c r="AC61" s="103"/>
      <c r="AD61" s="152"/>
      <c r="AE61" s="103"/>
      <c r="AF61" s="152"/>
      <c r="AG61" s="103"/>
      <c r="AH61" s="152"/>
      <c r="AI61" s="103"/>
      <c r="AJ61" s="152"/>
      <c r="AK61" s="103"/>
      <c r="AL61" s="152"/>
      <c r="AM61" s="103"/>
      <c r="AN61" s="152"/>
      <c r="AO61" s="103"/>
      <c r="AP61" s="152"/>
      <c r="AQ61" s="103"/>
      <c r="AR61" s="152"/>
      <c r="AS61" s="103"/>
      <c r="AT61" s="152"/>
      <c r="AU61" s="103"/>
      <c r="AV61" s="152"/>
      <c r="AW61" s="103"/>
      <c r="AX61" s="152"/>
      <c r="AY61" s="103"/>
      <c r="AZ61" s="152"/>
      <c r="BA61" s="103"/>
      <c r="BB61" s="152"/>
      <c r="BC61" s="103"/>
      <c r="BD61" s="152"/>
      <c r="BE61" s="103"/>
      <c r="BF61" s="152"/>
      <c r="BG61" s="103"/>
      <c r="BH61" s="152"/>
      <c r="BI61" s="103"/>
      <c r="BJ61" s="152"/>
      <c r="BK61" s="103"/>
      <c r="BL61" s="152"/>
      <c r="BM61" s="103"/>
      <c r="BN61" s="152"/>
      <c r="BO61" s="103"/>
      <c r="BP61" s="152"/>
      <c r="BQ61" s="103"/>
      <c r="BR61" s="152"/>
      <c r="BS61" s="103"/>
      <c r="BT61" s="152"/>
      <c r="BU61" s="103"/>
      <c r="BV61" s="154"/>
      <c r="BW61" s="155"/>
      <c r="BX61" s="154"/>
      <c r="BY61" s="155"/>
      <c r="BZ61" s="154"/>
      <c r="CA61" s="155"/>
      <c r="CB61" s="154"/>
      <c r="CC61" s="155"/>
      <c r="CD61" s="154"/>
      <c r="CE61" s="155"/>
      <c r="CF61" s="154"/>
      <c r="CG61" s="155"/>
      <c r="CH61" s="154"/>
      <c r="CI61" s="155"/>
      <c r="CJ61" s="154"/>
      <c r="CK61" s="155"/>
      <c r="CL61" s="154"/>
      <c r="CM61" s="155"/>
      <c r="CN61" s="154"/>
      <c r="CO61" s="155"/>
      <c r="CP61" s="154"/>
      <c r="CQ61" s="155"/>
      <c r="CR61" s="154"/>
      <c r="CS61" s="155"/>
      <c r="CT61" s="154"/>
      <c r="CU61" s="155"/>
      <c r="CV61" s="154"/>
      <c r="CW61" s="155"/>
      <c r="CX61" s="154"/>
      <c r="CY61" s="155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</row>
    <row r="62" spans="1:115" s="156" customFormat="1" ht="11.25">
      <c r="A62" s="152"/>
      <c r="B62" s="152"/>
      <c r="C62" s="103"/>
      <c r="D62" s="152"/>
      <c r="E62" s="103"/>
      <c r="F62" s="152"/>
      <c r="G62" s="103"/>
      <c r="H62" s="152"/>
      <c r="I62" s="103"/>
      <c r="J62" s="152"/>
      <c r="K62" s="103"/>
      <c r="L62" s="152"/>
      <c r="M62" s="103"/>
      <c r="N62" s="152"/>
      <c r="O62" s="103"/>
      <c r="P62" s="152"/>
      <c r="Q62" s="103"/>
      <c r="R62" s="152"/>
      <c r="S62" s="103"/>
      <c r="T62" s="152"/>
      <c r="U62" s="103"/>
      <c r="V62" s="152"/>
      <c r="W62" s="103"/>
      <c r="X62" s="152"/>
      <c r="Y62" s="103"/>
      <c r="Z62" s="152"/>
      <c r="AA62" s="103"/>
      <c r="AB62" s="152"/>
      <c r="AC62" s="103"/>
      <c r="AD62" s="152"/>
      <c r="AE62" s="103"/>
      <c r="AF62" s="152"/>
      <c r="AG62" s="103"/>
      <c r="AH62" s="152"/>
      <c r="AI62" s="103"/>
      <c r="AJ62" s="152"/>
      <c r="AK62" s="103"/>
      <c r="AL62" s="152"/>
      <c r="AM62" s="103"/>
      <c r="AN62" s="152"/>
      <c r="AO62" s="103"/>
      <c r="AP62" s="152"/>
      <c r="AQ62" s="103"/>
      <c r="AR62" s="152"/>
      <c r="AS62" s="103"/>
      <c r="AT62" s="152"/>
      <c r="AU62" s="103"/>
      <c r="AV62" s="152"/>
      <c r="AW62" s="103"/>
      <c r="AX62" s="152"/>
      <c r="AY62" s="103"/>
      <c r="AZ62" s="152"/>
      <c r="BA62" s="103"/>
      <c r="BB62" s="152"/>
      <c r="BC62" s="103"/>
      <c r="BD62" s="152"/>
      <c r="BE62" s="103"/>
      <c r="BF62" s="152"/>
      <c r="BG62" s="103"/>
      <c r="BH62" s="152"/>
      <c r="BI62" s="103"/>
      <c r="BJ62" s="152"/>
      <c r="BK62" s="103"/>
      <c r="BL62" s="152"/>
      <c r="BM62" s="103"/>
      <c r="BN62" s="152"/>
      <c r="BO62" s="103"/>
      <c r="BP62" s="152"/>
      <c r="BQ62" s="103"/>
      <c r="BR62" s="152"/>
      <c r="BS62" s="103"/>
      <c r="BT62" s="152"/>
      <c r="BU62" s="103"/>
      <c r="BV62" s="154"/>
      <c r="BW62" s="155"/>
      <c r="BX62" s="154"/>
      <c r="BY62" s="155"/>
      <c r="BZ62" s="154"/>
      <c r="CA62" s="155"/>
      <c r="CB62" s="154"/>
      <c r="CC62" s="155"/>
      <c r="CD62" s="154"/>
      <c r="CE62" s="155"/>
      <c r="CF62" s="154"/>
      <c r="CG62" s="155"/>
      <c r="CH62" s="154"/>
      <c r="CI62" s="155"/>
      <c r="CJ62" s="154"/>
      <c r="CK62" s="155"/>
      <c r="CL62" s="154"/>
      <c r="CM62" s="155"/>
      <c r="CN62" s="154"/>
      <c r="CO62" s="155"/>
      <c r="CP62" s="154"/>
      <c r="CQ62" s="155"/>
      <c r="CR62" s="154"/>
      <c r="CS62" s="155"/>
      <c r="CT62" s="154"/>
      <c r="CU62" s="155"/>
      <c r="CV62" s="154"/>
      <c r="CW62" s="155"/>
      <c r="CX62" s="154"/>
      <c r="CY62" s="155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</row>
    <row r="63" spans="1:115" s="156" customFormat="1" ht="11.25">
      <c r="A63" s="152"/>
      <c r="B63" s="152"/>
      <c r="C63" s="103"/>
      <c r="D63" s="152"/>
      <c r="E63" s="103"/>
      <c r="F63" s="152"/>
      <c r="G63" s="103"/>
      <c r="H63" s="152"/>
      <c r="I63" s="103"/>
      <c r="J63" s="152"/>
      <c r="K63" s="103"/>
      <c r="L63" s="152"/>
      <c r="M63" s="103"/>
      <c r="N63" s="152"/>
      <c r="O63" s="103"/>
      <c r="P63" s="152"/>
      <c r="Q63" s="103"/>
      <c r="R63" s="152"/>
      <c r="S63" s="103"/>
      <c r="T63" s="152"/>
      <c r="U63" s="103"/>
      <c r="V63" s="152"/>
      <c r="W63" s="103"/>
      <c r="X63" s="152"/>
      <c r="Y63" s="103"/>
      <c r="Z63" s="152"/>
      <c r="AA63" s="103"/>
      <c r="AB63" s="152"/>
      <c r="AC63" s="103"/>
      <c r="AD63" s="152"/>
      <c r="AE63" s="103"/>
      <c r="AF63" s="152"/>
      <c r="AG63" s="103"/>
      <c r="AH63" s="152"/>
      <c r="AI63" s="103"/>
      <c r="AJ63" s="152"/>
      <c r="AK63" s="103"/>
      <c r="AL63" s="152"/>
      <c r="AM63" s="103"/>
      <c r="AN63" s="152"/>
      <c r="AO63" s="103"/>
      <c r="AP63" s="152"/>
      <c r="AQ63" s="103"/>
      <c r="AR63" s="152"/>
      <c r="AS63" s="103"/>
      <c r="AT63" s="152"/>
      <c r="AU63" s="103"/>
      <c r="AV63" s="152"/>
      <c r="AW63" s="103"/>
      <c r="AX63" s="152"/>
      <c r="AY63" s="103"/>
      <c r="AZ63" s="152"/>
      <c r="BA63" s="103"/>
      <c r="BB63" s="152"/>
      <c r="BC63" s="103"/>
      <c r="BD63" s="152"/>
      <c r="BE63" s="103"/>
      <c r="BF63" s="152"/>
      <c r="BG63" s="103"/>
      <c r="BH63" s="152"/>
      <c r="BI63" s="103"/>
      <c r="BJ63" s="152"/>
      <c r="BK63" s="103"/>
      <c r="BL63" s="152"/>
      <c r="BM63" s="103"/>
      <c r="BN63" s="152"/>
      <c r="BO63" s="103"/>
      <c r="BP63" s="152"/>
      <c r="BQ63" s="103"/>
      <c r="BR63" s="152"/>
      <c r="BS63" s="103"/>
      <c r="BT63" s="152"/>
      <c r="BU63" s="103"/>
      <c r="BV63" s="154"/>
      <c r="BW63" s="155"/>
      <c r="BX63" s="154"/>
      <c r="BY63" s="155"/>
      <c r="BZ63" s="154"/>
      <c r="CA63" s="155"/>
      <c r="CB63" s="154"/>
      <c r="CC63" s="155"/>
      <c r="CD63" s="154"/>
      <c r="CE63" s="155"/>
      <c r="CF63" s="154"/>
      <c r="CG63" s="155"/>
      <c r="CH63" s="154"/>
      <c r="CI63" s="155"/>
      <c r="CJ63" s="154"/>
      <c r="CK63" s="155"/>
      <c r="CL63" s="154"/>
      <c r="CM63" s="155"/>
      <c r="CN63" s="154"/>
      <c r="CO63" s="155"/>
      <c r="CP63" s="154"/>
      <c r="CQ63" s="155"/>
      <c r="CR63" s="154"/>
      <c r="CS63" s="155"/>
      <c r="CT63" s="154"/>
      <c r="CU63" s="155"/>
      <c r="CV63" s="154"/>
      <c r="CW63" s="155"/>
      <c r="CX63" s="154"/>
      <c r="CY63" s="155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</row>
    <row r="64" spans="1:115" s="156" customFormat="1" ht="11.25">
      <c r="A64" s="152"/>
      <c r="B64" s="152"/>
      <c r="C64" s="103"/>
      <c r="D64" s="152"/>
      <c r="E64" s="103"/>
      <c r="F64" s="152"/>
      <c r="G64" s="103"/>
      <c r="H64" s="152"/>
      <c r="I64" s="103"/>
      <c r="J64" s="152"/>
      <c r="K64" s="103"/>
      <c r="L64" s="152"/>
      <c r="M64" s="103"/>
      <c r="N64" s="152"/>
      <c r="O64" s="103"/>
      <c r="P64" s="152"/>
      <c r="Q64" s="103"/>
      <c r="R64" s="152"/>
      <c r="S64" s="103"/>
      <c r="T64" s="152"/>
      <c r="U64" s="103"/>
      <c r="V64" s="152"/>
      <c r="W64" s="103"/>
      <c r="X64" s="152"/>
      <c r="Y64" s="103"/>
      <c r="Z64" s="152"/>
      <c r="AA64" s="103"/>
      <c r="AB64" s="152"/>
      <c r="AC64" s="103"/>
      <c r="AD64" s="152"/>
      <c r="AE64" s="103"/>
      <c r="AF64" s="152"/>
      <c r="AG64" s="103"/>
      <c r="AH64" s="152"/>
      <c r="AI64" s="103"/>
      <c r="AJ64" s="152"/>
      <c r="AK64" s="103"/>
      <c r="AL64" s="152"/>
      <c r="AM64" s="103"/>
      <c r="AN64" s="152"/>
      <c r="AO64" s="103"/>
      <c r="AP64" s="152"/>
      <c r="AQ64" s="103"/>
      <c r="AR64" s="152"/>
      <c r="AS64" s="103"/>
      <c r="AT64" s="152"/>
      <c r="AU64" s="103"/>
      <c r="AV64" s="152"/>
      <c r="AW64" s="103"/>
      <c r="AX64" s="152"/>
      <c r="AY64" s="103"/>
      <c r="AZ64" s="152"/>
      <c r="BA64" s="103"/>
      <c r="BB64" s="152"/>
      <c r="BC64" s="103"/>
      <c r="BD64" s="152"/>
      <c r="BE64" s="103"/>
      <c r="BF64" s="152"/>
      <c r="BG64" s="103"/>
      <c r="BH64" s="152"/>
      <c r="BI64" s="103"/>
      <c r="BJ64" s="152"/>
      <c r="BK64" s="103"/>
      <c r="BL64" s="152"/>
      <c r="BM64" s="103"/>
      <c r="BN64" s="152"/>
      <c r="BO64" s="103"/>
      <c r="BP64" s="152"/>
      <c r="BQ64" s="103"/>
      <c r="BR64" s="152"/>
      <c r="BS64" s="103"/>
      <c r="BT64" s="152"/>
      <c r="BU64" s="103"/>
      <c r="BV64" s="154"/>
      <c r="BW64" s="155"/>
      <c r="BX64" s="154"/>
      <c r="BY64" s="155"/>
      <c r="BZ64" s="154"/>
      <c r="CA64" s="155"/>
      <c r="CB64" s="154"/>
      <c r="CC64" s="155"/>
      <c r="CD64" s="154"/>
      <c r="CE64" s="155"/>
      <c r="CF64" s="154"/>
      <c r="CG64" s="155"/>
      <c r="CH64" s="154"/>
      <c r="CI64" s="155"/>
      <c r="CJ64" s="154"/>
      <c r="CK64" s="155"/>
      <c r="CL64" s="154"/>
      <c r="CM64" s="155"/>
      <c r="CN64" s="154"/>
      <c r="CO64" s="155"/>
      <c r="CP64" s="154"/>
      <c r="CQ64" s="155"/>
      <c r="CR64" s="154"/>
      <c r="CS64" s="155"/>
      <c r="CT64" s="154"/>
      <c r="CU64" s="155"/>
      <c r="CV64" s="154"/>
      <c r="CW64" s="155"/>
      <c r="CX64" s="154"/>
      <c r="CY64" s="155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</row>
    <row r="65" spans="1:115" s="156" customFormat="1" ht="11.25">
      <c r="A65" s="152"/>
      <c r="B65" s="152"/>
      <c r="C65" s="103"/>
      <c r="D65" s="152"/>
      <c r="E65" s="103"/>
      <c r="F65" s="152"/>
      <c r="G65" s="103"/>
      <c r="H65" s="152"/>
      <c r="I65" s="103"/>
      <c r="J65" s="152"/>
      <c r="K65" s="103"/>
      <c r="L65" s="152"/>
      <c r="M65" s="103"/>
      <c r="N65" s="152"/>
      <c r="O65" s="103"/>
      <c r="P65" s="152"/>
      <c r="Q65" s="103"/>
      <c r="R65" s="152"/>
      <c r="S65" s="103"/>
      <c r="T65" s="152"/>
      <c r="U65" s="103"/>
      <c r="V65" s="152"/>
      <c r="W65" s="103"/>
      <c r="X65" s="152"/>
      <c r="Y65" s="103"/>
      <c r="Z65" s="152"/>
      <c r="AA65" s="103"/>
      <c r="AB65" s="152"/>
      <c r="AC65" s="103"/>
      <c r="AD65" s="152"/>
      <c r="AE65" s="103"/>
      <c r="AF65" s="152"/>
      <c r="AG65" s="103"/>
      <c r="AH65" s="152"/>
      <c r="AI65" s="103"/>
      <c r="AJ65" s="152"/>
      <c r="AK65" s="103"/>
      <c r="AL65" s="152"/>
      <c r="AM65" s="103"/>
      <c r="AN65" s="152"/>
      <c r="AO65" s="103"/>
      <c r="AP65" s="152"/>
      <c r="AQ65" s="103"/>
      <c r="AR65" s="152"/>
      <c r="AS65" s="103"/>
      <c r="AT65" s="152"/>
      <c r="AU65" s="103"/>
      <c r="AV65" s="152"/>
      <c r="AW65" s="103"/>
      <c r="AX65" s="152"/>
      <c r="AY65" s="103"/>
      <c r="AZ65" s="152"/>
      <c r="BA65" s="103"/>
      <c r="BB65" s="152"/>
      <c r="BC65" s="103"/>
      <c r="BD65" s="152"/>
      <c r="BE65" s="103"/>
      <c r="BF65" s="152"/>
      <c r="BG65" s="103"/>
      <c r="BH65" s="152"/>
      <c r="BI65" s="103"/>
      <c r="BJ65" s="152"/>
      <c r="BK65" s="103"/>
      <c r="BL65" s="152"/>
      <c r="BM65" s="103"/>
      <c r="BN65" s="152"/>
      <c r="BO65" s="103"/>
      <c r="BP65" s="152"/>
      <c r="BQ65" s="103"/>
      <c r="BR65" s="152"/>
      <c r="BS65" s="103"/>
      <c r="BT65" s="152"/>
      <c r="BU65" s="103"/>
      <c r="BV65" s="154"/>
      <c r="BW65" s="155"/>
      <c r="BX65" s="154"/>
      <c r="BY65" s="155"/>
      <c r="BZ65" s="154"/>
      <c r="CA65" s="155"/>
      <c r="CB65" s="154"/>
      <c r="CC65" s="155"/>
      <c r="CD65" s="154"/>
      <c r="CE65" s="155"/>
      <c r="CF65" s="154"/>
      <c r="CG65" s="155"/>
      <c r="CH65" s="154"/>
      <c r="CI65" s="155"/>
      <c r="CJ65" s="154"/>
      <c r="CK65" s="155"/>
      <c r="CL65" s="154"/>
      <c r="CM65" s="155"/>
      <c r="CN65" s="154"/>
      <c r="CO65" s="155"/>
      <c r="CP65" s="154"/>
      <c r="CQ65" s="155"/>
      <c r="CR65" s="154"/>
      <c r="CS65" s="155"/>
      <c r="CT65" s="154"/>
      <c r="CU65" s="155"/>
      <c r="CV65" s="154"/>
      <c r="CW65" s="155"/>
      <c r="CX65" s="154"/>
      <c r="CY65" s="155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</row>
    <row r="66" spans="1:115" s="156" customFormat="1">
      <c r="A66" s="152"/>
      <c r="B66" s="152"/>
      <c r="C66" s="103"/>
      <c r="D66" s="152"/>
      <c r="E66" s="103"/>
      <c r="F66" s="152"/>
      <c r="G66" s="103"/>
      <c r="H66" s="152"/>
      <c r="I66" s="103"/>
      <c r="J66" s="152"/>
      <c r="K66" s="103"/>
      <c r="L66" s="152"/>
      <c r="M66" s="103"/>
      <c r="N66" s="152"/>
      <c r="O66" s="103"/>
      <c r="P66" s="152"/>
      <c r="Q66" s="103"/>
      <c r="R66" s="152"/>
      <c r="S66" s="103"/>
      <c r="T66" s="152"/>
      <c r="U66" s="103"/>
      <c r="V66" s="152"/>
      <c r="W66" s="103"/>
      <c r="X66" s="152"/>
      <c r="Y66" s="103"/>
      <c r="Z66" s="152"/>
      <c r="AA66" s="103"/>
      <c r="AB66" s="152"/>
      <c r="AC66" s="103"/>
      <c r="AD66" s="152"/>
      <c r="AE66" s="103"/>
      <c r="AF66" s="152"/>
      <c r="AG66" s="103"/>
      <c r="AH66" s="152"/>
      <c r="AI66" s="103"/>
      <c r="AJ66" s="152"/>
      <c r="AK66" s="103"/>
      <c r="AL66" s="152"/>
      <c r="AM66" s="103"/>
      <c r="AN66" s="152"/>
      <c r="AO66" s="103"/>
      <c r="AP66" s="152"/>
      <c r="AQ66" s="103"/>
      <c r="AR66" s="152"/>
      <c r="AS66" s="103"/>
      <c r="AT66" s="152"/>
      <c r="AU66" s="103"/>
      <c r="AV66" s="152"/>
      <c r="AW66" s="103"/>
      <c r="AX66" s="152"/>
      <c r="AY66" s="103"/>
      <c r="AZ66" s="152"/>
      <c r="BA66" s="103"/>
      <c r="BB66" s="152"/>
      <c r="BC66" s="103"/>
      <c r="BD66" s="152"/>
      <c r="BE66" s="103"/>
      <c r="BF66" s="152"/>
      <c r="BG66" s="103"/>
      <c r="BH66" s="152"/>
      <c r="BI66" s="103"/>
      <c r="BJ66" s="152"/>
      <c r="BK66" s="103"/>
      <c r="BL66" s="152"/>
      <c r="BM66" s="103"/>
      <c r="BN66" s="152"/>
      <c r="BO66" s="103"/>
      <c r="BP66" s="152"/>
      <c r="BQ66" s="103"/>
      <c r="BR66" s="152"/>
      <c r="BS66" s="103"/>
      <c r="BT66" s="152"/>
      <c r="BU66" s="103"/>
      <c r="BV66" s="154"/>
      <c r="BW66" s="155"/>
      <c r="BX66" s="154"/>
      <c r="BY66" s="155"/>
      <c r="BZ66" s="154"/>
      <c r="CA66" s="155"/>
      <c r="CB66" s="154"/>
      <c r="CC66" s="155"/>
      <c r="CD66" s="154"/>
      <c r="CE66" s="155"/>
      <c r="CF66" s="154"/>
      <c r="CG66" s="155"/>
      <c r="CH66" s="154"/>
      <c r="CI66" s="155"/>
      <c r="CJ66" s="154"/>
      <c r="CK66" s="155"/>
      <c r="CL66" s="154"/>
      <c r="CM66" s="155"/>
      <c r="CN66" s="154"/>
      <c r="CO66" s="155"/>
      <c r="CP66" s="154"/>
      <c r="CQ66" s="155"/>
      <c r="CR66" s="154"/>
      <c r="CS66" s="155"/>
      <c r="CT66" s="154"/>
      <c r="CU66" s="155"/>
      <c r="CV66" s="154"/>
      <c r="CW66" s="155"/>
      <c r="CX66" s="154"/>
      <c r="CY66" s="155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1"/>
      <c r="DK66" s="151"/>
    </row>
    <row r="67" spans="1:115" s="156" customFormat="1">
      <c r="A67" s="152"/>
      <c r="B67" s="152"/>
      <c r="C67" s="103"/>
      <c r="D67" s="152"/>
      <c r="E67" s="103"/>
      <c r="F67" s="152"/>
      <c r="G67" s="103"/>
      <c r="H67" s="152"/>
      <c r="I67" s="103"/>
      <c r="J67" s="152"/>
      <c r="K67" s="103"/>
      <c r="L67" s="152"/>
      <c r="M67" s="103"/>
      <c r="N67" s="152"/>
      <c r="O67" s="103"/>
      <c r="P67" s="152"/>
      <c r="Q67" s="103"/>
      <c r="R67" s="152"/>
      <c r="S67" s="103"/>
      <c r="T67" s="152"/>
      <c r="U67" s="103"/>
      <c r="V67" s="152"/>
      <c r="W67" s="103"/>
      <c r="X67" s="152"/>
      <c r="Y67" s="103"/>
      <c r="Z67" s="152"/>
      <c r="AA67" s="103"/>
      <c r="AB67" s="152"/>
      <c r="AC67" s="103"/>
      <c r="AD67" s="152"/>
      <c r="AE67" s="103"/>
      <c r="AF67" s="152"/>
      <c r="AG67" s="103"/>
      <c r="AH67" s="152"/>
      <c r="AI67" s="103"/>
      <c r="AJ67" s="152"/>
      <c r="AK67" s="103"/>
      <c r="AL67" s="152"/>
      <c r="AM67" s="103"/>
      <c r="AN67" s="152"/>
      <c r="AO67" s="103"/>
      <c r="AP67" s="152"/>
      <c r="AQ67" s="103"/>
      <c r="AR67" s="152"/>
      <c r="AS67" s="103"/>
      <c r="AT67" s="152"/>
      <c r="AU67" s="103"/>
      <c r="AV67" s="152"/>
      <c r="AW67" s="103"/>
      <c r="AX67" s="152"/>
      <c r="AY67" s="103"/>
      <c r="AZ67" s="152"/>
      <c r="BA67" s="103"/>
      <c r="BB67" s="152"/>
      <c r="BC67" s="103"/>
      <c r="BD67" s="152"/>
      <c r="BE67" s="103"/>
      <c r="BF67" s="152"/>
      <c r="BG67" s="103"/>
      <c r="BH67" s="152"/>
      <c r="BI67" s="103"/>
      <c r="BJ67" s="152"/>
      <c r="BK67" s="103"/>
      <c r="BL67" s="152"/>
      <c r="BM67" s="103"/>
      <c r="BN67" s="152"/>
      <c r="BO67" s="103"/>
      <c r="BP67" s="152"/>
      <c r="BQ67" s="103"/>
      <c r="BR67" s="152"/>
      <c r="BS67" s="103"/>
      <c r="BT67" s="152"/>
      <c r="BU67" s="103"/>
      <c r="BV67" s="154"/>
      <c r="BW67" s="155"/>
      <c r="BX67" s="154"/>
      <c r="BY67" s="155"/>
      <c r="BZ67" s="154"/>
      <c r="CA67" s="155"/>
      <c r="CB67" s="154"/>
      <c r="CC67" s="155"/>
      <c r="CD67" s="154"/>
      <c r="CE67" s="155"/>
      <c r="CF67" s="154"/>
      <c r="CG67" s="155"/>
      <c r="CH67" s="154"/>
      <c r="CI67" s="155"/>
      <c r="CJ67" s="154"/>
      <c r="CK67" s="155"/>
      <c r="CL67" s="154"/>
      <c r="CM67" s="155"/>
      <c r="CN67" s="154"/>
      <c r="CO67" s="155"/>
      <c r="CP67" s="154"/>
      <c r="CQ67" s="155"/>
      <c r="CR67" s="154"/>
      <c r="CS67" s="155"/>
      <c r="CT67" s="154"/>
      <c r="CU67" s="155"/>
      <c r="CV67" s="154"/>
      <c r="CW67" s="155"/>
      <c r="CX67" s="154"/>
      <c r="CY67" s="155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1"/>
      <c r="DK67" s="151"/>
    </row>
    <row r="68" spans="1:115" s="156" customFormat="1">
      <c r="A68" s="152"/>
      <c r="B68" s="152"/>
      <c r="C68" s="103"/>
      <c r="D68" s="152"/>
      <c r="E68" s="103"/>
      <c r="F68" s="152"/>
      <c r="G68" s="103"/>
      <c r="H68" s="152"/>
      <c r="I68" s="103"/>
      <c r="J68" s="152"/>
      <c r="K68" s="103"/>
      <c r="L68" s="152"/>
      <c r="M68" s="103"/>
      <c r="N68" s="152"/>
      <c r="O68" s="103"/>
      <c r="P68" s="152"/>
      <c r="Q68" s="103"/>
      <c r="R68" s="152"/>
      <c r="S68" s="103"/>
      <c r="T68" s="152"/>
      <c r="U68" s="103"/>
      <c r="V68" s="152"/>
      <c r="W68" s="103"/>
      <c r="X68" s="152"/>
      <c r="Y68" s="103"/>
      <c r="Z68" s="152"/>
      <c r="AA68" s="103"/>
      <c r="AB68" s="152"/>
      <c r="AC68" s="103"/>
      <c r="AD68" s="152"/>
      <c r="AE68" s="103"/>
      <c r="AF68" s="152"/>
      <c r="AG68" s="103"/>
      <c r="AH68" s="152"/>
      <c r="AI68" s="103"/>
      <c r="AJ68" s="152"/>
      <c r="AK68" s="103"/>
      <c r="AL68" s="152"/>
      <c r="AM68" s="103"/>
      <c r="AN68" s="152"/>
      <c r="AO68" s="103"/>
      <c r="AP68" s="152"/>
      <c r="AQ68" s="103"/>
      <c r="AR68" s="152"/>
      <c r="AS68" s="103"/>
      <c r="AT68" s="152"/>
      <c r="AU68" s="103"/>
      <c r="AV68" s="152"/>
      <c r="AW68" s="103"/>
      <c r="AX68" s="152"/>
      <c r="AY68" s="103"/>
      <c r="AZ68" s="152"/>
      <c r="BA68" s="103"/>
      <c r="BB68" s="152"/>
      <c r="BC68" s="103"/>
      <c r="BD68" s="152"/>
      <c r="BE68" s="103"/>
      <c r="BF68" s="152"/>
      <c r="BG68" s="103"/>
      <c r="BH68" s="152"/>
      <c r="BI68" s="103"/>
      <c r="BJ68" s="152"/>
      <c r="BK68" s="103"/>
      <c r="BL68" s="152"/>
      <c r="BM68" s="103"/>
      <c r="BN68" s="152"/>
      <c r="BO68" s="103"/>
      <c r="BP68" s="152"/>
      <c r="BQ68" s="103"/>
      <c r="BR68" s="152"/>
      <c r="BS68" s="103"/>
      <c r="BT68" s="152"/>
      <c r="BU68" s="103"/>
      <c r="BV68" s="154"/>
      <c r="BW68" s="155"/>
      <c r="BX68" s="154"/>
      <c r="BY68" s="155"/>
      <c r="BZ68" s="154"/>
      <c r="CA68" s="155"/>
      <c r="CB68" s="154"/>
      <c r="CC68" s="155"/>
      <c r="CD68" s="154"/>
      <c r="CE68" s="155"/>
      <c r="CF68" s="154"/>
      <c r="CG68" s="155"/>
      <c r="CH68" s="154"/>
      <c r="CI68" s="155"/>
      <c r="CJ68" s="154"/>
      <c r="CK68" s="155"/>
      <c r="CL68" s="154"/>
      <c r="CM68" s="155"/>
      <c r="CN68" s="154"/>
      <c r="CO68" s="155"/>
      <c r="CP68" s="154"/>
      <c r="CQ68" s="155"/>
      <c r="CR68" s="154"/>
      <c r="CS68" s="111"/>
      <c r="CT68" s="154"/>
      <c r="CU68" s="111"/>
      <c r="CV68" s="154"/>
      <c r="CW68" s="111"/>
      <c r="CX68" s="154"/>
      <c r="CY68" s="111"/>
      <c r="CZ68" s="154"/>
      <c r="DA68" s="151"/>
      <c r="DB68" s="154"/>
      <c r="DC68" s="151"/>
      <c r="DD68" s="154"/>
      <c r="DE68" s="151"/>
      <c r="DF68" s="154"/>
      <c r="DG68" s="151"/>
      <c r="DH68" s="154"/>
      <c r="DI68" s="151"/>
      <c r="DJ68" s="151"/>
      <c r="DK68" s="151"/>
    </row>
    <row r="69" spans="1:115" s="156" customFormat="1">
      <c r="A69" s="152"/>
      <c r="B69" s="152"/>
      <c r="C69" s="103"/>
      <c r="D69" s="152"/>
      <c r="E69" s="103"/>
      <c r="F69" s="152"/>
      <c r="G69" s="103"/>
      <c r="H69" s="152"/>
      <c r="I69" s="103"/>
      <c r="J69" s="152"/>
      <c r="K69" s="103"/>
      <c r="L69" s="152"/>
      <c r="M69" s="103"/>
      <c r="N69" s="152"/>
      <c r="O69" s="103"/>
      <c r="P69" s="152"/>
      <c r="Q69" s="103"/>
      <c r="R69" s="152"/>
      <c r="S69" s="103"/>
      <c r="T69" s="152"/>
      <c r="U69" s="103"/>
      <c r="V69" s="152"/>
      <c r="W69" s="103"/>
      <c r="X69" s="152"/>
      <c r="Y69" s="103"/>
      <c r="Z69" s="152"/>
      <c r="AA69" s="103"/>
      <c r="AB69" s="152"/>
      <c r="AC69" s="103"/>
      <c r="AD69" s="152"/>
      <c r="AE69" s="103"/>
      <c r="AF69" s="152"/>
      <c r="AG69" s="103"/>
      <c r="AH69" s="152"/>
      <c r="AI69" s="103"/>
      <c r="AJ69" s="152"/>
      <c r="AK69" s="103"/>
      <c r="AL69" s="152"/>
      <c r="AM69" s="103"/>
      <c r="AN69" s="152"/>
      <c r="AO69" s="103"/>
      <c r="AP69" s="152"/>
      <c r="AQ69" s="103"/>
      <c r="AR69" s="152"/>
      <c r="AS69" s="103"/>
      <c r="AT69" s="152"/>
      <c r="AU69" s="103"/>
      <c r="AV69" s="152"/>
      <c r="AW69" s="103"/>
      <c r="AX69" s="152"/>
      <c r="AY69" s="103"/>
      <c r="AZ69" s="152"/>
      <c r="BA69" s="103"/>
      <c r="BB69" s="152"/>
      <c r="BC69" s="103"/>
      <c r="BD69" s="152"/>
      <c r="BE69" s="103"/>
      <c r="BF69" s="152"/>
      <c r="BG69" s="103"/>
      <c r="BH69" s="152"/>
      <c r="BI69" s="103"/>
      <c r="BJ69" s="152"/>
      <c r="BK69" s="103"/>
      <c r="BL69" s="152"/>
      <c r="BM69" s="103"/>
      <c r="BN69" s="152"/>
      <c r="BO69" s="103"/>
      <c r="BP69" s="152"/>
      <c r="BQ69" s="103"/>
      <c r="BR69" s="152"/>
      <c r="BS69" s="103"/>
      <c r="BT69" s="152"/>
      <c r="BU69" s="103"/>
      <c r="BV69" s="154"/>
      <c r="BW69" s="155"/>
      <c r="BX69" s="154"/>
      <c r="BY69" s="155"/>
      <c r="BZ69" s="154"/>
      <c r="CA69" s="155"/>
      <c r="CB69" s="154"/>
      <c r="CC69" s="155"/>
      <c r="CD69" s="154"/>
      <c r="CE69" s="155"/>
      <c r="CF69" s="154"/>
      <c r="CG69" s="155"/>
      <c r="CH69" s="154"/>
      <c r="CI69" s="155"/>
      <c r="CJ69" s="154"/>
      <c r="CK69" s="155"/>
      <c r="CL69" s="154"/>
      <c r="CM69" s="155"/>
      <c r="CN69" s="154"/>
      <c r="CO69" s="155"/>
      <c r="CP69" s="154"/>
      <c r="CQ69" s="155"/>
      <c r="CR69" s="154"/>
      <c r="CS69" s="111"/>
      <c r="CT69" s="154"/>
      <c r="CU69" s="111"/>
      <c r="CV69" s="154"/>
      <c r="CW69" s="111"/>
      <c r="CX69" s="154"/>
      <c r="CY69" s="111"/>
      <c r="CZ69" s="154"/>
      <c r="DA69" s="151"/>
      <c r="DB69" s="154"/>
      <c r="DC69" s="151"/>
      <c r="DD69" s="154"/>
      <c r="DE69" s="151"/>
      <c r="DF69" s="154"/>
      <c r="DG69" s="151"/>
      <c r="DH69" s="154"/>
      <c r="DI69" s="151"/>
      <c r="DJ69" s="151"/>
      <c r="DK69" s="151"/>
    </row>
    <row r="70" spans="1:115" s="156" customFormat="1">
      <c r="A70" s="152"/>
      <c r="B70" s="152"/>
      <c r="C70" s="103"/>
      <c r="D70" s="152"/>
      <c r="E70" s="103"/>
      <c r="F70" s="152"/>
      <c r="G70" s="103"/>
      <c r="H70" s="152"/>
      <c r="I70" s="103"/>
      <c r="J70" s="152"/>
      <c r="K70" s="103"/>
      <c r="L70" s="152"/>
      <c r="M70" s="103"/>
      <c r="N70" s="152"/>
      <c r="O70" s="103"/>
      <c r="P70" s="152"/>
      <c r="Q70" s="103"/>
      <c r="R70" s="152"/>
      <c r="S70" s="103"/>
      <c r="T70" s="152"/>
      <c r="U70" s="103"/>
      <c r="V70" s="152"/>
      <c r="W70" s="103"/>
      <c r="X70" s="152"/>
      <c r="Y70" s="103"/>
      <c r="Z70" s="152"/>
      <c r="AA70" s="103"/>
      <c r="AB70" s="152"/>
      <c r="AC70" s="103"/>
      <c r="AD70" s="152"/>
      <c r="AE70" s="103"/>
      <c r="AF70" s="152"/>
      <c r="AG70" s="103"/>
      <c r="AH70" s="152"/>
      <c r="AI70" s="103"/>
      <c r="AJ70" s="152"/>
      <c r="AK70" s="103"/>
      <c r="AL70" s="152"/>
      <c r="AM70" s="103"/>
      <c r="AN70" s="152"/>
      <c r="AO70" s="103"/>
      <c r="AP70" s="152"/>
      <c r="AQ70" s="103"/>
      <c r="AR70" s="152"/>
      <c r="AS70" s="103"/>
      <c r="AT70" s="152"/>
      <c r="AU70" s="103"/>
      <c r="AV70" s="152"/>
      <c r="AW70" s="103"/>
      <c r="AX70" s="152"/>
      <c r="AY70" s="103"/>
      <c r="AZ70" s="152"/>
      <c r="BA70" s="103"/>
      <c r="BB70" s="152"/>
      <c r="BC70" s="103"/>
      <c r="BD70" s="152"/>
      <c r="BE70" s="103"/>
      <c r="BF70" s="152"/>
      <c r="BG70" s="103"/>
      <c r="BH70" s="152"/>
      <c r="BI70" s="103"/>
      <c r="BJ70" s="152"/>
      <c r="BK70" s="103"/>
      <c r="BL70" s="152"/>
      <c r="BM70" s="103"/>
      <c r="BN70" s="152"/>
      <c r="BO70" s="103"/>
      <c r="BP70" s="152"/>
      <c r="BQ70" s="103"/>
      <c r="BR70" s="152"/>
      <c r="BS70" s="103"/>
      <c r="BT70" s="152"/>
      <c r="BU70" s="103"/>
      <c r="BV70" s="154"/>
      <c r="BW70" s="155"/>
      <c r="BX70" s="154"/>
      <c r="BY70" s="155"/>
      <c r="BZ70" s="154"/>
      <c r="CA70" s="155"/>
      <c r="CB70" s="154"/>
      <c r="CC70" s="155"/>
      <c r="CD70" s="154"/>
      <c r="CE70" s="155"/>
      <c r="CF70" s="154"/>
      <c r="CG70" s="155"/>
      <c r="CH70" s="154"/>
      <c r="CI70" s="155"/>
      <c r="CJ70" s="154"/>
      <c r="CK70" s="155"/>
      <c r="CL70" s="154"/>
      <c r="CM70" s="155"/>
      <c r="CN70" s="154"/>
      <c r="CO70" s="155"/>
      <c r="CP70" s="154"/>
      <c r="CQ70" s="155"/>
      <c r="CR70" s="154"/>
      <c r="CS70" s="111"/>
      <c r="CT70" s="154"/>
      <c r="CU70" s="111"/>
      <c r="CV70" s="154"/>
      <c r="CW70" s="111"/>
      <c r="CX70" s="154"/>
      <c r="CY70" s="111"/>
      <c r="CZ70" s="154"/>
      <c r="DA70" s="151"/>
      <c r="DB70" s="154"/>
      <c r="DC70" s="151"/>
      <c r="DD70" s="154"/>
      <c r="DE70" s="151"/>
      <c r="DF70" s="154"/>
      <c r="DG70" s="151"/>
      <c r="DH70" s="154"/>
      <c r="DI70" s="151"/>
      <c r="DJ70" s="151"/>
      <c r="DK70" s="151"/>
    </row>
    <row r="71" spans="1:115" s="156" customFormat="1">
      <c r="A71" s="152"/>
      <c r="B71" s="152"/>
      <c r="C71" s="103"/>
      <c r="D71" s="152"/>
      <c r="E71" s="103"/>
      <c r="F71" s="152"/>
      <c r="G71" s="103"/>
      <c r="H71" s="152"/>
      <c r="I71" s="103"/>
      <c r="J71" s="152"/>
      <c r="K71" s="103"/>
      <c r="L71" s="152"/>
      <c r="M71" s="103"/>
      <c r="N71" s="152"/>
      <c r="O71" s="103"/>
      <c r="P71" s="152"/>
      <c r="Q71" s="103"/>
      <c r="R71" s="152"/>
      <c r="S71" s="103"/>
      <c r="T71" s="152"/>
      <c r="U71" s="103"/>
      <c r="V71" s="152"/>
      <c r="W71" s="103"/>
      <c r="X71" s="152"/>
      <c r="Y71" s="103"/>
      <c r="Z71" s="152"/>
      <c r="AA71" s="103"/>
      <c r="AB71" s="152"/>
      <c r="AC71" s="103"/>
      <c r="AD71" s="152"/>
      <c r="AE71" s="103"/>
      <c r="AF71" s="152"/>
      <c r="AG71" s="103"/>
      <c r="AH71" s="152"/>
      <c r="AI71" s="103"/>
      <c r="AJ71" s="152"/>
      <c r="AK71" s="103"/>
      <c r="AL71" s="152"/>
      <c r="AM71" s="103"/>
      <c r="AN71" s="152"/>
      <c r="AO71" s="103"/>
      <c r="AP71" s="152"/>
      <c r="AQ71" s="103"/>
      <c r="AR71" s="152"/>
      <c r="AS71" s="103"/>
      <c r="AT71" s="152"/>
      <c r="AU71" s="103"/>
      <c r="AV71" s="152"/>
      <c r="AW71" s="103"/>
      <c r="AX71" s="152"/>
      <c r="AY71" s="103"/>
      <c r="AZ71" s="152"/>
      <c r="BA71" s="103"/>
      <c r="BB71" s="152"/>
      <c r="BC71" s="103"/>
      <c r="BD71" s="152"/>
      <c r="BE71" s="103"/>
      <c r="BF71" s="152"/>
      <c r="BG71" s="103"/>
      <c r="BH71" s="152"/>
      <c r="BI71" s="103"/>
      <c r="BJ71" s="152"/>
      <c r="BK71" s="103"/>
      <c r="BL71" s="152"/>
      <c r="BM71" s="103"/>
      <c r="BN71" s="152"/>
      <c r="BO71" s="103"/>
      <c r="BP71" s="152"/>
      <c r="BQ71" s="103"/>
      <c r="BR71" s="152"/>
      <c r="BS71" s="103"/>
      <c r="BT71" s="152"/>
      <c r="BU71" s="103"/>
      <c r="BV71" s="154"/>
      <c r="BW71" s="155"/>
      <c r="BX71" s="154"/>
      <c r="BY71" s="155"/>
      <c r="BZ71" s="154"/>
      <c r="CA71" s="155"/>
      <c r="CB71" s="154"/>
      <c r="CC71" s="155"/>
      <c r="CD71" s="154"/>
      <c r="CE71" s="155"/>
      <c r="CF71" s="154"/>
      <c r="CG71" s="155"/>
      <c r="CH71" s="154"/>
      <c r="CI71" s="155"/>
      <c r="CJ71" s="154"/>
      <c r="CK71" s="155"/>
      <c r="CL71" s="154"/>
      <c r="CM71" s="155"/>
      <c r="CN71" s="154"/>
      <c r="CO71" s="155"/>
      <c r="CP71" s="154"/>
      <c r="CQ71" s="155"/>
      <c r="CR71" s="154"/>
      <c r="CS71" s="111"/>
      <c r="CT71" s="154"/>
      <c r="CU71" s="111"/>
      <c r="CV71" s="154"/>
      <c r="CW71" s="111"/>
      <c r="CX71" s="154"/>
      <c r="CY71" s="111"/>
      <c r="CZ71" s="154"/>
      <c r="DA71" s="151"/>
      <c r="DB71" s="154"/>
      <c r="DC71" s="151"/>
      <c r="DD71" s="154"/>
      <c r="DE71" s="151"/>
      <c r="DF71" s="154"/>
      <c r="DG71" s="151"/>
      <c r="DH71" s="154"/>
      <c r="DI71" s="151"/>
      <c r="DJ71" s="151"/>
      <c r="DK71" s="151"/>
    </row>
    <row r="72" spans="1:115" s="156" customFormat="1">
      <c r="A72" s="152"/>
      <c r="B72" s="152"/>
      <c r="C72" s="103"/>
      <c r="D72" s="152"/>
      <c r="E72" s="103"/>
      <c r="F72" s="152"/>
      <c r="G72" s="103"/>
      <c r="H72" s="152"/>
      <c r="I72" s="103"/>
      <c r="J72" s="152"/>
      <c r="K72" s="103"/>
      <c r="L72" s="152"/>
      <c r="M72" s="103"/>
      <c r="N72" s="152"/>
      <c r="O72" s="103"/>
      <c r="P72" s="152"/>
      <c r="Q72" s="103"/>
      <c r="R72" s="152"/>
      <c r="S72" s="103"/>
      <c r="T72" s="152"/>
      <c r="U72" s="103"/>
      <c r="V72" s="152"/>
      <c r="W72" s="103"/>
      <c r="X72" s="152"/>
      <c r="Y72" s="103"/>
      <c r="Z72" s="152"/>
      <c r="AA72" s="103"/>
      <c r="AB72" s="152"/>
      <c r="AC72" s="103"/>
      <c r="AD72" s="152"/>
      <c r="AE72" s="103"/>
      <c r="AF72" s="152"/>
      <c r="AG72" s="103"/>
      <c r="AH72" s="152"/>
      <c r="AI72" s="103"/>
      <c r="AJ72" s="152"/>
      <c r="AK72" s="103"/>
      <c r="AL72" s="152"/>
      <c r="AM72" s="103"/>
      <c r="AN72" s="152"/>
      <c r="AO72" s="103"/>
      <c r="AP72" s="152"/>
      <c r="AQ72" s="103"/>
      <c r="AR72" s="152"/>
      <c r="AS72" s="103"/>
      <c r="AT72" s="152"/>
      <c r="AU72" s="103"/>
      <c r="AV72" s="152"/>
      <c r="AW72" s="103"/>
      <c r="AX72" s="152"/>
      <c r="AY72" s="103"/>
      <c r="AZ72" s="152"/>
      <c r="BA72" s="103"/>
      <c r="BB72" s="152"/>
      <c r="BC72" s="103"/>
      <c r="BD72" s="152"/>
      <c r="BE72" s="103"/>
      <c r="BF72" s="152"/>
      <c r="BG72" s="103"/>
      <c r="BH72" s="152"/>
      <c r="BI72" s="103"/>
      <c r="BJ72" s="152"/>
      <c r="BK72" s="103"/>
      <c r="BL72" s="152"/>
      <c r="BM72" s="103"/>
      <c r="BN72" s="152"/>
      <c r="BO72" s="103"/>
      <c r="BP72" s="152"/>
      <c r="BQ72" s="103"/>
      <c r="BR72" s="152"/>
      <c r="BS72" s="103"/>
      <c r="BT72" s="152"/>
      <c r="BU72" s="103"/>
      <c r="BV72" s="154"/>
      <c r="BW72" s="155"/>
      <c r="BX72" s="154"/>
      <c r="BY72" s="155"/>
      <c r="BZ72" s="154"/>
      <c r="CA72" s="155"/>
      <c r="CB72" s="154"/>
      <c r="CC72" s="155"/>
      <c r="CD72" s="154"/>
      <c r="CE72" s="155"/>
      <c r="CF72" s="154"/>
      <c r="CG72" s="155"/>
      <c r="CH72" s="154"/>
      <c r="CI72" s="155"/>
      <c r="CJ72" s="154"/>
      <c r="CK72" s="155"/>
      <c r="CL72" s="154"/>
      <c r="CM72" s="155"/>
      <c r="CN72" s="154"/>
      <c r="CO72" s="155"/>
      <c r="CP72" s="154"/>
      <c r="CQ72" s="155"/>
      <c r="CR72" s="154"/>
      <c r="CS72" s="111"/>
      <c r="CT72" s="154"/>
      <c r="CU72" s="111"/>
      <c r="CV72" s="154"/>
      <c r="CW72" s="111"/>
      <c r="CX72" s="154"/>
      <c r="CY72" s="111"/>
      <c r="CZ72" s="154"/>
      <c r="DA72" s="151"/>
      <c r="DB72" s="154"/>
      <c r="DC72" s="151"/>
      <c r="DD72" s="154"/>
      <c r="DE72" s="151"/>
      <c r="DF72" s="154"/>
      <c r="DG72" s="151"/>
      <c r="DH72" s="154"/>
      <c r="DI72" s="151"/>
      <c r="DJ72" s="151"/>
      <c r="DK72" s="151"/>
    </row>
    <row r="73" spans="1:115" s="156" customFormat="1">
      <c r="A73" s="152"/>
      <c r="B73" s="152"/>
      <c r="C73" s="103"/>
      <c r="D73" s="152"/>
      <c r="E73" s="103"/>
      <c r="F73" s="152"/>
      <c r="G73" s="103"/>
      <c r="H73" s="152"/>
      <c r="I73" s="103"/>
      <c r="J73" s="152"/>
      <c r="K73" s="103"/>
      <c r="L73" s="152"/>
      <c r="M73" s="103"/>
      <c r="N73" s="152"/>
      <c r="O73" s="103"/>
      <c r="P73" s="152"/>
      <c r="Q73" s="103"/>
      <c r="R73" s="152"/>
      <c r="S73" s="103"/>
      <c r="T73" s="152"/>
      <c r="U73" s="103"/>
      <c r="V73" s="152"/>
      <c r="W73" s="103"/>
      <c r="X73" s="152"/>
      <c r="Y73" s="103"/>
      <c r="Z73" s="152"/>
      <c r="AA73" s="103"/>
      <c r="AB73" s="152"/>
      <c r="AC73" s="103"/>
      <c r="AD73" s="152"/>
      <c r="AE73" s="103"/>
      <c r="AF73" s="152"/>
      <c r="AG73" s="103"/>
      <c r="AH73" s="152"/>
      <c r="AI73" s="103"/>
      <c r="AJ73" s="152"/>
      <c r="AK73" s="103"/>
      <c r="AL73" s="152"/>
      <c r="AM73" s="103"/>
      <c r="AN73" s="152"/>
      <c r="AO73" s="103"/>
      <c r="AP73" s="152"/>
      <c r="AQ73" s="103"/>
      <c r="AR73" s="152"/>
      <c r="AS73" s="103"/>
      <c r="AT73" s="152"/>
      <c r="AU73" s="103"/>
      <c r="AV73" s="152"/>
      <c r="AW73" s="103"/>
      <c r="AX73" s="152"/>
      <c r="AY73" s="103"/>
      <c r="AZ73" s="152"/>
      <c r="BA73" s="103"/>
      <c r="BB73" s="152"/>
      <c r="BC73" s="103"/>
      <c r="BD73" s="152"/>
      <c r="BE73" s="103"/>
      <c r="BF73" s="152"/>
      <c r="BG73" s="103"/>
      <c r="BH73" s="152"/>
      <c r="BI73" s="103"/>
      <c r="BJ73" s="152"/>
      <c r="BK73" s="103"/>
      <c r="BL73" s="152"/>
      <c r="BM73" s="103"/>
      <c r="BN73" s="152"/>
      <c r="BO73" s="103"/>
      <c r="BP73" s="152"/>
      <c r="BQ73" s="103"/>
      <c r="BR73" s="152"/>
      <c r="BS73" s="103"/>
      <c r="BT73" s="152"/>
      <c r="BU73" s="103"/>
      <c r="BV73" s="154"/>
      <c r="BW73" s="155"/>
      <c r="BX73" s="154"/>
      <c r="BY73" s="155"/>
      <c r="BZ73" s="154"/>
      <c r="CA73" s="155"/>
      <c r="CB73" s="154"/>
      <c r="CC73" s="155"/>
      <c r="CD73" s="154"/>
      <c r="CE73" s="155"/>
      <c r="CF73" s="154"/>
      <c r="CG73" s="155"/>
      <c r="CH73" s="154"/>
      <c r="CI73" s="155"/>
      <c r="CJ73" s="154"/>
      <c r="CK73" s="155"/>
      <c r="CL73" s="154"/>
      <c r="CM73" s="155"/>
      <c r="CN73" s="154"/>
      <c r="CO73" s="155"/>
      <c r="CP73" s="154"/>
      <c r="CQ73" s="155"/>
      <c r="CR73" s="154"/>
      <c r="CS73" s="111"/>
      <c r="CT73" s="154"/>
      <c r="CU73" s="111"/>
      <c r="CV73" s="154"/>
      <c r="CW73" s="111"/>
      <c r="CX73" s="154"/>
      <c r="CY73" s="111"/>
      <c r="CZ73" s="154"/>
      <c r="DA73" s="151"/>
      <c r="DB73" s="154"/>
      <c r="DC73" s="151"/>
      <c r="DD73" s="154"/>
      <c r="DE73" s="151"/>
      <c r="DF73" s="154"/>
      <c r="DG73" s="151"/>
      <c r="DH73" s="154"/>
      <c r="DI73" s="151"/>
      <c r="DJ73" s="151"/>
      <c r="DK73" s="151"/>
    </row>
    <row r="74" spans="1:115" s="156" customFormat="1">
      <c r="A74" s="152"/>
      <c r="B74" s="152"/>
      <c r="C74" s="103"/>
      <c r="D74" s="152"/>
      <c r="E74" s="103"/>
      <c r="F74" s="152"/>
      <c r="G74" s="103"/>
      <c r="H74" s="152"/>
      <c r="I74" s="103"/>
      <c r="J74" s="152"/>
      <c r="K74" s="103"/>
      <c r="L74" s="152"/>
      <c r="M74" s="103"/>
      <c r="N74" s="152"/>
      <c r="O74" s="103"/>
      <c r="P74" s="152"/>
      <c r="Q74" s="103"/>
      <c r="R74" s="152"/>
      <c r="S74" s="103"/>
      <c r="T74" s="152"/>
      <c r="U74" s="103"/>
      <c r="V74" s="152"/>
      <c r="W74" s="103"/>
      <c r="X74" s="152"/>
      <c r="Y74" s="103"/>
      <c r="Z74" s="152"/>
      <c r="AA74" s="103"/>
      <c r="AB74" s="152"/>
      <c r="AC74" s="103"/>
      <c r="AD74" s="152"/>
      <c r="AE74" s="103"/>
      <c r="AF74" s="152"/>
      <c r="AG74" s="103"/>
      <c r="AH74" s="152"/>
      <c r="AI74" s="103"/>
      <c r="AJ74" s="152"/>
      <c r="AK74" s="103"/>
      <c r="AL74" s="152"/>
      <c r="AM74" s="103"/>
      <c r="AN74" s="152"/>
      <c r="AO74" s="103"/>
      <c r="AP74" s="152"/>
      <c r="AQ74" s="103"/>
      <c r="AR74" s="152"/>
      <c r="AS74" s="103"/>
      <c r="AT74" s="152"/>
      <c r="AU74" s="103"/>
      <c r="AV74" s="152"/>
      <c r="AW74" s="103"/>
      <c r="AX74" s="152"/>
      <c r="AY74" s="103"/>
      <c r="AZ74" s="152"/>
      <c r="BA74" s="103"/>
      <c r="BB74" s="152"/>
      <c r="BC74" s="103"/>
      <c r="BD74" s="152"/>
      <c r="BE74" s="103"/>
      <c r="BF74" s="152"/>
      <c r="BG74" s="103"/>
      <c r="BH74" s="152"/>
      <c r="BI74" s="103"/>
      <c r="BJ74" s="152"/>
      <c r="BK74" s="103"/>
      <c r="BL74" s="152"/>
      <c r="BM74" s="103"/>
      <c r="BN74" s="152"/>
      <c r="BO74" s="103"/>
      <c r="BP74" s="152"/>
      <c r="BQ74" s="103"/>
      <c r="BR74" s="152"/>
      <c r="BS74" s="103"/>
      <c r="BT74" s="152"/>
      <c r="BU74" s="103"/>
      <c r="BV74" s="154"/>
      <c r="BW74" s="155"/>
      <c r="BX74" s="154"/>
      <c r="BY74" s="155"/>
      <c r="BZ74" s="154"/>
      <c r="CA74" s="155"/>
      <c r="CB74" s="154"/>
      <c r="CC74" s="155"/>
      <c r="CD74" s="154"/>
      <c r="CE74" s="155"/>
      <c r="CF74" s="154"/>
      <c r="CG74" s="155"/>
      <c r="CH74" s="154"/>
      <c r="CI74" s="155"/>
      <c r="CJ74" s="154"/>
      <c r="CK74" s="155"/>
      <c r="CL74" s="154"/>
      <c r="CM74" s="155"/>
      <c r="CN74" s="154"/>
      <c r="CO74" s="155"/>
      <c r="CP74" s="154"/>
      <c r="CQ74" s="155"/>
      <c r="CR74" s="154"/>
      <c r="CS74" s="111"/>
      <c r="CT74" s="154"/>
      <c r="CU74" s="111"/>
      <c r="CV74" s="154"/>
      <c r="CW74" s="111"/>
      <c r="CX74" s="154"/>
      <c r="CY74" s="111"/>
      <c r="CZ74" s="154"/>
      <c r="DA74" s="151"/>
      <c r="DB74" s="154"/>
      <c r="DC74" s="151"/>
      <c r="DD74" s="154"/>
      <c r="DE74" s="151"/>
      <c r="DF74" s="154"/>
      <c r="DG74" s="151"/>
      <c r="DH74" s="154"/>
      <c r="DI74" s="151"/>
      <c r="DJ74" s="151"/>
      <c r="DK74" s="151"/>
    </row>
    <row r="75" spans="1:115" s="156" customFormat="1">
      <c r="A75" s="152"/>
      <c r="B75" s="152"/>
      <c r="C75" s="103"/>
      <c r="D75" s="152"/>
      <c r="E75" s="103"/>
      <c r="F75" s="152"/>
      <c r="G75" s="103"/>
      <c r="H75" s="152"/>
      <c r="I75" s="103"/>
      <c r="J75" s="152"/>
      <c r="K75" s="103"/>
      <c r="L75" s="152"/>
      <c r="M75" s="103"/>
      <c r="N75" s="152"/>
      <c r="O75" s="103"/>
      <c r="P75" s="152"/>
      <c r="Q75" s="103"/>
      <c r="R75" s="152"/>
      <c r="S75" s="103"/>
      <c r="T75" s="152"/>
      <c r="U75" s="103"/>
      <c r="V75" s="152"/>
      <c r="W75" s="103"/>
      <c r="X75" s="152"/>
      <c r="Y75" s="103"/>
      <c r="Z75" s="152"/>
      <c r="AA75" s="103"/>
      <c r="AB75" s="152"/>
      <c r="AC75" s="103"/>
      <c r="AD75" s="152"/>
      <c r="AE75" s="103"/>
      <c r="AF75" s="152"/>
      <c r="AG75" s="103"/>
      <c r="AH75" s="152"/>
      <c r="AI75" s="103"/>
      <c r="AJ75" s="152"/>
      <c r="AK75" s="103"/>
      <c r="AL75" s="152"/>
      <c r="AM75" s="103"/>
      <c r="AN75" s="152"/>
      <c r="AO75" s="103"/>
      <c r="AP75" s="152"/>
      <c r="AQ75" s="103"/>
      <c r="AR75" s="152"/>
      <c r="AS75" s="103"/>
      <c r="AT75" s="152"/>
      <c r="AU75" s="103"/>
      <c r="AV75" s="152"/>
      <c r="AW75" s="103"/>
      <c r="AX75" s="152"/>
      <c r="AY75" s="103"/>
      <c r="AZ75" s="152"/>
      <c r="BA75" s="103"/>
      <c r="BB75" s="152"/>
      <c r="BC75" s="103"/>
      <c r="BD75" s="152"/>
      <c r="BE75" s="103"/>
      <c r="BF75" s="152"/>
      <c r="BG75" s="103"/>
      <c r="BH75" s="152"/>
      <c r="BI75" s="103"/>
      <c r="BJ75" s="152"/>
      <c r="BK75" s="103"/>
      <c r="BL75" s="152"/>
      <c r="BM75" s="103"/>
      <c r="BN75" s="152"/>
      <c r="BO75" s="103"/>
      <c r="BP75" s="152"/>
      <c r="BQ75" s="103"/>
      <c r="BR75" s="152"/>
      <c r="BS75" s="103"/>
      <c r="BT75" s="152"/>
      <c r="BU75" s="103"/>
      <c r="BV75" s="154"/>
      <c r="BW75" s="155"/>
      <c r="BX75" s="154"/>
      <c r="BY75" s="155"/>
      <c r="BZ75" s="154"/>
      <c r="CA75" s="155"/>
      <c r="CB75" s="154"/>
      <c r="CC75" s="155"/>
      <c r="CD75" s="154"/>
      <c r="CE75" s="155"/>
      <c r="CF75" s="154"/>
      <c r="CG75" s="155"/>
      <c r="CH75" s="154"/>
      <c r="CI75" s="155"/>
      <c r="CJ75" s="154"/>
      <c r="CK75" s="155"/>
      <c r="CL75" s="154"/>
      <c r="CM75" s="155"/>
      <c r="CN75" s="154"/>
      <c r="CO75" s="155"/>
      <c r="CP75" s="154"/>
      <c r="CQ75" s="155"/>
      <c r="CR75" s="154"/>
      <c r="CS75" s="111"/>
      <c r="CT75" s="154"/>
      <c r="CU75" s="111"/>
      <c r="CV75" s="154"/>
      <c r="CW75" s="111"/>
      <c r="CX75" s="154"/>
      <c r="CY75" s="111"/>
      <c r="CZ75" s="154"/>
      <c r="DA75" s="151"/>
      <c r="DB75" s="154"/>
      <c r="DC75" s="151"/>
      <c r="DD75" s="154"/>
      <c r="DE75" s="151"/>
      <c r="DF75" s="154"/>
      <c r="DG75" s="151"/>
      <c r="DH75" s="154"/>
      <c r="DI75" s="151"/>
      <c r="DJ75" s="151"/>
      <c r="DK75" s="151"/>
    </row>
    <row r="76" spans="1:115" s="156" customFormat="1">
      <c r="A76" s="152"/>
      <c r="B76" s="152"/>
      <c r="C76" s="103"/>
      <c r="D76" s="152"/>
      <c r="E76" s="103"/>
      <c r="F76" s="152"/>
      <c r="G76" s="103"/>
      <c r="H76" s="152"/>
      <c r="I76" s="103"/>
      <c r="J76" s="152"/>
      <c r="K76" s="103"/>
      <c r="L76" s="152"/>
      <c r="M76" s="103"/>
      <c r="N76" s="152"/>
      <c r="O76" s="103"/>
      <c r="P76" s="152"/>
      <c r="Q76" s="103"/>
      <c r="R76" s="152"/>
      <c r="S76" s="103"/>
      <c r="T76" s="152"/>
      <c r="U76" s="103"/>
      <c r="V76" s="152"/>
      <c r="W76" s="103"/>
      <c r="X76" s="152"/>
      <c r="Y76" s="103"/>
      <c r="Z76" s="152"/>
      <c r="AA76" s="103"/>
      <c r="AB76" s="152"/>
      <c r="AC76" s="103"/>
      <c r="AD76" s="152"/>
      <c r="AE76" s="103"/>
      <c r="AF76" s="152"/>
      <c r="AG76" s="103"/>
      <c r="AH76" s="152"/>
      <c r="AI76" s="103"/>
      <c r="AJ76" s="152"/>
      <c r="AK76" s="103"/>
      <c r="AL76" s="152"/>
      <c r="AM76" s="103"/>
      <c r="AN76" s="152"/>
      <c r="AO76" s="103"/>
      <c r="AP76" s="152"/>
      <c r="AQ76" s="103"/>
      <c r="AR76" s="152"/>
      <c r="AS76" s="103"/>
      <c r="AT76" s="152"/>
      <c r="AU76" s="103"/>
      <c r="AV76" s="152"/>
      <c r="AW76" s="103"/>
      <c r="AX76" s="152"/>
      <c r="AY76" s="103"/>
      <c r="AZ76" s="152"/>
      <c r="BA76" s="103"/>
      <c r="BB76" s="152"/>
      <c r="BC76" s="103"/>
      <c r="BD76" s="152"/>
      <c r="BE76" s="103"/>
      <c r="BF76" s="152"/>
      <c r="BG76" s="103"/>
      <c r="BH76" s="152"/>
      <c r="BI76" s="103"/>
      <c r="BJ76" s="152"/>
      <c r="BK76" s="103"/>
      <c r="BL76" s="152"/>
      <c r="BM76" s="103"/>
      <c r="BN76" s="152"/>
      <c r="BO76" s="103"/>
      <c r="BP76" s="152"/>
      <c r="BQ76" s="103"/>
      <c r="BR76" s="152"/>
      <c r="BS76" s="103"/>
      <c r="BT76" s="152"/>
      <c r="BU76" s="103"/>
      <c r="BV76" s="154"/>
      <c r="BW76" s="155"/>
      <c r="BX76" s="154"/>
      <c r="BY76" s="155"/>
      <c r="BZ76" s="154"/>
      <c r="CA76" s="155"/>
      <c r="CB76" s="154"/>
      <c r="CC76" s="155"/>
      <c r="CD76" s="154"/>
      <c r="CE76" s="155"/>
      <c r="CF76" s="154"/>
      <c r="CG76" s="155"/>
      <c r="CH76" s="154"/>
      <c r="CI76" s="155"/>
      <c r="CJ76" s="154"/>
      <c r="CK76" s="155"/>
      <c r="CL76" s="154"/>
      <c r="CM76" s="155"/>
      <c r="CN76" s="154"/>
      <c r="CO76" s="155"/>
      <c r="CP76" s="154"/>
      <c r="CQ76" s="155"/>
      <c r="CR76" s="154"/>
      <c r="CS76" s="111"/>
      <c r="CT76" s="154"/>
      <c r="CU76" s="111"/>
      <c r="CV76" s="154"/>
      <c r="CW76" s="111"/>
      <c r="CX76" s="154"/>
      <c r="CY76" s="111"/>
      <c r="CZ76" s="154"/>
      <c r="DA76" s="151"/>
      <c r="DB76" s="154"/>
      <c r="DC76" s="151"/>
      <c r="DD76" s="154"/>
      <c r="DE76" s="151"/>
      <c r="DF76" s="154"/>
      <c r="DG76" s="151"/>
      <c r="DH76" s="154"/>
      <c r="DI76" s="151"/>
      <c r="DJ76" s="151"/>
      <c r="DK76" s="151"/>
    </row>
    <row r="77" spans="1:115" s="156" customFormat="1">
      <c r="A77" s="152"/>
      <c r="B77" s="152"/>
      <c r="C77" s="103"/>
      <c r="D77" s="152"/>
      <c r="E77" s="103"/>
      <c r="F77" s="152"/>
      <c r="G77" s="103"/>
      <c r="H77" s="152"/>
      <c r="I77" s="103"/>
      <c r="J77" s="152"/>
      <c r="K77" s="103"/>
      <c r="L77" s="152"/>
      <c r="M77" s="103"/>
      <c r="N77" s="152"/>
      <c r="O77" s="103"/>
      <c r="P77" s="152"/>
      <c r="Q77" s="103"/>
      <c r="R77" s="152"/>
      <c r="S77" s="103"/>
      <c r="T77" s="152"/>
      <c r="U77" s="103"/>
      <c r="V77" s="152"/>
      <c r="W77" s="103"/>
      <c r="X77" s="152"/>
      <c r="Y77" s="103"/>
      <c r="Z77" s="152"/>
      <c r="AA77" s="103"/>
      <c r="AB77" s="152"/>
      <c r="AC77" s="103"/>
      <c r="AD77" s="152"/>
      <c r="AE77" s="103"/>
      <c r="AF77" s="152"/>
      <c r="AG77" s="103"/>
      <c r="AH77" s="152"/>
      <c r="AI77" s="103"/>
      <c r="AJ77" s="152"/>
      <c r="AK77" s="103"/>
      <c r="AL77" s="152"/>
      <c r="AM77" s="103"/>
      <c r="AN77" s="152"/>
      <c r="AO77" s="103"/>
      <c r="AP77" s="152"/>
      <c r="AQ77" s="103"/>
      <c r="AR77" s="152"/>
      <c r="AS77" s="103"/>
      <c r="AT77" s="152"/>
      <c r="AU77" s="103"/>
      <c r="AV77" s="152"/>
      <c r="AW77" s="103"/>
      <c r="AX77" s="152"/>
      <c r="AY77" s="103"/>
      <c r="AZ77" s="152"/>
      <c r="BA77" s="103"/>
      <c r="BB77" s="152"/>
      <c r="BC77" s="103"/>
      <c r="BD77" s="152"/>
      <c r="BE77" s="103"/>
      <c r="BF77" s="152"/>
      <c r="BG77" s="103"/>
      <c r="BH77" s="152"/>
      <c r="BI77" s="103"/>
      <c r="BJ77" s="152"/>
      <c r="BK77" s="103"/>
      <c r="BL77" s="152"/>
      <c r="BM77" s="103"/>
      <c r="BN77" s="152"/>
      <c r="BO77" s="103"/>
      <c r="BP77" s="152"/>
      <c r="BQ77" s="103"/>
      <c r="BR77" s="152"/>
      <c r="BS77" s="103"/>
      <c r="BT77" s="152"/>
      <c r="BU77" s="103"/>
      <c r="BV77" s="154"/>
      <c r="BW77" s="155"/>
      <c r="BX77" s="154"/>
      <c r="BY77" s="155"/>
      <c r="BZ77" s="154"/>
      <c r="CA77" s="155"/>
      <c r="CB77" s="154"/>
      <c r="CC77" s="155"/>
      <c r="CD77" s="154"/>
      <c r="CE77" s="155"/>
      <c r="CF77" s="154"/>
      <c r="CG77" s="155"/>
      <c r="CH77" s="154"/>
      <c r="CI77" s="155"/>
      <c r="CJ77" s="154"/>
      <c r="CK77" s="155"/>
      <c r="CL77" s="154"/>
      <c r="CM77" s="155"/>
      <c r="CN77" s="154"/>
      <c r="CO77" s="155"/>
      <c r="CP77" s="154"/>
      <c r="CQ77" s="155"/>
      <c r="CR77" s="154"/>
      <c r="CS77" s="111"/>
      <c r="CT77" s="154"/>
      <c r="CU77" s="111"/>
      <c r="CV77" s="154"/>
      <c r="CW77" s="111"/>
      <c r="CX77" s="154"/>
      <c r="CY77" s="111"/>
      <c r="CZ77" s="154"/>
      <c r="DA77" s="151"/>
      <c r="DB77" s="154"/>
      <c r="DC77" s="151"/>
      <c r="DD77" s="154"/>
      <c r="DE77" s="151"/>
      <c r="DF77" s="154"/>
      <c r="DG77" s="151"/>
      <c r="DH77" s="154"/>
      <c r="DI77" s="151"/>
      <c r="DJ77" s="151"/>
      <c r="DK77" s="151"/>
    </row>
  </sheetData>
  <mergeCells count="57">
    <mergeCell ref="X7:Y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V7:AW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BT7:BU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CR7:CS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O7"/>
    <mergeCell ref="CP7:CQ7"/>
    <mergeCell ref="DF7:DG7"/>
    <mergeCell ref="DH7:DI7"/>
    <mergeCell ref="DJ7:DK7"/>
    <mergeCell ref="CT7:CU7"/>
    <mergeCell ref="CV7:CW7"/>
    <mergeCell ref="CX7:CY7"/>
    <mergeCell ref="CZ7:DA7"/>
    <mergeCell ref="DB7:DC7"/>
    <mergeCell ref="DD7:DE7"/>
  </mergeCells>
  <hyperlinks>
    <hyperlink ref="DK6" location="Índice!D9" display="Índice"/>
  </hyperlinks>
  <printOptions horizontalCentered="1" gridLinesSet="0"/>
  <pageMargins left="0" right="0" top="0.39370078740157483" bottom="0" header="0" footer="0"/>
  <pageSetup paperSize="9" scale="90" orientation="landscape" r:id="rId1"/>
  <headerFooter alignWithMargins="0">
    <oddHeader>&amp;R&amp;P/&amp;N</oddHeader>
  </headerFooter>
  <colBreaks count="6" manualBreakCount="6">
    <brk id="17" max="23" man="1"/>
    <brk id="33" max="23" man="1"/>
    <brk id="49" max="23" man="1"/>
    <brk id="65" max="23" man="1"/>
    <brk id="81" max="23" man="1"/>
    <brk id="104" max="2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J93"/>
  <sheetViews>
    <sheetView showGridLines="0" zoomScaleNormal="100" workbookViewId="0">
      <pane xSplit="1" ySplit="9" topLeftCell="B10" activePane="bottomRight" state="frozen"/>
      <selection activeCell="A32" sqref="A32:A37"/>
      <selection pane="topRight" activeCell="A32" sqref="A32:A37"/>
      <selection pane="bottomLeft" activeCell="A32" sqref="A32:A37"/>
      <selection pane="bottomRight" activeCell="J8" sqref="J8"/>
    </sheetView>
  </sheetViews>
  <sheetFormatPr defaultColWidth="11" defaultRowHeight="12.75"/>
  <cols>
    <col min="1" max="1" width="44" style="152" customWidth="1"/>
    <col min="2" max="10" width="11" style="151"/>
    <col min="11" max="11" width="3.5" style="151" bestFit="1" customWidth="1"/>
    <col min="12" max="12" width="12" style="126" bestFit="1" customWidth="1"/>
    <col min="13" max="16384" width="11" style="126"/>
  </cols>
  <sheetData>
    <row r="1" spans="1:218" s="123" customFormat="1" ht="15" customHeight="1">
      <c r="A1" s="51"/>
      <c r="B1" s="150"/>
      <c r="C1" s="150"/>
      <c r="D1" s="150"/>
      <c r="E1" s="150"/>
      <c r="F1" s="150"/>
      <c r="G1" s="150"/>
      <c r="H1" s="150"/>
      <c r="I1" s="150"/>
      <c r="J1" s="150"/>
      <c r="K1" s="45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161"/>
      <c r="AT1" s="94"/>
      <c r="AU1" s="161"/>
      <c r="AV1" s="94"/>
      <c r="AW1" s="161"/>
      <c r="AX1" s="94"/>
      <c r="AY1" s="161"/>
      <c r="AZ1" s="94"/>
      <c r="BA1" s="161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162"/>
      <c r="CA1" s="162"/>
      <c r="CB1" s="94"/>
      <c r="CC1" s="161"/>
      <c r="CD1" s="163"/>
      <c r="CE1" s="163"/>
      <c r="CF1" s="163"/>
      <c r="CG1" s="163"/>
      <c r="CH1" s="163"/>
      <c r="CI1" s="161"/>
      <c r="CJ1" s="163"/>
      <c r="CK1" s="161"/>
      <c r="CL1" s="163"/>
      <c r="CM1" s="163"/>
      <c r="CN1" s="163"/>
      <c r="CO1" s="164"/>
      <c r="CP1" s="164"/>
      <c r="CQ1" s="94"/>
      <c r="CR1" s="161"/>
      <c r="CS1" s="94"/>
      <c r="CT1" s="161"/>
      <c r="CU1" s="94"/>
      <c r="CV1" s="161"/>
      <c r="CW1" s="94"/>
      <c r="CX1" s="161"/>
      <c r="CY1" s="94"/>
      <c r="CZ1" s="161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162"/>
      <c r="EF1" s="162"/>
      <c r="EG1" s="94"/>
      <c r="EH1" s="161"/>
      <c r="EI1" s="163"/>
      <c r="EJ1" s="163"/>
      <c r="EK1" s="163"/>
      <c r="EL1" s="163"/>
      <c r="EM1" s="163"/>
      <c r="EN1" s="161"/>
      <c r="EO1" s="163"/>
      <c r="EP1" s="161"/>
      <c r="EQ1" s="163"/>
      <c r="ER1" s="163"/>
      <c r="ES1" s="163"/>
      <c r="ET1" s="164"/>
      <c r="EU1" s="164"/>
      <c r="EV1" s="94"/>
      <c r="EW1" s="161"/>
      <c r="EX1" s="94"/>
      <c r="EY1" s="161"/>
      <c r="EZ1" s="94"/>
      <c r="FA1" s="161"/>
      <c r="FB1" s="94"/>
      <c r="FC1" s="161"/>
      <c r="FD1" s="94"/>
      <c r="FE1" s="161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162"/>
      <c r="GK1" s="162"/>
      <c r="GL1" s="94"/>
      <c r="GM1" s="161"/>
      <c r="GN1" s="163"/>
      <c r="GO1" s="163"/>
      <c r="GP1" s="163"/>
      <c r="GQ1" s="163"/>
      <c r="GR1" s="163"/>
      <c r="GS1" s="161"/>
      <c r="GT1" s="163"/>
      <c r="GU1" s="161"/>
      <c r="GV1" s="163"/>
      <c r="GW1" s="163"/>
      <c r="GX1" s="163"/>
      <c r="GY1" s="164"/>
      <c r="GZ1" s="164"/>
      <c r="HA1" s="94"/>
      <c r="HB1" s="161"/>
      <c r="HC1" s="94"/>
      <c r="HD1" s="161"/>
      <c r="HE1" s="94"/>
      <c r="HF1" s="161"/>
      <c r="HG1" s="94"/>
      <c r="HH1" s="161"/>
      <c r="HI1" s="94"/>
      <c r="HJ1" s="161"/>
    </row>
    <row r="2" spans="1:218" s="123" customFormat="1" ht="15" customHeight="1">
      <c r="A2" s="51"/>
      <c r="B2" s="150"/>
      <c r="C2" s="150"/>
      <c r="D2" s="150"/>
      <c r="E2" s="150"/>
      <c r="F2" s="150"/>
      <c r="G2" s="150"/>
      <c r="H2" s="150"/>
      <c r="I2" s="150"/>
      <c r="J2" s="150"/>
      <c r="K2" s="45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161"/>
      <c r="AT2" s="94"/>
      <c r="AU2" s="161"/>
      <c r="AV2" s="94"/>
      <c r="AW2" s="161"/>
      <c r="AX2" s="94"/>
      <c r="AY2" s="161"/>
      <c r="AZ2" s="94"/>
      <c r="BA2" s="161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162"/>
      <c r="CA2" s="162"/>
      <c r="CB2" s="94"/>
      <c r="CC2" s="161"/>
      <c r="CD2" s="163"/>
      <c r="CE2" s="163"/>
      <c r="CF2" s="163"/>
      <c r="CG2" s="163"/>
      <c r="CH2" s="163"/>
      <c r="CI2" s="161"/>
      <c r="CJ2" s="163"/>
      <c r="CK2" s="161"/>
      <c r="CL2" s="163"/>
      <c r="CM2" s="163"/>
      <c r="CN2" s="163"/>
      <c r="CO2" s="164"/>
      <c r="CP2" s="164"/>
      <c r="CQ2" s="94"/>
      <c r="CR2" s="161"/>
      <c r="CS2" s="94"/>
      <c r="CT2" s="161"/>
      <c r="CU2" s="94"/>
      <c r="CV2" s="161"/>
      <c r="CW2" s="94"/>
      <c r="CX2" s="161"/>
      <c r="CY2" s="94"/>
      <c r="CZ2" s="161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162"/>
      <c r="EF2" s="162"/>
      <c r="EG2" s="94"/>
      <c r="EH2" s="161"/>
      <c r="EI2" s="163"/>
      <c r="EJ2" s="163"/>
      <c r="EK2" s="163"/>
      <c r="EL2" s="163"/>
      <c r="EM2" s="163"/>
      <c r="EN2" s="161"/>
      <c r="EO2" s="163"/>
      <c r="EP2" s="161"/>
      <c r="EQ2" s="163"/>
      <c r="ER2" s="163"/>
      <c r="ES2" s="163"/>
      <c r="ET2" s="164"/>
      <c r="EU2" s="164"/>
      <c r="EV2" s="94"/>
      <c r="EW2" s="161"/>
      <c r="EX2" s="94"/>
      <c r="EY2" s="161"/>
      <c r="EZ2" s="94"/>
      <c r="FA2" s="161"/>
      <c r="FB2" s="94"/>
      <c r="FC2" s="161"/>
      <c r="FD2" s="94"/>
      <c r="FE2" s="161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162"/>
      <c r="GK2" s="162"/>
      <c r="GL2" s="94"/>
      <c r="GM2" s="161"/>
      <c r="GN2" s="163"/>
      <c r="GO2" s="163"/>
      <c r="GP2" s="163"/>
      <c r="GQ2" s="163"/>
      <c r="GR2" s="163"/>
      <c r="GS2" s="161"/>
      <c r="GT2" s="163"/>
      <c r="GU2" s="161"/>
      <c r="GV2" s="163"/>
      <c r="GW2" s="163"/>
      <c r="GX2" s="163"/>
      <c r="GY2" s="164"/>
      <c r="GZ2" s="164"/>
      <c r="HA2" s="94"/>
      <c r="HB2" s="161"/>
      <c r="HC2" s="94"/>
      <c r="HD2" s="161"/>
      <c r="HE2" s="94"/>
      <c r="HF2" s="161"/>
      <c r="HG2" s="94"/>
      <c r="HH2" s="161"/>
      <c r="HI2" s="94"/>
      <c r="HJ2" s="161"/>
    </row>
    <row r="3" spans="1:218" s="123" customFormat="1" ht="15" customHeight="1">
      <c r="A3" s="51"/>
      <c r="B3" s="150"/>
      <c r="C3" s="150"/>
      <c r="D3" s="150"/>
      <c r="E3" s="150"/>
      <c r="F3" s="150"/>
      <c r="G3" s="150"/>
      <c r="H3" s="150"/>
      <c r="I3" s="150"/>
      <c r="J3" s="150"/>
      <c r="K3" s="45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161"/>
      <c r="AT3" s="94"/>
      <c r="AU3" s="161"/>
      <c r="AV3" s="94"/>
      <c r="AW3" s="161"/>
      <c r="AX3" s="94"/>
      <c r="AY3" s="161"/>
      <c r="AZ3" s="94"/>
      <c r="BA3" s="161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162"/>
      <c r="CA3" s="162"/>
      <c r="CB3" s="94"/>
      <c r="CC3" s="161"/>
      <c r="CD3" s="163"/>
      <c r="CE3" s="163"/>
      <c r="CF3" s="163"/>
      <c r="CG3" s="163"/>
      <c r="CH3" s="163"/>
      <c r="CI3" s="161"/>
      <c r="CJ3" s="163"/>
      <c r="CK3" s="161"/>
      <c r="CL3" s="163"/>
      <c r="CM3" s="163"/>
      <c r="CN3" s="163"/>
      <c r="CO3" s="164"/>
      <c r="CP3" s="164"/>
      <c r="CQ3" s="94"/>
      <c r="CR3" s="161"/>
      <c r="CS3" s="94"/>
      <c r="CT3" s="161"/>
      <c r="CU3" s="94"/>
      <c r="CV3" s="161"/>
      <c r="CW3" s="94"/>
      <c r="CX3" s="161"/>
      <c r="CY3" s="94"/>
      <c r="CZ3" s="161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162"/>
      <c r="EF3" s="162"/>
      <c r="EG3" s="94"/>
      <c r="EH3" s="161"/>
      <c r="EI3" s="163"/>
      <c r="EJ3" s="163"/>
      <c r="EK3" s="163"/>
      <c r="EL3" s="163"/>
      <c r="EM3" s="163"/>
      <c r="EN3" s="161"/>
      <c r="EO3" s="163"/>
      <c r="EP3" s="161"/>
      <c r="EQ3" s="163"/>
      <c r="ER3" s="163"/>
      <c r="ES3" s="163"/>
      <c r="ET3" s="164"/>
      <c r="EU3" s="164"/>
      <c r="EV3" s="94"/>
      <c r="EW3" s="161"/>
      <c r="EX3" s="94"/>
      <c r="EY3" s="161"/>
      <c r="EZ3" s="94"/>
      <c r="FA3" s="161"/>
      <c r="FB3" s="94"/>
      <c r="FC3" s="161"/>
      <c r="FD3" s="94"/>
      <c r="FE3" s="161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162"/>
      <c r="GK3" s="162"/>
      <c r="GL3" s="94"/>
      <c r="GM3" s="161"/>
      <c r="GN3" s="163"/>
      <c r="GO3" s="163"/>
      <c r="GP3" s="163"/>
      <c r="GQ3" s="163"/>
      <c r="GR3" s="163"/>
      <c r="GS3" s="161"/>
      <c r="GT3" s="163"/>
      <c r="GU3" s="161"/>
      <c r="GV3" s="163"/>
      <c r="GW3" s="163"/>
      <c r="GX3" s="163"/>
      <c r="GY3" s="164"/>
      <c r="GZ3" s="164"/>
      <c r="HA3" s="94"/>
      <c r="HB3" s="161"/>
      <c r="HC3" s="94"/>
      <c r="HD3" s="161"/>
      <c r="HE3" s="94"/>
      <c r="HF3" s="161"/>
      <c r="HG3" s="94"/>
      <c r="HH3" s="161"/>
      <c r="HI3" s="94"/>
      <c r="HJ3" s="161"/>
    </row>
    <row r="4" spans="1:218" s="123" customFormat="1" ht="15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01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17"/>
      <c r="AI4" s="117"/>
      <c r="AJ4" s="117"/>
      <c r="AK4" s="168"/>
      <c r="AL4" s="168"/>
      <c r="AM4" s="168"/>
      <c r="AN4" s="168"/>
      <c r="AO4" s="168"/>
      <c r="AP4" s="168"/>
      <c r="AQ4" s="168"/>
      <c r="AR4" s="168"/>
    </row>
    <row r="5" spans="1:218" s="107" customFormat="1" ht="15" customHeight="1" thickBot="1">
      <c r="A5" s="102" t="s">
        <v>175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70"/>
      <c r="AF5" s="170"/>
      <c r="AG5" s="170"/>
      <c r="AI5" s="171"/>
      <c r="AM5" s="171"/>
      <c r="AO5" s="172"/>
      <c r="AR5" s="173"/>
      <c r="AS5" s="169"/>
      <c r="AT5" s="174"/>
      <c r="AU5" s="174"/>
      <c r="AV5" s="175"/>
      <c r="AW5" s="174"/>
      <c r="AX5" s="174"/>
      <c r="AY5" s="174"/>
      <c r="AZ5" s="176"/>
    </row>
    <row r="6" spans="1:218" s="107" customFormat="1" ht="15" customHeight="1" thickTop="1">
      <c r="A6" s="177"/>
      <c r="B6" s="59"/>
      <c r="C6" s="59"/>
      <c r="D6" s="59"/>
      <c r="E6" s="59"/>
      <c r="F6" s="59"/>
      <c r="G6" s="59"/>
      <c r="H6" s="59"/>
      <c r="I6" s="59"/>
      <c r="J6" s="59" t="s">
        <v>79</v>
      </c>
      <c r="K6" s="111"/>
    </row>
    <row r="7" spans="1:218" s="114" customFormat="1" ht="15" customHeight="1">
      <c r="A7" s="113"/>
      <c r="B7" s="178" t="s">
        <v>80</v>
      </c>
      <c r="C7" s="178" t="s">
        <v>81</v>
      </c>
      <c r="D7" s="178" t="s">
        <v>82</v>
      </c>
      <c r="E7" s="178" t="s">
        <v>83</v>
      </c>
      <c r="F7" s="178" t="s">
        <v>84</v>
      </c>
      <c r="G7" s="178" t="s">
        <v>85</v>
      </c>
      <c r="H7" s="178" t="s">
        <v>86</v>
      </c>
      <c r="I7" s="178" t="s">
        <v>87</v>
      </c>
      <c r="J7" s="178" t="s">
        <v>88</v>
      </c>
    </row>
    <row r="8" spans="1:218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</row>
    <row r="9" spans="1:218" s="122" customFormat="1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20"/>
    </row>
    <row r="10" spans="1:218" s="107" customFormat="1" ht="15" customHeight="1">
      <c r="A10" s="165" t="s">
        <v>176</v>
      </c>
      <c r="B10" s="71">
        <v>16837</v>
      </c>
      <c r="C10" s="71">
        <v>16778.146000000001</v>
      </c>
      <c r="D10" s="71">
        <v>15981.989</v>
      </c>
      <c r="E10" s="71">
        <v>15867</v>
      </c>
      <c r="F10" s="71">
        <v>16635</v>
      </c>
      <c r="G10" s="71">
        <v>18012</v>
      </c>
      <c r="H10" s="71">
        <v>16037.285000000002</v>
      </c>
      <c r="I10" s="71">
        <f>SUM(I11:I13)</f>
        <v>15772</v>
      </c>
      <c r="J10" s="180">
        <f>SUM(J11:J13)</f>
        <v>15108</v>
      </c>
      <c r="K10" s="111"/>
    </row>
    <row r="11" spans="1:218" ht="15" customHeight="1">
      <c r="A11" s="181" t="s">
        <v>177</v>
      </c>
      <c r="B11" s="182">
        <v>10683</v>
      </c>
      <c r="C11" s="182">
        <v>10774.436</v>
      </c>
      <c r="D11" s="182">
        <v>10599.901</v>
      </c>
      <c r="E11" s="182">
        <v>10318</v>
      </c>
      <c r="F11" s="182">
        <v>12134</v>
      </c>
      <c r="G11" s="182">
        <v>12346</v>
      </c>
      <c r="H11" s="182">
        <v>11957.415000000001</v>
      </c>
      <c r="I11" s="182">
        <v>11312</v>
      </c>
      <c r="J11" s="183">
        <v>10961</v>
      </c>
    </row>
    <row r="12" spans="1:218" s="122" customFormat="1" ht="15" customHeight="1">
      <c r="A12" s="181" t="s">
        <v>178</v>
      </c>
      <c r="B12" s="182">
        <v>5141</v>
      </c>
      <c r="C12" s="182">
        <v>5104.1559999999999</v>
      </c>
      <c r="D12" s="182">
        <v>4474.8090000000002</v>
      </c>
      <c r="E12" s="182">
        <v>4714</v>
      </c>
      <c r="F12" s="182">
        <v>3682</v>
      </c>
      <c r="G12" s="182">
        <v>4506</v>
      </c>
      <c r="H12" s="182">
        <v>3179.9479999999999</v>
      </c>
      <c r="I12" s="182">
        <v>3504</v>
      </c>
      <c r="J12" s="183">
        <v>3256</v>
      </c>
      <c r="K12" s="75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</row>
    <row r="13" spans="1:218" s="122" customFormat="1" ht="15" customHeight="1">
      <c r="A13" s="185" t="s">
        <v>179</v>
      </c>
      <c r="B13" s="182">
        <v>1013</v>
      </c>
      <c r="C13" s="182">
        <v>899.55399999999997</v>
      </c>
      <c r="D13" s="182">
        <v>907.279</v>
      </c>
      <c r="E13" s="182">
        <v>835</v>
      </c>
      <c r="F13" s="182">
        <v>819</v>
      </c>
      <c r="G13" s="182">
        <v>1160</v>
      </c>
      <c r="H13" s="182">
        <v>899.92200000000003</v>
      </c>
      <c r="I13" s="182">
        <v>956</v>
      </c>
      <c r="J13" s="183">
        <v>891</v>
      </c>
      <c r="K13" s="75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</row>
    <row r="14" spans="1:218" s="123" customFormat="1" ht="15" customHeight="1">
      <c r="A14" s="186" t="s">
        <v>180</v>
      </c>
      <c r="B14" s="187">
        <v>542983</v>
      </c>
      <c r="C14" s="187">
        <v>558523.61699999997</v>
      </c>
      <c r="D14" s="187">
        <v>578835.40100000007</v>
      </c>
      <c r="E14" s="187">
        <v>607178</v>
      </c>
      <c r="F14" s="187">
        <v>638459</v>
      </c>
      <c r="G14" s="187">
        <v>643103</v>
      </c>
      <c r="H14" s="187">
        <v>648376</v>
      </c>
      <c r="I14" s="187">
        <f>+I15+I24</f>
        <v>671196</v>
      </c>
      <c r="J14" s="188">
        <f>+J15+J24</f>
        <v>690052</v>
      </c>
      <c r="K14" s="189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</row>
    <row r="15" spans="1:218" s="123" customFormat="1" ht="15" customHeight="1">
      <c r="A15" s="165" t="s">
        <v>181</v>
      </c>
      <c r="B15" s="187">
        <v>342785</v>
      </c>
      <c r="C15" s="187">
        <v>348420.15099999995</v>
      </c>
      <c r="D15" s="187">
        <v>356799.49600000004</v>
      </c>
      <c r="E15" s="187">
        <v>374099</v>
      </c>
      <c r="F15" s="187">
        <v>399245</v>
      </c>
      <c r="G15" s="187">
        <v>407099</v>
      </c>
      <c r="H15" s="187">
        <v>404973</v>
      </c>
      <c r="I15" s="187">
        <f>SUM(I16:I23)</f>
        <v>410938</v>
      </c>
      <c r="J15" s="188">
        <f>SUM(J16:J23)</f>
        <v>419832</v>
      </c>
      <c r="K15" s="189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</row>
    <row r="16" spans="1:218" s="122" customFormat="1" ht="15" customHeight="1">
      <c r="A16" s="181" t="s">
        <v>182</v>
      </c>
      <c r="B16" s="191">
        <v>35342</v>
      </c>
      <c r="C16" s="191">
        <v>35362.071000000004</v>
      </c>
      <c r="D16" s="191">
        <v>34756.195</v>
      </c>
      <c r="E16" s="191">
        <v>33443</v>
      </c>
      <c r="F16" s="191">
        <v>34466</v>
      </c>
      <c r="G16" s="191">
        <v>34547</v>
      </c>
      <c r="H16" s="191">
        <v>33643.732000000004</v>
      </c>
      <c r="I16" s="191">
        <v>31107</v>
      </c>
      <c r="J16" s="183">
        <v>30203</v>
      </c>
      <c r="K16" s="75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</row>
    <row r="17" spans="1:81" s="122" customFormat="1" ht="15" customHeight="1">
      <c r="A17" s="181" t="s">
        <v>183</v>
      </c>
      <c r="B17" s="191">
        <v>35473</v>
      </c>
      <c r="C17" s="191">
        <v>36074.894</v>
      </c>
      <c r="D17" s="191">
        <v>36922.722999999998</v>
      </c>
      <c r="E17" s="191">
        <v>40498</v>
      </c>
      <c r="F17" s="191">
        <v>41077</v>
      </c>
      <c r="G17" s="191">
        <v>41256</v>
      </c>
      <c r="H17" s="191">
        <v>40613.578000000001</v>
      </c>
      <c r="I17" s="191">
        <v>43994</v>
      </c>
      <c r="J17" s="183">
        <v>43959</v>
      </c>
      <c r="K17" s="75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</row>
    <row r="18" spans="1:81" s="122" customFormat="1" ht="15" customHeight="1">
      <c r="A18" s="181" t="s">
        <v>184</v>
      </c>
      <c r="B18" s="191">
        <v>30891</v>
      </c>
      <c r="C18" s="191">
        <v>29921.444</v>
      </c>
      <c r="D18" s="191">
        <v>30284.07</v>
      </c>
      <c r="E18" s="191">
        <v>36329</v>
      </c>
      <c r="F18" s="191">
        <v>40023</v>
      </c>
      <c r="G18" s="191">
        <v>37618</v>
      </c>
      <c r="H18" s="191">
        <v>37349</v>
      </c>
      <c r="I18" s="191">
        <v>43569</v>
      </c>
      <c r="J18" s="183">
        <v>47762</v>
      </c>
      <c r="K18" s="75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</row>
    <row r="19" spans="1:81" ht="15" customHeight="1">
      <c r="A19" s="181" t="s">
        <v>185</v>
      </c>
      <c r="B19" s="191">
        <v>26851</v>
      </c>
      <c r="C19" s="191">
        <v>27748.518</v>
      </c>
      <c r="D19" s="191">
        <v>28324.510999999999</v>
      </c>
      <c r="E19" s="191">
        <v>32118</v>
      </c>
      <c r="F19" s="191">
        <v>32774</v>
      </c>
      <c r="G19" s="191">
        <v>33843</v>
      </c>
      <c r="H19" s="191">
        <v>34531.228000000003</v>
      </c>
      <c r="I19" s="191">
        <v>35032</v>
      </c>
      <c r="J19" s="183">
        <v>34489</v>
      </c>
      <c r="L19" s="184"/>
    </row>
    <row r="20" spans="1:81" ht="15" customHeight="1">
      <c r="A20" s="181" t="s">
        <v>186</v>
      </c>
      <c r="B20" s="191">
        <v>18180</v>
      </c>
      <c r="C20" s="191">
        <v>18272.446</v>
      </c>
      <c r="D20" s="191">
        <v>17967.282999999999</v>
      </c>
      <c r="E20" s="191">
        <v>17568</v>
      </c>
      <c r="F20" s="191">
        <v>20989</v>
      </c>
      <c r="G20" s="191">
        <v>27330</v>
      </c>
      <c r="H20" s="191">
        <v>24430.401999999998</v>
      </c>
      <c r="I20" s="191">
        <v>19917</v>
      </c>
      <c r="J20" s="183">
        <v>19021</v>
      </c>
      <c r="L20" s="184"/>
    </row>
    <row r="21" spans="1:81" ht="15" customHeight="1">
      <c r="A21" s="181" t="s">
        <v>187</v>
      </c>
      <c r="B21" s="191">
        <v>13862</v>
      </c>
      <c r="C21" s="191">
        <v>13158.407999999999</v>
      </c>
      <c r="D21" s="191">
        <v>12346.227000000001</v>
      </c>
      <c r="E21" s="191">
        <v>13497</v>
      </c>
      <c r="F21" s="191">
        <v>15518</v>
      </c>
      <c r="G21" s="191">
        <v>16032</v>
      </c>
      <c r="H21" s="191">
        <v>16105.758</v>
      </c>
      <c r="I21" s="191">
        <v>17970</v>
      </c>
      <c r="J21" s="183">
        <v>19040</v>
      </c>
      <c r="L21" s="184"/>
    </row>
    <row r="22" spans="1:81" ht="15" customHeight="1">
      <c r="A22" s="181" t="s">
        <v>188</v>
      </c>
      <c r="B22" s="191">
        <v>14755</v>
      </c>
      <c r="C22" s="191">
        <v>15059.549000000001</v>
      </c>
      <c r="D22" s="191">
        <v>17763.487000000001</v>
      </c>
      <c r="E22" s="191">
        <v>19897</v>
      </c>
      <c r="F22" s="191">
        <v>20308</v>
      </c>
      <c r="G22" s="191">
        <v>21138</v>
      </c>
      <c r="H22" s="191">
        <v>21695</v>
      </c>
      <c r="I22" s="191">
        <v>23759</v>
      </c>
      <c r="J22" s="183">
        <v>23083</v>
      </c>
      <c r="L22" s="184"/>
    </row>
    <row r="23" spans="1:81" ht="15" customHeight="1">
      <c r="A23" s="185" t="s">
        <v>179</v>
      </c>
      <c r="B23" s="191">
        <v>167431</v>
      </c>
      <c r="C23" s="191">
        <v>172822.821</v>
      </c>
      <c r="D23" s="191">
        <v>178435</v>
      </c>
      <c r="E23" s="191">
        <v>180749</v>
      </c>
      <c r="F23" s="191">
        <v>194090</v>
      </c>
      <c r="G23" s="191">
        <v>195335</v>
      </c>
      <c r="H23" s="191">
        <v>196604</v>
      </c>
      <c r="I23" s="191">
        <v>195590</v>
      </c>
      <c r="J23" s="183">
        <v>202275</v>
      </c>
      <c r="L23" s="184"/>
    </row>
    <row r="24" spans="1:81" s="107" customFormat="1" ht="15" customHeight="1">
      <c r="A24" s="192" t="s">
        <v>189</v>
      </c>
      <c r="B24" s="187">
        <v>200198</v>
      </c>
      <c r="C24" s="187">
        <v>210103.46599999999</v>
      </c>
      <c r="D24" s="187">
        <v>222035.905</v>
      </c>
      <c r="E24" s="187">
        <v>233079</v>
      </c>
      <c r="F24" s="187">
        <v>239214</v>
      </c>
      <c r="G24" s="187">
        <v>236004</v>
      </c>
      <c r="H24" s="187">
        <v>243403.70800000001</v>
      </c>
      <c r="I24" s="187">
        <v>260258</v>
      </c>
      <c r="J24" s="188">
        <v>270220</v>
      </c>
      <c r="K24" s="111"/>
    </row>
    <row r="25" spans="1:81" s="111" customFormat="1" ht="5.0999999999999996" customHeight="1">
      <c r="A25" s="148"/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81" s="117" customFormat="1" ht="15" customHeight="1" thickBot="1">
      <c r="A26" s="144" t="s">
        <v>190</v>
      </c>
      <c r="B26" s="193">
        <v>559820</v>
      </c>
      <c r="C26" s="193">
        <v>575301.76299999992</v>
      </c>
      <c r="D26" s="193">
        <v>594817.39</v>
      </c>
      <c r="E26" s="193">
        <v>623045</v>
      </c>
      <c r="F26" s="193">
        <v>655094</v>
      </c>
      <c r="G26" s="193">
        <v>661115</v>
      </c>
      <c r="H26" s="193">
        <v>664414.06499999994</v>
      </c>
      <c r="I26" s="193">
        <f>+I14+I10</f>
        <v>686968</v>
      </c>
      <c r="J26" s="193">
        <f>+J14+J10</f>
        <v>705160</v>
      </c>
      <c r="K26" s="194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</row>
    <row r="27" spans="1:81" ht="12.75" customHeight="1" thickTop="1">
      <c r="A27" s="147"/>
      <c r="B27" s="154"/>
      <c r="C27" s="154"/>
      <c r="D27" s="154"/>
      <c r="E27" s="154"/>
      <c r="F27" s="154"/>
      <c r="G27" s="154"/>
      <c r="H27" s="154"/>
      <c r="I27" s="154"/>
      <c r="J27" s="154"/>
    </row>
    <row r="28" spans="1:81" s="156" customFormat="1" ht="24">
      <c r="A28" s="90" t="s">
        <v>191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81" s="156" customFormat="1" ht="12.95" customHeight="1">
      <c r="A29" s="152"/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81" s="156" customFormat="1" ht="11.25">
      <c r="A30" s="152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81" s="156" customFormat="1" ht="11.25">
      <c r="A31" s="152"/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81" s="156" customFormat="1" ht="11.25">
      <c r="A32" s="152"/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s="156" customFormat="1" ht="11.25">
      <c r="A33" s="152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s="156" customFormat="1" ht="11.25">
      <c r="A34" s="152"/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s="156" customFormat="1" ht="11.25">
      <c r="A35" s="152"/>
      <c r="B35" s="154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s="156" customFormat="1" ht="11.25">
      <c r="A36" s="152"/>
      <c r="B36" s="154"/>
      <c r="C36" s="154"/>
      <c r="D36" s="154"/>
      <c r="E36" s="154"/>
      <c r="F36" s="154"/>
      <c r="G36" s="154"/>
      <c r="H36" s="154"/>
      <c r="I36" s="154"/>
      <c r="J36" s="154"/>
      <c r="K36" s="154"/>
    </row>
    <row r="37" spans="1:11" s="156" customFormat="1" ht="11.25">
      <c r="A37" s="152"/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s="156" customFormat="1" ht="11.25">
      <c r="A38" s="152"/>
      <c r="B38" s="154"/>
      <c r="C38" s="154"/>
      <c r="D38" s="154"/>
      <c r="E38" s="154"/>
      <c r="F38" s="154"/>
      <c r="G38" s="154"/>
      <c r="H38" s="154"/>
      <c r="I38" s="154"/>
      <c r="J38" s="154"/>
      <c r="K38" s="154"/>
    </row>
    <row r="39" spans="1:11" s="156" customFormat="1" ht="11.25">
      <c r="A39" s="152"/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s="156" customFormat="1" ht="11.25">
      <c r="A40" s="152"/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1:11" s="156" customFormat="1" ht="11.25">
      <c r="A41" s="152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s="156" customFormat="1" ht="11.25">
      <c r="A42" s="152"/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s="156" customFormat="1" ht="11.25">
      <c r="A43" s="152"/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s="156" customFormat="1" ht="11.25">
      <c r="A44" s="152"/>
      <c r="B44" s="154"/>
      <c r="C44" s="154"/>
      <c r="D44" s="154"/>
      <c r="E44" s="154"/>
      <c r="F44" s="154"/>
      <c r="G44" s="154"/>
      <c r="H44" s="154"/>
      <c r="I44" s="154"/>
      <c r="J44" s="154"/>
      <c r="K44" s="154"/>
    </row>
    <row r="45" spans="1:11" s="156" customFormat="1" ht="11.25">
      <c r="A45" s="152"/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1" s="156" customFormat="1" ht="11.25">
      <c r="A46" s="152"/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s="156" customFormat="1" ht="11.25">
      <c r="A47" s="152"/>
      <c r="B47" s="154"/>
      <c r="C47" s="154"/>
      <c r="D47" s="154"/>
      <c r="E47" s="154"/>
      <c r="F47" s="154"/>
      <c r="G47" s="154"/>
      <c r="H47" s="154"/>
      <c r="I47" s="154"/>
      <c r="J47" s="154"/>
      <c r="K47" s="154"/>
    </row>
    <row r="48" spans="1:11" s="156" customFormat="1" ht="11.25">
      <c r="A48" s="152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1" s="156" customFormat="1" ht="11.25">
      <c r="A49" s="152"/>
      <c r="B49" s="154"/>
      <c r="C49" s="154"/>
      <c r="D49" s="154"/>
      <c r="E49" s="154"/>
      <c r="F49" s="154"/>
      <c r="G49" s="154"/>
      <c r="H49" s="154"/>
      <c r="I49" s="154"/>
      <c r="J49" s="154"/>
      <c r="K49" s="154"/>
    </row>
    <row r="50" spans="1:11" s="156" customFormat="1" ht="11.25">
      <c r="A50" s="152"/>
      <c r="B50" s="154"/>
      <c r="C50" s="154"/>
      <c r="D50" s="154"/>
      <c r="E50" s="154"/>
      <c r="F50" s="154"/>
      <c r="G50" s="154"/>
      <c r="H50" s="154"/>
      <c r="I50" s="154"/>
      <c r="J50" s="154"/>
      <c r="K50" s="154"/>
    </row>
    <row r="51" spans="1:11" s="156" customFormat="1" ht="11.25">
      <c r="A51" s="152"/>
      <c r="B51" s="154"/>
      <c r="C51" s="154"/>
      <c r="D51" s="154"/>
      <c r="E51" s="154"/>
      <c r="F51" s="154"/>
      <c r="G51" s="154"/>
      <c r="H51" s="154"/>
      <c r="I51" s="154"/>
      <c r="J51" s="154"/>
      <c r="K51" s="154"/>
    </row>
    <row r="52" spans="1:11" s="156" customFormat="1" ht="11.25">
      <c r="A52" s="152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  <row r="53" spans="1:11" s="156" customFormat="1" ht="11.25">
      <c r="A53" s="152"/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 s="156" customFormat="1" ht="11.25">
      <c r="A54" s="152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s="156" customFormat="1" ht="11.25">
      <c r="A55" s="152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1" s="156" customFormat="1" ht="11.25">
      <c r="A56" s="152"/>
      <c r="B56" s="154"/>
      <c r="C56" s="154"/>
      <c r="D56" s="154"/>
      <c r="E56" s="154"/>
      <c r="F56" s="154"/>
      <c r="G56" s="154"/>
      <c r="H56" s="154"/>
      <c r="I56" s="154"/>
      <c r="J56" s="154"/>
      <c r="K56" s="154"/>
    </row>
    <row r="57" spans="1:11" s="156" customFormat="1" ht="11.25">
      <c r="A57" s="152"/>
      <c r="B57" s="154"/>
      <c r="C57" s="154"/>
      <c r="D57" s="154"/>
      <c r="E57" s="154"/>
      <c r="F57" s="154"/>
      <c r="G57" s="154"/>
      <c r="H57" s="154"/>
      <c r="I57" s="154"/>
      <c r="J57" s="154"/>
      <c r="K57" s="154"/>
    </row>
    <row r="58" spans="1:11" s="156" customFormat="1" ht="11.25">
      <c r="A58" s="152"/>
      <c r="B58" s="154"/>
      <c r="C58" s="154"/>
      <c r="D58" s="154"/>
      <c r="E58" s="154"/>
      <c r="F58" s="154"/>
      <c r="G58" s="154"/>
      <c r="H58" s="154"/>
      <c r="I58" s="154"/>
      <c r="J58" s="154"/>
      <c r="K58" s="154"/>
    </row>
    <row r="59" spans="1:11" s="156" customFormat="1" ht="11.25">
      <c r="A59" s="152"/>
      <c r="B59" s="154"/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1" s="156" customFormat="1" ht="11.25">
      <c r="A60" s="152"/>
      <c r="B60" s="154"/>
      <c r="C60" s="154"/>
      <c r="D60" s="154"/>
      <c r="E60" s="154"/>
      <c r="F60" s="154"/>
      <c r="G60" s="154"/>
      <c r="H60" s="154"/>
      <c r="I60" s="154"/>
      <c r="J60" s="154"/>
      <c r="K60" s="154"/>
    </row>
    <row r="61" spans="1:11" s="156" customFormat="1" ht="11.25">
      <c r="A61" s="152"/>
      <c r="B61" s="154"/>
      <c r="C61" s="154"/>
      <c r="D61" s="154"/>
      <c r="E61" s="154"/>
      <c r="F61" s="154"/>
      <c r="G61" s="154"/>
      <c r="H61" s="154"/>
      <c r="I61" s="154"/>
      <c r="J61" s="154"/>
      <c r="K61" s="154"/>
    </row>
    <row r="62" spans="1:11" s="156" customFormat="1" ht="11.25">
      <c r="A62" s="152"/>
      <c r="B62" s="154"/>
      <c r="C62" s="154"/>
      <c r="D62" s="154"/>
      <c r="E62" s="154"/>
      <c r="F62" s="154"/>
      <c r="G62" s="154"/>
      <c r="H62" s="154"/>
      <c r="I62" s="154"/>
      <c r="J62" s="154"/>
      <c r="K62" s="154"/>
    </row>
    <row r="63" spans="1:11" s="156" customFormat="1" ht="11.25">
      <c r="A63" s="152"/>
      <c r="B63" s="154"/>
      <c r="C63" s="154"/>
      <c r="D63" s="154"/>
      <c r="E63" s="154"/>
      <c r="F63" s="154"/>
      <c r="G63" s="154"/>
      <c r="H63" s="154"/>
      <c r="I63" s="154"/>
      <c r="J63" s="154"/>
      <c r="K63" s="154"/>
    </row>
    <row r="64" spans="1:11" s="156" customFormat="1" ht="11.25">
      <c r="A64" s="152"/>
      <c r="B64" s="154"/>
      <c r="C64" s="154"/>
      <c r="D64" s="154"/>
      <c r="E64" s="154"/>
      <c r="F64" s="154"/>
      <c r="G64" s="154"/>
      <c r="H64" s="154"/>
      <c r="I64" s="154"/>
      <c r="J64" s="154"/>
      <c r="K64" s="154"/>
    </row>
    <row r="65" spans="1:11" s="156" customFormat="1" ht="11.25">
      <c r="A65" s="152"/>
      <c r="B65" s="154"/>
      <c r="C65" s="154"/>
      <c r="D65" s="154"/>
      <c r="E65" s="154"/>
      <c r="F65" s="154"/>
      <c r="G65" s="154"/>
      <c r="H65" s="154"/>
      <c r="I65" s="154"/>
      <c r="J65" s="154"/>
      <c r="K65" s="154"/>
    </row>
    <row r="66" spans="1:11" s="156" customFormat="1" ht="11.25">
      <c r="A66" s="152"/>
      <c r="B66" s="154"/>
      <c r="C66" s="154"/>
      <c r="D66" s="154"/>
      <c r="E66" s="154"/>
      <c r="F66" s="154"/>
      <c r="G66" s="154"/>
      <c r="H66" s="154"/>
      <c r="I66" s="154"/>
      <c r="J66" s="154"/>
      <c r="K66" s="154"/>
    </row>
    <row r="67" spans="1:11" s="156" customFormat="1" ht="11.25">
      <c r="A67" s="152"/>
      <c r="B67" s="154"/>
      <c r="C67" s="154"/>
      <c r="D67" s="154"/>
      <c r="E67" s="154"/>
      <c r="F67" s="154"/>
      <c r="G67" s="154"/>
      <c r="H67" s="154"/>
      <c r="I67" s="154"/>
      <c r="J67" s="154"/>
      <c r="K67" s="154"/>
    </row>
    <row r="68" spans="1:11" s="156" customFormat="1" ht="11.25">
      <c r="A68" s="152"/>
      <c r="B68" s="154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s="156" customFormat="1" ht="11.25">
      <c r="A69" s="152"/>
      <c r="B69" s="154"/>
      <c r="C69" s="154"/>
      <c r="D69" s="154"/>
      <c r="E69" s="154"/>
      <c r="F69" s="154"/>
      <c r="G69" s="154"/>
      <c r="H69" s="154"/>
      <c r="I69" s="154"/>
      <c r="J69" s="154"/>
      <c r="K69" s="154"/>
    </row>
    <row r="70" spans="1:11" s="156" customFormat="1" ht="11.25">
      <c r="A70" s="152"/>
      <c r="B70" s="154"/>
      <c r="C70" s="154"/>
      <c r="D70" s="154"/>
      <c r="E70" s="154"/>
      <c r="F70" s="154"/>
      <c r="G70" s="154"/>
      <c r="H70" s="154"/>
      <c r="I70" s="154"/>
      <c r="J70" s="154"/>
      <c r="K70" s="154"/>
    </row>
    <row r="71" spans="1:11" s="156" customFormat="1" ht="11.25">
      <c r="A71" s="152"/>
      <c r="B71" s="154"/>
      <c r="C71" s="154"/>
      <c r="D71" s="154"/>
      <c r="E71" s="154"/>
      <c r="F71" s="154"/>
      <c r="G71" s="154"/>
      <c r="H71" s="154"/>
      <c r="I71" s="154"/>
      <c r="J71" s="154"/>
      <c r="K71" s="154"/>
    </row>
    <row r="72" spans="1:11" s="156" customFormat="1" ht="11.25">
      <c r="A72" s="152"/>
      <c r="B72" s="154"/>
      <c r="C72" s="154"/>
      <c r="D72" s="154"/>
      <c r="E72" s="154"/>
      <c r="F72" s="154"/>
      <c r="G72" s="154"/>
      <c r="H72" s="154"/>
      <c r="I72" s="154"/>
      <c r="J72" s="154"/>
      <c r="K72" s="154"/>
    </row>
    <row r="73" spans="1:11" s="156" customFormat="1" ht="11.25">
      <c r="A73" s="152"/>
      <c r="B73" s="154"/>
      <c r="C73" s="154"/>
      <c r="D73" s="154"/>
      <c r="E73" s="154"/>
      <c r="F73" s="154"/>
      <c r="G73" s="154"/>
      <c r="H73" s="154"/>
      <c r="I73" s="154"/>
      <c r="J73" s="154"/>
      <c r="K73" s="154"/>
    </row>
    <row r="74" spans="1:11" s="156" customFormat="1" ht="11.25">
      <c r="A74" s="152"/>
      <c r="B74" s="154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1" s="156" customFormat="1" ht="11.25">
      <c r="A75" s="152"/>
      <c r="B75" s="154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1" s="156" customFormat="1" ht="11.25">
      <c r="A76" s="152"/>
      <c r="B76" s="154"/>
      <c r="C76" s="154"/>
      <c r="D76" s="154"/>
      <c r="E76" s="154"/>
      <c r="F76" s="154"/>
      <c r="G76" s="154"/>
      <c r="H76" s="154"/>
      <c r="I76" s="154"/>
      <c r="J76" s="154"/>
      <c r="K76" s="154"/>
    </row>
    <row r="77" spans="1:11" s="156" customFormat="1" ht="11.25">
      <c r="A77" s="152"/>
      <c r="B77" s="154"/>
      <c r="C77" s="154"/>
      <c r="D77" s="154"/>
      <c r="E77" s="154"/>
      <c r="F77" s="154"/>
      <c r="G77" s="154"/>
      <c r="H77" s="154"/>
      <c r="I77" s="154"/>
      <c r="J77" s="154"/>
      <c r="K77" s="154"/>
    </row>
    <row r="78" spans="1:11" s="156" customFormat="1" ht="11.25">
      <c r="A78" s="152"/>
      <c r="B78" s="154"/>
      <c r="C78" s="154"/>
      <c r="D78" s="154"/>
      <c r="E78" s="154"/>
      <c r="F78" s="154"/>
      <c r="G78" s="154"/>
      <c r="H78" s="154"/>
      <c r="I78" s="154"/>
      <c r="J78" s="154"/>
      <c r="K78" s="154"/>
    </row>
    <row r="79" spans="1:11" s="156" customFormat="1" ht="11.25">
      <c r="A79" s="152"/>
      <c r="B79" s="154"/>
      <c r="C79" s="154"/>
      <c r="D79" s="154"/>
      <c r="E79" s="154"/>
      <c r="F79" s="154"/>
      <c r="G79" s="154"/>
      <c r="H79" s="154"/>
      <c r="I79" s="154"/>
      <c r="J79" s="154"/>
      <c r="K79" s="154"/>
    </row>
    <row r="80" spans="1:11" s="156" customFormat="1" ht="11.25">
      <c r="A80" s="152"/>
      <c r="B80" s="154"/>
      <c r="C80" s="154"/>
      <c r="D80" s="154"/>
      <c r="E80" s="154"/>
      <c r="F80" s="154"/>
      <c r="G80" s="154"/>
      <c r="H80" s="154"/>
      <c r="I80" s="154"/>
      <c r="J80" s="154"/>
      <c r="K80" s="154"/>
    </row>
    <row r="81" spans="1:11" s="156" customFormat="1" ht="11.25">
      <c r="A81" s="152"/>
      <c r="B81" s="154"/>
      <c r="C81" s="154"/>
      <c r="D81" s="154"/>
      <c r="E81" s="154"/>
      <c r="F81" s="154"/>
      <c r="G81" s="154"/>
      <c r="H81" s="154"/>
      <c r="I81" s="154"/>
      <c r="J81" s="154"/>
      <c r="K81" s="154"/>
    </row>
    <row r="82" spans="1:11" s="156" customFormat="1" ht="11.25">
      <c r="A82" s="152"/>
      <c r="B82" s="154"/>
      <c r="C82" s="154"/>
      <c r="D82" s="154"/>
      <c r="E82" s="154"/>
      <c r="F82" s="154"/>
      <c r="G82" s="154"/>
      <c r="H82" s="154"/>
      <c r="I82" s="154"/>
      <c r="J82" s="154"/>
      <c r="K82" s="154"/>
    </row>
    <row r="83" spans="1:11" s="156" customFormat="1" ht="11.25">
      <c r="A83" s="152"/>
      <c r="B83" s="154"/>
      <c r="C83" s="154"/>
      <c r="D83" s="154"/>
      <c r="E83" s="154"/>
      <c r="F83" s="154"/>
      <c r="G83" s="154"/>
      <c r="H83" s="154"/>
      <c r="I83" s="154"/>
      <c r="J83" s="154"/>
      <c r="K83" s="154"/>
    </row>
    <row r="84" spans="1:11" s="156" customFormat="1" ht="11.25">
      <c r="A84" s="152"/>
      <c r="B84" s="154"/>
      <c r="C84" s="154"/>
      <c r="D84" s="154"/>
      <c r="E84" s="154"/>
      <c r="F84" s="154"/>
      <c r="G84" s="154"/>
      <c r="H84" s="154"/>
      <c r="I84" s="154"/>
      <c r="J84" s="154"/>
      <c r="K84" s="154"/>
    </row>
    <row r="85" spans="1:11" s="156" customFormat="1" ht="11.25">
      <c r="A85" s="152"/>
      <c r="B85" s="154"/>
      <c r="C85" s="154"/>
      <c r="D85" s="154"/>
      <c r="E85" s="154"/>
      <c r="F85" s="154"/>
      <c r="G85" s="154"/>
      <c r="H85" s="154"/>
      <c r="I85" s="154"/>
      <c r="J85" s="154"/>
      <c r="K85" s="154"/>
    </row>
    <row r="86" spans="1:11" s="156" customFormat="1" ht="11.25">
      <c r="A86" s="152"/>
      <c r="B86" s="154"/>
      <c r="C86" s="154"/>
      <c r="D86" s="154"/>
      <c r="E86" s="154"/>
      <c r="F86" s="154"/>
      <c r="G86" s="154"/>
      <c r="H86" s="154"/>
      <c r="I86" s="154"/>
      <c r="J86" s="154"/>
      <c r="K86" s="154"/>
    </row>
    <row r="87" spans="1:11" s="156" customFormat="1" ht="11.25">
      <c r="A87" s="152"/>
      <c r="B87" s="154"/>
      <c r="C87" s="154"/>
      <c r="D87" s="154"/>
      <c r="E87" s="154"/>
      <c r="F87" s="154"/>
      <c r="G87" s="154"/>
      <c r="H87" s="154"/>
      <c r="I87" s="154"/>
      <c r="J87" s="154"/>
      <c r="K87" s="154"/>
    </row>
    <row r="88" spans="1:11" s="156" customFormat="1" ht="11.25">
      <c r="A88" s="152"/>
      <c r="B88" s="154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1" s="156" customFormat="1" ht="11.25">
      <c r="A89" s="152"/>
      <c r="B89" s="154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1" s="156" customFormat="1" ht="11.25">
      <c r="A90" s="152"/>
      <c r="B90" s="154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1" s="156" customFormat="1" ht="11.25">
      <c r="A91" s="152"/>
      <c r="B91" s="154"/>
      <c r="C91" s="154"/>
      <c r="D91" s="154"/>
      <c r="E91" s="154"/>
      <c r="F91" s="154"/>
      <c r="G91" s="154"/>
      <c r="H91" s="154"/>
      <c r="I91" s="154"/>
      <c r="J91" s="154"/>
      <c r="K91" s="154"/>
    </row>
    <row r="92" spans="1:11" s="156" customFormat="1" ht="11.25">
      <c r="A92" s="152"/>
      <c r="B92" s="154"/>
      <c r="C92" s="154"/>
      <c r="D92" s="154"/>
      <c r="E92" s="154"/>
      <c r="F92" s="154"/>
      <c r="G92" s="154"/>
      <c r="H92" s="154"/>
      <c r="I92" s="154"/>
      <c r="J92" s="154"/>
      <c r="K92" s="154"/>
    </row>
    <row r="93" spans="1:11" s="156" customFormat="1" ht="11.25">
      <c r="A93" s="152"/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</sheetData>
  <hyperlinks>
    <hyperlink ref="J6" location="Índice!D9" display="Índice"/>
  </hyperlinks>
  <printOptions horizontalCentered="1" gridLinesSet="0"/>
  <pageMargins left="0" right="0" top="0.39370078740157483" bottom="0" header="0" footer="0"/>
  <pageSetup paperSize="9" scale="110" orientation="landscape" r:id="rId1"/>
  <headerFooter alignWithMargins="0">
    <oddHeader>&amp;R&amp;P/&amp;N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R18"/>
  <sheetViews>
    <sheetView showGridLines="0" zoomScaleNormal="100" workbookViewId="0">
      <pane xSplit="1" ySplit="9" topLeftCell="AV10" activePane="bottomRight" state="frozen"/>
      <selection activeCell="A31" sqref="A31"/>
      <selection pane="topRight" activeCell="A31" sqref="A31"/>
      <selection pane="bottomLeft" activeCell="A31" sqref="A31"/>
      <selection pane="bottomRight" activeCell="AV7" sqref="AV7"/>
    </sheetView>
  </sheetViews>
  <sheetFormatPr defaultColWidth="11" defaultRowHeight="12.95" customHeight="1"/>
  <cols>
    <col min="1" max="1" width="27.75" style="219" customWidth="1"/>
    <col min="2" max="37" width="9.375" style="219" customWidth="1"/>
    <col min="38" max="58" width="9.375" style="214" customWidth="1"/>
    <col min="59" max="264" width="11" style="207"/>
    <col min="265" max="265" width="31.25" style="207" customWidth="1"/>
    <col min="266" max="301" width="9.375" style="207" customWidth="1"/>
    <col min="302" max="520" width="11" style="207"/>
    <col min="521" max="521" width="31.25" style="207" customWidth="1"/>
    <col min="522" max="557" width="9.375" style="207" customWidth="1"/>
    <col min="558" max="776" width="11" style="207"/>
    <col min="777" max="777" width="31.25" style="207" customWidth="1"/>
    <col min="778" max="813" width="9.375" style="207" customWidth="1"/>
    <col min="814" max="1032" width="11" style="207"/>
    <col min="1033" max="1033" width="31.25" style="207" customWidth="1"/>
    <col min="1034" max="1069" width="9.375" style="207" customWidth="1"/>
    <col min="1070" max="1288" width="11" style="207"/>
    <col min="1289" max="1289" width="31.25" style="207" customWidth="1"/>
    <col min="1290" max="1325" width="9.375" style="207" customWidth="1"/>
    <col min="1326" max="1544" width="11" style="207"/>
    <col min="1545" max="1545" width="31.25" style="207" customWidth="1"/>
    <col min="1546" max="1581" width="9.375" style="207" customWidth="1"/>
    <col min="1582" max="1800" width="11" style="207"/>
    <col min="1801" max="1801" width="31.25" style="207" customWidth="1"/>
    <col min="1802" max="1837" width="9.375" style="207" customWidth="1"/>
    <col min="1838" max="2056" width="11" style="207"/>
    <col min="2057" max="2057" width="31.25" style="207" customWidth="1"/>
    <col min="2058" max="2093" width="9.375" style="207" customWidth="1"/>
    <col min="2094" max="2312" width="11" style="207"/>
    <col min="2313" max="2313" width="31.25" style="207" customWidth="1"/>
    <col min="2314" max="2349" width="9.375" style="207" customWidth="1"/>
    <col min="2350" max="2568" width="11" style="207"/>
    <col min="2569" max="2569" width="31.25" style="207" customWidth="1"/>
    <col min="2570" max="2605" width="9.375" style="207" customWidth="1"/>
    <col min="2606" max="2824" width="11" style="207"/>
    <col min="2825" max="2825" width="31.25" style="207" customWidth="1"/>
    <col min="2826" max="2861" width="9.375" style="207" customWidth="1"/>
    <col min="2862" max="3080" width="11" style="207"/>
    <col min="3081" max="3081" width="31.25" style="207" customWidth="1"/>
    <col min="3082" max="3117" width="9.375" style="207" customWidth="1"/>
    <col min="3118" max="3336" width="11" style="207"/>
    <col min="3337" max="3337" width="31.25" style="207" customWidth="1"/>
    <col min="3338" max="3373" width="9.375" style="207" customWidth="1"/>
    <col min="3374" max="3592" width="11" style="207"/>
    <col min="3593" max="3593" width="31.25" style="207" customWidth="1"/>
    <col min="3594" max="3629" width="9.375" style="207" customWidth="1"/>
    <col min="3630" max="3848" width="11" style="207"/>
    <col min="3849" max="3849" width="31.25" style="207" customWidth="1"/>
    <col min="3850" max="3885" width="9.375" style="207" customWidth="1"/>
    <col min="3886" max="4104" width="11" style="207"/>
    <col min="4105" max="4105" width="31.25" style="207" customWidth="1"/>
    <col min="4106" max="4141" width="9.375" style="207" customWidth="1"/>
    <col min="4142" max="4360" width="11" style="207"/>
    <col min="4361" max="4361" width="31.25" style="207" customWidth="1"/>
    <col min="4362" max="4397" width="9.375" style="207" customWidth="1"/>
    <col min="4398" max="4616" width="11" style="207"/>
    <col min="4617" max="4617" width="31.25" style="207" customWidth="1"/>
    <col min="4618" max="4653" width="9.375" style="207" customWidth="1"/>
    <col min="4654" max="4872" width="11" style="207"/>
    <col min="4873" max="4873" width="31.25" style="207" customWidth="1"/>
    <col min="4874" max="4909" width="9.375" style="207" customWidth="1"/>
    <col min="4910" max="5128" width="11" style="207"/>
    <col min="5129" max="5129" width="31.25" style="207" customWidth="1"/>
    <col min="5130" max="5165" width="9.375" style="207" customWidth="1"/>
    <col min="5166" max="5384" width="11" style="207"/>
    <col min="5385" max="5385" width="31.25" style="207" customWidth="1"/>
    <col min="5386" max="5421" width="9.375" style="207" customWidth="1"/>
    <col min="5422" max="5640" width="11" style="207"/>
    <col min="5641" max="5641" width="31.25" style="207" customWidth="1"/>
    <col min="5642" max="5677" width="9.375" style="207" customWidth="1"/>
    <col min="5678" max="5896" width="11" style="207"/>
    <col min="5897" max="5897" width="31.25" style="207" customWidth="1"/>
    <col min="5898" max="5933" width="9.375" style="207" customWidth="1"/>
    <col min="5934" max="6152" width="11" style="207"/>
    <col min="6153" max="6153" width="31.25" style="207" customWidth="1"/>
    <col min="6154" max="6189" width="9.375" style="207" customWidth="1"/>
    <col min="6190" max="6408" width="11" style="207"/>
    <col min="6409" max="6409" width="31.25" style="207" customWidth="1"/>
    <col min="6410" max="6445" width="9.375" style="207" customWidth="1"/>
    <col min="6446" max="6664" width="11" style="207"/>
    <col min="6665" max="6665" width="31.25" style="207" customWidth="1"/>
    <col min="6666" max="6701" width="9.375" style="207" customWidth="1"/>
    <col min="6702" max="6920" width="11" style="207"/>
    <col min="6921" max="6921" width="31.25" style="207" customWidth="1"/>
    <col min="6922" max="6957" width="9.375" style="207" customWidth="1"/>
    <col min="6958" max="7176" width="11" style="207"/>
    <col min="7177" max="7177" width="31.25" style="207" customWidth="1"/>
    <col min="7178" max="7213" width="9.375" style="207" customWidth="1"/>
    <col min="7214" max="7432" width="11" style="207"/>
    <col min="7433" max="7433" width="31.25" style="207" customWidth="1"/>
    <col min="7434" max="7469" width="9.375" style="207" customWidth="1"/>
    <col min="7470" max="7688" width="11" style="207"/>
    <col min="7689" max="7689" width="31.25" style="207" customWidth="1"/>
    <col min="7690" max="7725" width="9.375" style="207" customWidth="1"/>
    <col min="7726" max="7944" width="11" style="207"/>
    <col min="7945" max="7945" width="31.25" style="207" customWidth="1"/>
    <col min="7946" max="7981" width="9.375" style="207" customWidth="1"/>
    <col min="7982" max="8200" width="11" style="207"/>
    <col min="8201" max="8201" width="31.25" style="207" customWidth="1"/>
    <col min="8202" max="8237" width="9.375" style="207" customWidth="1"/>
    <col min="8238" max="8456" width="11" style="207"/>
    <col min="8457" max="8457" width="31.25" style="207" customWidth="1"/>
    <col min="8458" max="8493" width="9.375" style="207" customWidth="1"/>
    <col min="8494" max="8712" width="11" style="207"/>
    <col min="8713" max="8713" width="31.25" style="207" customWidth="1"/>
    <col min="8714" max="8749" width="9.375" style="207" customWidth="1"/>
    <col min="8750" max="8968" width="11" style="207"/>
    <col min="8969" max="8969" width="31.25" style="207" customWidth="1"/>
    <col min="8970" max="9005" width="9.375" style="207" customWidth="1"/>
    <col min="9006" max="9224" width="11" style="207"/>
    <col min="9225" max="9225" width="31.25" style="207" customWidth="1"/>
    <col min="9226" max="9261" width="9.375" style="207" customWidth="1"/>
    <col min="9262" max="9480" width="11" style="207"/>
    <col min="9481" max="9481" width="31.25" style="207" customWidth="1"/>
    <col min="9482" max="9517" width="9.375" style="207" customWidth="1"/>
    <col min="9518" max="9736" width="11" style="207"/>
    <col min="9737" max="9737" width="31.25" style="207" customWidth="1"/>
    <col min="9738" max="9773" width="9.375" style="207" customWidth="1"/>
    <col min="9774" max="9992" width="11" style="207"/>
    <col min="9993" max="9993" width="31.25" style="207" customWidth="1"/>
    <col min="9994" max="10029" width="9.375" style="207" customWidth="1"/>
    <col min="10030" max="10248" width="11" style="207"/>
    <col min="10249" max="10249" width="31.25" style="207" customWidth="1"/>
    <col min="10250" max="10285" width="9.375" style="207" customWidth="1"/>
    <col min="10286" max="10504" width="11" style="207"/>
    <col min="10505" max="10505" width="31.25" style="207" customWidth="1"/>
    <col min="10506" max="10541" width="9.375" style="207" customWidth="1"/>
    <col min="10542" max="10760" width="11" style="207"/>
    <col min="10761" max="10761" width="31.25" style="207" customWidth="1"/>
    <col min="10762" max="10797" width="9.375" style="207" customWidth="1"/>
    <col min="10798" max="11016" width="11" style="207"/>
    <col min="11017" max="11017" width="31.25" style="207" customWidth="1"/>
    <col min="11018" max="11053" width="9.375" style="207" customWidth="1"/>
    <col min="11054" max="11272" width="11" style="207"/>
    <col min="11273" max="11273" width="31.25" style="207" customWidth="1"/>
    <col min="11274" max="11309" width="9.375" style="207" customWidth="1"/>
    <col min="11310" max="11528" width="11" style="207"/>
    <col min="11529" max="11529" width="31.25" style="207" customWidth="1"/>
    <col min="11530" max="11565" width="9.375" style="207" customWidth="1"/>
    <col min="11566" max="11784" width="11" style="207"/>
    <col min="11785" max="11785" width="31.25" style="207" customWidth="1"/>
    <col min="11786" max="11821" width="9.375" style="207" customWidth="1"/>
    <col min="11822" max="12040" width="11" style="207"/>
    <col min="12041" max="12041" width="31.25" style="207" customWidth="1"/>
    <col min="12042" max="12077" width="9.375" style="207" customWidth="1"/>
    <col min="12078" max="12296" width="11" style="207"/>
    <col min="12297" max="12297" width="31.25" style="207" customWidth="1"/>
    <col min="12298" max="12333" width="9.375" style="207" customWidth="1"/>
    <col min="12334" max="12552" width="11" style="207"/>
    <col min="12553" max="12553" width="31.25" style="207" customWidth="1"/>
    <col min="12554" max="12589" width="9.375" style="207" customWidth="1"/>
    <col min="12590" max="12808" width="11" style="207"/>
    <col min="12809" max="12809" width="31.25" style="207" customWidth="1"/>
    <col min="12810" max="12845" width="9.375" style="207" customWidth="1"/>
    <col min="12846" max="13064" width="11" style="207"/>
    <col min="13065" max="13065" width="31.25" style="207" customWidth="1"/>
    <col min="13066" max="13101" width="9.375" style="207" customWidth="1"/>
    <col min="13102" max="13320" width="11" style="207"/>
    <col min="13321" max="13321" width="31.25" style="207" customWidth="1"/>
    <col min="13322" max="13357" width="9.375" style="207" customWidth="1"/>
    <col min="13358" max="13576" width="11" style="207"/>
    <col min="13577" max="13577" width="31.25" style="207" customWidth="1"/>
    <col min="13578" max="13613" width="9.375" style="207" customWidth="1"/>
    <col min="13614" max="13832" width="11" style="207"/>
    <col min="13833" max="13833" width="31.25" style="207" customWidth="1"/>
    <col min="13834" max="13869" width="9.375" style="207" customWidth="1"/>
    <col min="13870" max="14088" width="11" style="207"/>
    <col min="14089" max="14089" width="31.25" style="207" customWidth="1"/>
    <col min="14090" max="14125" width="9.375" style="207" customWidth="1"/>
    <col min="14126" max="14344" width="11" style="207"/>
    <col min="14345" max="14345" width="31.25" style="207" customWidth="1"/>
    <col min="14346" max="14381" width="9.375" style="207" customWidth="1"/>
    <col min="14382" max="14600" width="11" style="207"/>
    <col min="14601" max="14601" width="31.25" style="207" customWidth="1"/>
    <col min="14602" max="14637" width="9.375" style="207" customWidth="1"/>
    <col min="14638" max="14856" width="11" style="207"/>
    <col min="14857" max="14857" width="31.25" style="207" customWidth="1"/>
    <col min="14858" max="14893" width="9.375" style="207" customWidth="1"/>
    <col min="14894" max="15112" width="11" style="207"/>
    <col min="15113" max="15113" width="31.25" style="207" customWidth="1"/>
    <col min="15114" max="15149" width="9.375" style="207" customWidth="1"/>
    <col min="15150" max="15368" width="11" style="207"/>
    <col min="15369" max="15369" width="31.25" style="207" customWidth="1"/>
    <col min="15370" max="15405" width="9.375" style="207" customWidth="1"/>
    <col min="15406" max="15624" width="11" style="207"/>
    <col min="15625" max="15625" width="31.25" style="207" customWidth="1"/>
    <col min="15626" max="15661" width="9.375" style="207" customWidth="1"/>
    <col min="15662" max="15880" width="11" style="207"/>
    <col min="15881" max="15881" width="31.25" style="207" customWidth="1"/>
    <col min="15882" max="15917" width="9.375" style="207" customWidth="1"/>
    <col min="15918" max="16136" width="11" style="207"/>
    <col min="16137" max="16137" width="31.25" style="207" customWidth="1"/>
    <col min="16138" max="16173" width="9.375" style="207" customWidth="1"/>
    <col min="16174" max="16384" width="11" style="207"/>
  </cols>
  <sheetData>
    <row r="1" spans="1:226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162"/>
      <c r="CI1" s="162"/>
      <c r="CJ1" s="94"/>
      <c r="CK1" s="161"/>
      <c r="CL1" s="163"/>
      <c r="CM1" s="163"/>
      <c r="CN1" s="163"/>
      <c r="CO1" s="163"/>
      <c r="CP1" s="163"/>
      <c r="CQ1" s="161"/>
      <c r="CR1" s="163"/>
      <c r="CS1" s="161"/>
      <c r="CT1" s="163"/>
      <c r="CU1" s="163"/>
      <c r="CV1" s="163"/>
      <c r="CW1" s="164"/>
      <c r="CX1" s="164"/>
      <c r="CY1" s="94"/>
      <c r="CZ1" s="161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162"/>
      <c r="EN1" s="162"/>
      <c r="EO1" s="94"/>
      <c r="EP1" s="161"/>
      <c r="EQ1" s="163"/>
      <c r="ER1" s="163"/>
      <c r="ES1" s="163"/>
      <c r="ET1" s="163"/>
      <c r="EU1" s="163"/>
      <c r="EV1" s="161"/>
      <c r="EW1" s="163"/>
      <c r="EX1" s="161"/>
      <c r="EY1" s="163"/>
      <c r="EZ1" s="163"/>
      <c r="FA1" s="163"/>
      <c r="FB1" s="164"/>
      <c r="FC1" s="164"/>
      <c r="FD1" s="94"/>
      <c r="FE1" s="161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162"/>
      <c r="GS1" s="162"/>
      <c r="GT1" s="94"/>
      <c r="GU1" s="161"/>
      <c r="GV1" s="163"/>
      <c r="GW1" s="163"/>
      <c r="GX1" s="163"/>
      <c r="GY1" s="163"/>
      <c r="GZ1" s="163"/>
      <c r="HA1" s="161"/>
      <c r="HB1" s="163"/>
      <c r="HC1" s="161"/>
      <c r="HD1" s="163"/>
      <c r="HE1" s="163"/>
      <c r="HF1" s="163"/>
      <c r="HG1" s="164"/>
      <c r="HH1" s="164"/>
      <c r="HI1" s="94"/>
      <c r="HJ1" s="161"/>
      <c r="HK1" s="94"/>
      <c r="HL1" s="161"/>
      <c r="HM1" s="94"/>
      <c r="HN1" s="161"/>
      <c r="HO1" s="94"/>
      <c r="HP1" s="161"/>
      <c r="HQ1" s="94"/>
      <c r="HR1" s="161"/>
    </row>
    <row r="2" spans="1:226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162"/>
      <c r="CI2" s="162"/>
      <c r="CJ2" s="94"/>
      <c r="CK2" s="161"/>
      <c r="CL2" s="163"/>
      <c r="CM2" s="163"/>
      <c r="CN2" s="163"/>
      <c r="CO2" s="163"/>
      <c r="CP2" s="163"/>
      <c r="CQ2" s="161"/>
      <c r="CR2" s="163"/>
      <c r="CS2" s="161"/>
      <c r="CT2" s="163"/>
      <c r="CU2" s="163"/>
      <c r="CV2" s="163"/>
      <c r="CW2" s="164"/>
      <c r="CX2" s="164"/>
      <c r="CY2" s="94"/>
      <c r="CZ2" s="161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162"/>
      <c r="EN2" s="162"/>
      <c r="EO2" s="94"/>
      <c r="EP2" s="161"/>
      <c r="EQ2" s="163"/>
      <c r="ER2" s="163"/>
      <c r="ES2" s="163"/>
      <c r="ET2" s="163"/>
      <c r="EU2" s="163"/>
      <c r="EV2" s="161"/>
      <c r="EW2" s="163"/>
      <c r="EX2" s="161"/>
      <c r="EY2" s="163"/>
      <c r="EZ2" s="163"/>
      <c r="FA2" s="163"/>
      <c r="FB2" s="164"/>
      <c r="FC2" s="164"/>
      <c r="FD2" s="94"/>
      <c r="FE2" s="161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162"/>
      <c r="GS2" s="162"/>
      <c r="GT2" s="94"/>
      <c r="GU2" s="161"/>
      <c r="GV2" s="163"/>
      <c r="GW2" s="163"/>
      <c r="GX2" s="163"/>
      <c r="GY2" s="163"/>
      <c r="GZ2" s="163"/>
      <c r="HA2" s="161"/>
      <c r="HB2" s="163"/>
      <c r="HC2" s="161"/>
      <c r="HD2" s="163"/>
      <c r="HE2" s="163"/>
      <c r="HF2" s="163"/>
      <c r="HG2" s="164"/>
      <c r="HH2" s="164"/>
      <c r="HI2" s="94"/>
      <c r="HJ2" s="161"/>
      <c r="HK2" s="94"/>
      <c r="HL2" s="161"/>
      <c r="HM2" s="94"/>
      <c r="HN2" s="161"/>
      <c r="HO2" s="94"/>
      <c r="HP2" s="161"/>
      <c r="HQ2" s="94"/>
      <c r="HR2" s="161"/>
    </row>
    <row r="3" spans="1:226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162"/>
      <c r="CI3" s="162"/>
      <c r="CJ3" s="94"/>
      <c r="CK3" s="161"/>
      <c r="CL3" s="163"/>
      <c r="CM3" s="163"/>
      <c r="CN3" s="163"/>
      <c r="CO3" s="163"/>
      <c r="CP3" s="163"/>
      <c r="CQ3" s="161"/>
      <c r="CR3" s="163"/>
      <c r="CS3" s="161"/>
      <c r="CT3" s="163"/>
      <c r="CU3" s="163"/>
      <c r="CV3" s="163"/>
      <c r="CW3" s="164"/>
      <c r="CX3" s="164"/>
      <c r="CY3" s="94"/>
      <c r="CZ3" s="161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162"/>
      <c r="EN3" s="162"/>
      <c r="EO3" s="94"/>
      <c r="EP3" s="161"/>
      <c r="EQ3" s="163"/>
      <c r="ER3" s="163"/>
      <c r="ES3" s="163"/>
      <c r="ET3" s="163"/>
      <c r="EU3" s="163"/>
      <c r="EV3" s="161"/>
      <c r="EW3" s="163"/>
      <c r="EX3" s="161"/>
      <c r="EY3" s="163"/>
      <c r="EZ3" s="163"/>
      <c r="FA3" s="163"/>
      <c r="FB3" s="164"/>
      <c r="FC3" s="164"/>
      <c r="FD3" s="94"/>
      <c r="FE3" s="161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162"/>
      <c r="GS3" s="162"/>
      <c r="GT3" s="94"/>
      <c r="GU3" s="161"/>
      <c r="GV3" s="163"/>
      <c r="GW3" s="163"/>
      <c r="GX3" s="163"/>
      <c r="GY3" s="163"/>
      <c r="GZ3" s="163"/>
      <c r="HA3" s="161"/>
      <c r="HB3" s="163"/>
      <c r="HC3" s="161"/>
      <c r="HD3" s="163"/>
      <c r="HE3" s="163"/>
      <c r="HF3" s="163"/>
      <c r="HG3" s="164"/>
      <c r="HH3" s="164"/>
      <c r="HI3" s="94"/>
      <c r="HJ3" s="161"/>
      <c r="HK3" s="94"/>
      <c r="HL3" s="161"/>
      <c r="HM3" s="94"/>
      <c r="HN3" s="161"/>
      <c r="HO3" s="94"/>
      <c r="HP3" s="161"/>
      <c r="HQ3" s="94"/>
      <c r="HR3" s="161"/>
    </row>
    <row r="4" spans="1:226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6" s="202" customFormat="1" ht="30" customHeight="1" thickBot="1">
      <c r="A5" s="198" t="s">
        <v>192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1"/>
    </row>
    <row r="6" spans="1:226" s="202" customFormat="1" ht="15" customHeight="1" thickTop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3"/>
      <c r="AL6" s="204"/>
      <c r="AM6" s="200"/>
      <c r="AN6" s="204"/>
      <c r="AO6" s="200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6" s="202" customFormat="1" ht="15" customHeight="1">
      <c r="A7" s="178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6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79"/>
      <c r="BH8" s="179"/>
      <c r="BI8" s="179"/>
      <c r="BJ8" s="179"/>
      <c r="BK8" s="179"/>
      <c r="BL8" s="179"/>
      <c r="BM8" s="179"/>
    </row>
    <row r="9" spans="1:226" ht="5.0999999999999996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</row>
    <row r="10" spans="1:226" ht="15" customHeight="1">
      <c r="A10" s="208" t="s">
        <v>193</v>
      </c>
      <c r="B10" s="209">
        <v>29995</v>
      </c>
      <c r="C10" s="209">
        <v>30880</v>
      </c>
      <c r="D10" s="209">
        <v>31398</v>
      </c>
      <c r="E10" s="209">
        <v>35885</v>
      </c>
      <c r="F10" s="209">
        <v>38493</v>
      </c>
      <c r="G10" s="209">
        <v>41486</v>
      </c>
      <c r="H10" s="75">
        <v>45641</v>
      </c>
      <c r="I10" s="75">
        <v>52961</v>
      </c>
      <c r="J10" s="75">
        <v>52662</v>
      </c>
      <c r="K10" s="75">
        <v>50943</v>
      </c>
      <c r="L10" s="75">
        <v>50559</v>
      </c>
      <c r="M10" s="75">
        <v>49695</v>
      </c>
      <c r="N10" s="75">
        <v>50344</v>
      </c>
      <c r="O10" s="75">
        <v>53169</v>
      </c>
      <c r="P10" s="75">
        <v>54005</v>
      </c>
      <c r="Q10" s="75">
        <v>55235</v>
      </c>
      <c r="R10" s="75">
        <v>58334</v>
      </c>
      <c r="S10" s="75">
        <v>62435</v>
      </c>
      <c r="T10" s="75">
        <v>65071</v>
      </c>
      <c r="U10" s="75">
        <v>65007</v>
      </c>
      <c r="V10" s="75">
        <v>69306</v>
      </c>
      <c r="W10" s="75">
        <v>74488</v>
      </c>
      <c r="X10" s="75">
        <v>75573</v>
      </c>
      <c r="Y10" s="75">
        <v>75775</v>
      </c>
      <c r="Z10" s="75">
        <v>79850</v>
      </c>
      <c r="AA10" s="75">
        <v>81279</v>
      </c>
      <c r="AB10" s="75">
        <v>82689</v>
      </c>
      <c r="AC10" s="75">
        <v>88110</v>
      </c>
      <c r="AD10" s="75">
        <v>90806</v>
      </c>
      <c r="AE10" s="75">
        <v>89718</v>
      </c>
      <c r="AF10" s="75">
        <v>93288</v>
      </c>
      <c r="AG10" s="75">
        <v>97642</v>
      </c>
      <c r="AH10" s="75">
        <v>104558</v>
      </c>
      <c r="AI10" s="75">
        <v>108530</v>
      </c>
      <c r="AJ10" s="75">
        <v>117848</v>
      </c>
      <c r="AK10" s="75">
        <v>117847</v>
      </c>
      <c r="AL10" s="75">
        <v>111128</v>
      </c>
      <c r="AM10" s="75">
        <v>103764</v>
      </c>
      <c r="AN10" s="75">
        <v>129179</v>
      </c>
      <c r="AO10" s="75">
        <v>126291</v>
      </c>
      <c r="AP10" s="75">
        <v>122411</v>
      </c>
      <c r="AQ10" s="75">
        <v>119988</v>
      </c>
      <c r="AR10" s="75">
        <v>115072</v>
      </c>
      <c r="AS10" s="75">
        <v>111350.58476573999</v>
      </c>
      <c r="AT10" s="75">
        <v>110650</v>
      </c>
      <c r="AU10" s="75">
        <v>121792</v>
      </c>
      <c r="AV10" s="75">
        <v>123236</v>
      </c>
      <c r="AW10" s="75">
        <v>120817.20227631977</v>
      </c>
      <c r="AX10" s="75">
        <v>128585</v>
      </c>
      <c r="AY10" s="75">
        <v>124496.38057574967</v>
      </c>
      <c r="AZ10" s="75">
        <v>122487.06920853999</v>
      </c>
      <c r="BA10" s="75">
        <v>119682</v>
      </c>
      <c r="BB10" s="75">
        <v>132377.00385311001</v>
      </c>
      <c r="BC10" s="75">
        <v>141885.77722677021</v>
      </c>
      <c r="BD10" s="75">
        <v>133716.36153213982</v>
      </c>
      <c r="BE10" s="75">
        <v>127023.2</v>
      </c>
      <c r="BF10" s="210">
        <v>129481</v>
      </c>
    </row>
    <row r="11" spans="1:226" ht="15" customHeight="1">
      <c r="A11" s="208" t="s">
        <v>194</v>
      </c>
      <c r="B11" s="209">
        <v>30375</v>
      </c>
      <c r="C11" s="209">
        <v>33156</v>
      </c>
      <c r="D11" s="209">
        <v>36237</v>
      </c>
      <c r="E11" s="209">
        <v>42511</v>
      </c>
      <c r="F11" s="209">
        <v>44194</v>
      </c>
      <c r="G11" s="209">
        <v>47643</v>
      </c>
      <c r="H11" s="75">
        <v>51977</v>
      </c>
      <c r="I11" s="75">
        <v>54392</v>
      </c>
      <c r="J11" s="75">
        <v>54879</v>
      </c>
      <c r="K11" s="75">
        <v>55241</v>
      </c>
      <c r="L11" s="75">
        <v>56182</v>
      </c>
      <c r="M11" s="75">
        <v>60372</v>
      </c>
      <c r="N11" s="75">
        <v>63034</v>
      </c>
      <c r="O11" s="75">
        <v>67097</v>
      </c>
      <c r="P11" s="75">
        <v>71615</v>
      </c>
      <c r="Q11" s="75">
        <v>78495</v>
      </c>
      <c r="R11" s="75">
        <v>82840</v>
      </c>
      <c r="S11" s="75">
        <v>86937</v>
      </c>
      <c r="T11" s="75">
        <v>91499</v>
      </c>
      <c r="U11" s="75">
        <v>96689</v>
      </c>
      <c r="V11" s="75">
        <v>92122</v>
      </c>
      <c r="W11" s="75">
        <v>93726</v>
      </c>
      <c r="X11" s="75">
        <v>95485</v>
      </c>
      <c r="Y11" s="75">
        <v>98781</v>
      </c>
      <c r="Z11" s="75">
        <v>99770</v>
      </c>
      <c r="AA11" s="75">
        <v>101723</v>
      </c>
      <c r="AB11" s="75">
        <v>102850</v>
      </c>
      <c r="AC11" s="75">
        <v>105271</v>
      </c>
      <c r="AD11" s="75">
        <v>105898</v>
      </c>
      <c r="AE11" s="75">
        <v>104991</v>
      </c>
      <c r="AF11" s="75">
        <v>105670</v>
      </c>
      <c r="AG11" s="75">
        <v>108693</v>
      </c>
      <c r="AH11" s="75">
        <v>107007</v>
      </c>
      <c r="AI11" s="75">
        <v>104263</v>
      </c>
      <c r="AJ11" s="75">
        <v>104266</v>
      </c>
      <c r="AK11" s="75">
        <v>102608</v>
      </c>
      <c r="AL11" s="75">
        <v>95938</v>
      </c>
      <c r="AM11" s="75">
        <v>90146</v>
      </c>
      <c r="AN11" s="75">
        <v>100659</v>
      </c>
      <c r="AO11" s="75">
        <v>94866</v>
      </c>
      <c r="AP11" s="75">
        <v>88813</v>
      </c>
      <c r="AQ11" s="75">
        <v>84789</v>
      </c>
      <c r="AR11" s="75">
        <v>82819</v>
      </c>
      <c r="AS11" s="75">
        <v>84191.621930092879</v>
      </c>
      <c r="AT11" s="75">
        <v>83870</v>
      </c>
      <c r="AU11" s="75">
        <v>87262</v>
      </c>
      <c r="AV11" s="75">
        <v>90519</v>
      </c>
      <c r="AW11" s="75">
        <v>93135.619200576068</v>
      </c>
      <c r="AX11" s="75">
        <v>92149</v>
      </c>
      <c r="AY11" s="75">
        <v>93910.865015366915</v>
      </c>
      <c r="AZ11" s="75">
        <v>99057.317516072391</v>
      </c>
      <c r="BA11" s="75">
        <v>102823</v>
      </c>
      <c r="BB11" s="75">
        <v>107938.39515962606</v>
      </c>
      <c r="BC11" s="75">
        <v>103704.74390831831</v>
      </c>
      <c r="BD11" s="75">
        <v>115405.6590749454</v>
      </c>
      <c r="BE11" s="75">
        <v>125882.3</v>
      </c>
      <c r="BF11" s="210">
        <v>132130.4</v>
      </c>
    </row>
    <row r="12" spans="1:226" ht="15" customHeight="1">
      <c r="A12" s="211" t="s">
        <v>189</v>
      </c>
      <c r="B12" s="209">
        <v>45866</v>
      </c>
      <c r="C12" s="209">
        <v>49388</v>
      </c>
      <c r="D12" s="209">
        <v>53959</v>
      </c>
      <c r="E12" s="209">
        <v>58716</v>
      </c>
      <c r="F12" s="209">
        <v>61642</v>
      </c>
      <c r="G12" s="209">
        <v>64889</v>
      </c>
      <c r="H12" s="75">
        <v>68788</v>
      </c>
      <c r="I12" s="75">
        <v>72602</v>
      </c>
      <c r="J12" s="75">
        <v>72507</v>
      </c>
      <c r="K12" s="75">
        <v>73193</v>
      </c>
      <c r="L12" s="75">
        <v>74228</v>
      </c>
      <c r="M12" s="75">
        <v>80922</v>
      </c>
      <c r="N12" s="75">
        <v>84729</v>
      </c>
      <c r="O12" s="75">
        <v>88322</v>
      </c>
      <c r="P12" s="75">
        <v>91654</v>
      </c>
      <c r="Q12" s="75">
        <v>96884</v>
      </c>
      <c r="R12" s="75">
        <v>98738</v>
      </c>
      <c r="S12" s="75">
        <v>101462</v>
      </c>
      <c r="T12" s="75">
        <v>103901</v>
      </c>
      <c r="U12" s="75">
        <v>106972</v>
      </c>
      <c r="V12" s="75">
        <v>108321</v>
      </c>
      <c r="W12" s="75">
        <v>110952</v>
      </c>
      <c r="X12" s="75">
        <v>113308</v>
      </c>
      <c r="Y12" s="75">
        <v>116404</v>
      </c>
      <c r="Z12" s="75">
        <v>118263</v>
      </c>
      <c r="AA12" s="75">
        <v>122571</v>
      </c>
      <c r="AB12" s="75">
        <v>126116</v>
      </c>
      <c r="AC12" s="75">
        <v>129680</v>
      </c>
      <c r="AD12" s="75">
        <v>131553</v>
      </c>
      <c r="AE12" s="75">
        <v>133959</v>
      </c>
      <c r="AF12" s="75">
        <v>136946</v>
      </c>
      <c r="AG12" s="75">
        <v>140309</v>
      </c>
      <c r="AH12" s="75">
        <v>140859</v>
      </c>
      <c r="AI12" s="75">
        <v>142232</v>
      </c>
      <c r="AJ12" s="75">
        <v>143941</v>
      </c>
      <c r="AK12" s="75">
        <v>146540</v>
      </c>
      <c r="AL12" s="75">
        <v>146658</v>
      </c>
      <c r="AM12" s="75">
        <v>147911</v>
      </c>
      <c r="AN12" s="75">
        <v>169571</v>
      </c>
      <c r="AO12" s="75">
        <v>170994</v>
      </c>
      <c r="AP12" s="75">
        <v>170726</v>
      </c>
      <c r="AQ12" s="75">
        <v>170876</v>
      </c>
      <c r="AR12" s="75">
        <v>171008</v>
      </c>
      <c r="AS12" s="75">
        <v>174536.97766842175</v>
      </c>
      <c r="AT12" s="75">
        <v>176879</v>
      </c>
      <c r="AU12" s="75">
        <v>181751</v>
      </c>
      <c r="AV12" s="75">
        <v>185249</v>
      </c>
      <c r="AW12" s="75">
        <v>193732.36228089881</v>
      </c>
      <c r="AX12" s="75">
        <v>199480</v>
      </c>
      <c r="AY12" s="75">
        <v>209126.36019196757</v>
      </c>
      <c r="AZ12" s="75">
        <v>220615.28757610419</v>
      </c>
      <c r="BA12" s="75">
        <v>231468</v>
      </c>
      <c r="BB12" s="75">
        <v>237261.40147934685</v>
      </c>
      <c r="BC12" s="75">
        <v>233734.41646556649</v>
      </c>
      <c r="BD12" s="75">
        <v>240921.07504285593</v>
      </c>
      <c r="BE12" s="75">
        <v>257405.6</v>
      </c>
      <c r="BF12" s="210">
        <v>266968.40000000002</v>
      </c>
    </row>
    <row r="13" spans="1:226" s="214" customFormat="1" ht="5.0999999999999996" customHeight="1">
      <c r="A13" s="212"/>
      <c r="B13" s="209"/>
      <c r="C13" s="209"/>
      <c r="D13" s="209"/>
      <c r="E13" s="209"/>
      <c r="F13" s="209"/>
      <c r="G13" s="209"/>
      <c r="H13" s="213"/>
      <c r="I13" s="213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</row>
    <row r="14" spans="1:226" s="98" customFormat="1" ht="15" customHeight="1" thickBot="1">
      <c r="A14" s="144" t="s">
        <v>190</v>
      </c>
      <c r="B14" s="215">
        <v>106236</v>
      </c>
      <c r="C14" s="215">
        <v>113424</v>
      </c>
      <c r="D14" s="215">
        <v>121594</v>
      </c>
      <c r="E14" s="215">
        <v>137112</v>
      </c>
      <c r="F14" s="215">
        <v>144329</v>
      </c>
      <c r="G14" s="215">
        <v>154018</v>
      </c>
      <c r="H14" s="215">
        <v>166406</v>
      </c>
      <c r="I14" s="215">
        <v>179955</v>
      </c>
      <c r="J14" s="215">
        <v>180048</v>
      </c>
      <c r="K14" s="215">
        <v>179377</v>
      </c>
      <c r="L14" s="215">
        <v>180969</v>
      </c>
      <c r="M14" s="215">
        <v>190989</v>
      </c>
      <c r="N14" s="215">
        <v>198107</v>
      </c>
      <c r="O14" s="215">
        <v>208588</v>
      </c>
      <c r="P14" s="215">
        <v>217274</v>
      </c>
      <c r="Q14" s="215">
        <v>230614</v>
      </c>
      <c r="R14" s="215">
        <v>239912</v>
      </c>
      <c r="S14" s="215">
        <v>250834</v>
      </c>
      <c r="T14" s="215">
        <v>260471</v>
      </c>
      <c r="U14" s="215">
        <v>268668</v>
      </c>
      <c r="V14" s="215">
        <v>269749</v>
      </c>
      <c r="W14" s="215">
        <v>279166</v>
      </c>
      <c r="X14" s="215">
        <v>284366</v>
      </c>
      <c r="Y14" s="215">
        <v>290960</v>
      </c>
      <c r="Z14" s="215">
        <v>297883</v>
      </c>
      <c r="AA14" s="215">
        <v>305573</v>
      </c>
      <c r="AB14" s="215">
        <v>311655</v>
      </c>
      <c r="AC14" s="215">
        <v>323061</v>
      </c>
      <c r="AD14" s="215">
        <v>328257</v>
      </c>
      <c r="AE14" s="215">
        <v>328668</v>
      </c>
      <c r="AF14" s="215">
        <v>335904</v>
      </c>
      <c r="AG14" s="215">
        <v>346644</v>
      </c>
      <c r="AH14" s="215">
        <v>352424</v>
      </c>
      <c r="AI14" s="215">
        <v>355025</v>
      </c>
      <c r="AJ14" s="216">
        <v>366055</v>
      </c>
      <c r="AK14" s="216">
        <v>366995</v>
      </c>
      <c r="AL14" s="216">
        <v>353724</v>
      </c>
      <c r="AM14" s="216">
        <v>341821</v>
      </c>
      <c r="AN14" s="216">
        <v>399409</v>
      </c>
      <c r="AO14" s="216">
        <v>392151</v>
      </c>
      <c r="AP14" s="216">
        <v>381950</v>
      </c>
      <c r="AQ14" s="216">
        <v>375653</v>
      </c>
      <c r="AR14" s="216">
        <v>368899</v>
      </c>
      <c r="AS14" s="216">
        <v>370079.18436425459</v>
      </c>
      <c r="AT14" s="216">
        <v>371399</v>
      </c>
      <c r="AU14" s="216">
        <v>390805</v>
      </c>
      <c r="AV14" s="216">
        <v>399004</v>
      </c>
      <c r="AW14" s="216">
        <v>407685.18375779467</v>
      </c>
      <c r="AX14" s="216">
        <v>420214</v>
      </c>
      <c r="AY14" s="216">
        <v>427533.60578308417</v>
      </c>
      <c r="AZ14" s="216">
        <v>442159.67430071661</v>
      </c>
      <c r="BA14" s="216">
        <v>453973</v>
      </c>
      <c r="BB14" s="216">
        <f>SUM(BB10:BB12)</f>
        <v>477576.80049208296</v>
      </c>
      <c r="BC14" s="216">
        <f>SUM(BC10:BC12)</f>
        <v>479324.93760065502</v>
      </c>
      <c r="BD14" s="216">
        <f>SUM(BD10:BD12)</f>
        <v>490043.09564994113</v>
      </c>
      <c r="BE14" s="216">
        <f>SUM(BE10:BE12)</f>
        <v>510311.1</v>
      </c>
      <c r="BF14" s="216">
        <f>SUM(BF10:BF12)</f>
        <v>528579.80000000005</v>
      </c>
    </row>
    <row r="15" spans="1:226" ht="12.95" customHeight="1" thickTop="1">
      <c r="A15" s="212"/>
      <c r="B15" s="217"/>
      <c r="C15" s="217"/>
      <c r="D15" s="217"/>
      <c r="E15" s="217"/>
      <c r="F15" s="212"/>
      <c r="G15" s="212"/>
      <c r="H15" s="217"/>
      <c r="I15" s="217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</row>
    <row r="16" spans="1:226" ht="12.9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</row>
    <row r="17" spans="32:41" ht="12.95" customHeight="1">
      <c r="AF17" s="218"/>
      <c r="AG17" s="218"/>
      <c r="AH17" s="218"/>
      <c r="AI17" s="218"/>
      <c r="AJ17" s="218"/>
      <c r="AK17" s="218"/>
    </row>
    <row r="18" spans="32:41" ht="12.95" customHeight="1">
      <c r="AL18" s="219"/>
      <c r="AM18" s="219"/>
      <c r="AN18" s="219"/>
      <c r="AO18" s="219"/>
    </row>
  </sheetData>
  <hyperlinks>
    <hyperlink ref="BF6" location="Índice!D9" display="Índice"/>
  </hyperlinks>
  <printOptions horizontalCentered="1" gridLinesSet="0"/>
  <pageMargins left="0" right="0" top="0.39370078740157483" bottom="0" header="0" footer="0"/>
  <pageSetup paperSize="9" scale="110" orientation="landscape" r:id="rId1"/>
  <headerFooter alignWithMargins="0">
    <oddHeader>&amp;R&amp;P/&amp;N</oddHeader>
  </headerFooter>
  <colBreaks count="5" manualBreakCount="5">
    <brk id="9" max="14" man="1"/>
    <brk id="17" max="14" man="1"/>
    <brk id="25" max="14" man="1"/>
    <brk id="33" max="14" man="1"/>
    <brk id="41" max="14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V82"/>
  <sheetViews>
    <sheetView showGridLines="0" zoomScaleNormal="100" workbookViewId="0">
      <pane xSplit="1" ySplit="9" topLeftCell="B10" activePane="bottomRight" state="frozen"/>
      <selection activeCell="A36" sqref="A36"/>
      <selection pane="topRight" activeCell="A36" sqref="A36"/>
      <selection pane="bottomLeft" activeCell="A36" sqref="A36"/>
      <selection pane="bottomRight" activeCell="A14" sqref="A14"/>
    </sheetView>
  </sheetViews>
  <sheetFormatPr defaultColWidth="11" defaultRowHeight="12.95" customHeight="1"/>
  <cols>
    <col min="1" max="1" width="36.5" style="152" customWidth="1"/>
    <col min="2" max="10" width="9.375" style="151" customWidth="1"/>
    <col min="11" max="16384" width="11" style="126"/>
  </cols>
  <sheetData>
    <row r="1" spans="1:204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161"/>
      <c r="AF1" s="94"/>
      <c r="AG1" s="161"/>
      <c r="AH1" s="94"/>
      <c r="AI1" s="161"/>
      <c r="AJ1" s="94"/>
      <c r="AK1" s="161"/>
      <c r="AL1" s="94"/>
      <c r="AM1" s="161"/>
      <c r="AN1" s="94"/>
      <c r="AO1" s="161"/>
      <c r="AP1" s="94"/>
      <c r="AQ1" s="161"/>
      <c r="AR1" s="94"/>
      <c r="AS1" s="161"/>
      <c r="AT1" s="94"/>
      <c r="AU1" s="161"/>
      <c r="AV1" s="94"/>
      <c r="AW1" s="161"/>
      <c r="AX1" s="94"/>
      <c r="AY1" s="161"/>
      <c r="AZ1" s="94"/>
      <c r="BA1" s="161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162"/>
      <c r="BM1" s="162"/>
      <c r="BN1" s="94"/>
      <c r="BO1" s="161"/>
      <c r="BP1" s="163"/>
      <c r="BQ1" s="163"/>
      <c r="BR1" s="163"/>
      <c r="BS1" s="163"/>
      <c r="BT1" s="163"/>
      <c r="BU1" s="161"/>
      <c r="BV1" s="163"/>
      <c r="BW1" s="161"/>
      <c r="BX1" s="163"/>
      <c r="BY1" s="163"/>
      <c r="BZ1" s="163"/>
      <c r="CA1" s="164"/>
      <c r="CB1" s="164"/>
      <c r="CC1" s="94"/>
      <c r="CD1" s="161"/>
      <c r="CE1" s="94"/>
      <c r="CF1" s="161"/>
      <c r="CG1" s="94"/>
      <c r="CH1" s="161"/>
      <c r="CI1" s="94"/>
      <c r="CJ1" s="161"/>
      <c r="CK1" s="94"/>
      <c r="CL1" s="161"/>
      <c r="CM1" s="94"/>
      <c r="CN1" s="161"/>
      <c r="CO1" s="94"/>
      <c r="CP1" s="161"/>
      <c r="CQ1" s="94"/>
      <c r="CR1" s="161"/>
      <c r="CS1" s="94"/>
      <c r="CT1" s="161"/>
      <c r="CU1" s="94"/>
      <c r="CV1" s="161"/>
      <c r="CW1" s="94"/>
      <c r="CX1" s="161"/>
      <c r="CY1" s="94"/>
      <c r="CZ1" s="161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162"/>
      <c r="DR1" s="162"/>
      <c r="DS1" s="94"/>
      <c r="DT1" s="161"/>
      <c r="DU1" s="163"/>
      <c r="DV1" s="163"/>
      <c r="DW1" s="163"/>
      <c r="DX1" s="163"/>
      <c r="DY1" s="163"/>
      <c r="DZ1" s="161"/>
      <c r="EA1" s="163"/>
      <c r="EB1" s="161"/>
      <c r="EC1" s="163"/>
      <c r="ED1" s="163"/>
      <c r="EE1" s="163"/>
      <c r="EF1" s="164"/>
      <c r="EG1" s="164"/>
      <c r="EH1" s="94"/>
      <c r="EI1" s="161"/>
      <c r="EJ1" s="94"/>
      <c r="EK1" s="161"/>
      <c r="EL1" s="94"/>
      <c r="EM1" s="161"/>
      <c r="EN1" s="94"/>
      <c r="EO1" s="161"/>
      <c r="EP1" s="94"/>
      <c r="EQ1" s="161"/>
      <c r="ER1" s="94"/>
      <c r="ES1" s="161"/>
      <c r="ET1" s="94"/>
      <c r="EU1" s="161"/>
      <c r="EV1" s="94"/>
      <c r="EW1" s="161"/>
      <c r="EX1" s="94"/>
      <c r="EY1" s="161"/>
      <c r="EZ1" s="94"/>
      <c r="FA1" s="161"/>
      <c r="FB1" s="94"/>
      <c r="FC1" s="161"/>
      <c r="FD1" s="94"/>
      <c r="FE1" s="161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162"/>
      <c r="FW1" s="162"/>
      <c r="FX1" s="94"/>
      <c r="FY1" s="161"/>
      <c r="FZ1" s="163"/>
      <c r="GA1" s="163"/>
      <c r="GB1" s="163"/>
      <c r="GC1" s="163"/>
      <c r="GD1" s="163"/>
      <c r="GE1" s="161"/>
      <c r="GF1" s="163"/>
      <c r="GG1" s="161"/>
      <c r="GH1" s="163"/>
      <c r="GI1" s="163"/>
      <c r="GJ1" s="163"/>
      <c r="GK1" s="164"/>
      <c r="GL1" s="164"/>
      <c r="GM1" s="94"/>
      <c r="GN1" s="161"/>
      <c r="GO1" s="94"/>
      <c r="GP1" s="161"/>
      <c r="GQ1" s="94"/>
      <c r="GR1" s="161"/>
      <c r="GS1" s="94"/>
      <c r="GT1" s="161"/>
      <c r="GU1" s="94"/>
      <c r="GV1" s="161"/>
    </row>
    <row r="2" spans="1:204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161"/>
      <c r="AF2" s="94"/>
      <c r="AG2" s="161"/>
      <c r="AH2" s="94"/>
      <c r="AI2" s="161"/>
      <c r="AJ2" s="94"/>
      <c r="AK2" s="161"/>
      <c r="AL2" s="94"/>
      <c r="AM2" s="161"/>
      <c r="AN2" s="94"/>
      <c r="AO2" s="161"/>
      <c r="AP2" s="94"/>
      <c r="AQ2" s="161"/>
      <c r="AR2" s="94"/>
      <c r="AS2" s="161"/>
      <c r="AT2" s="94"/>
      <c r="AU2" s="161"/>
      <c r="AV2" s="94"/>
      <c r="AW2" s="161"/>
      <c r="AX2" s="94"/>
      <c r="AY2" s="161"/>
      <c r="AZ2" s="94"/>
      <c r="BA2" s="161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162"/>
      <c r="BM2" s="162"/>
      <c r="BN2" s="94"/>
      <c r="BO2" s="161"/>
      <c r="BP2" s="163"/>
      <c r="BQ2" s="163"/>
      <c r="BR2" s="163"/>
      <c r="BS2" s="163"/>
      <c r="BT2" s="163"/>
      <c r="BU2" s="161"/>
      <c r="BV2" s="163"/>
      <c r="BW2" s="161"/>
      <c r="BX2" s="163"/>
      <c r="BY2" s="163"/>
      <c r="BZ2" s="163"/>
      <c r="CA2" s="164"/>
      <c r="CB2" s="164"/>
      <c r="CC2" s="94"/>
      <c r="CD2" s="161"/>
      <c r="CE2" s="94"/>
      <c r="CF2" s="161"/>
      <c r="CG2" s="94"/>
      <c r="CH2" s="161"/>
      <c r="CI2" s="94"/>
      <c r="CJ2" s="161"/>
      <c r="CK2" s="94"/>
      <c r="CL2" s="161"/>
      <c r="CM2" s="94"/>
      <c r="CN2" s="161"/>
      <c r="CO2" s="94"/>
      <c r="CP2" s="161"/>
      <c r="CQ2" s="94"/>
      <c r="CR2" s="161"/>
      <c r="CS2" s="94"/>
      <c r="CT2" s="161"/>
      <c r="CU2" s="94"/>
      <c r="CV2" s="161"/>
      <c r="CW2" s="94"/>
      <c r="CX2" s="161"/>
      <c r="CY2" s="94"/>
      <c r="CZ2" s="161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162"/>
      <c r="DR2" s="162"/>
      <c r="DS2" s="94"/>
      <c r="DT2" s="161"/>
      <c r="DU2" s="163"/>
      <c r="DV2" s="163"/>
      <c r="DW2" s="163"/>
      <c r="DX2" s="163"/>
      <c r="DY2" s="163"/>
      <c r="DZ2" s="161"/>
      <c r="EA2" s="163"/>
      <c r="EB2" s="161"/>
      <c r="EC2" s="163"/>
      <c r="ED2" s="163"/>
      <c r="EE2" s="163"/>
      <c r="EF2" s="164"/>
      <c r="EG2" s="164"/>
      <c r="EH2" s="94"/>
      <c r="EI2" s="161"/>
      <c r="EJ2" s="94"/>
      <c r="EK2" s="161"/>
      <c r="EL2" s="94"/>
      <c r="EM2" s="161"/>
      <c r="EN2" s="94"/>
      <c r="EO2" s="161"/>
      <c r="EP2" s="94"/>
      <c r="EQ2" s="161"/>
      <c r="ER2" s="94"/>
      <c r="ES2" s="161"/>
      <c r="ET2" s="94"/>
      <c r="EU2" s="161"/>
      <c r="EV2" s="94"/>
      <c r="EW2" s="161"/>
      <c r="EX2" s="94"/>
      <c r="EY2" s="161"/>
      <c r="EZ2" s="94"/>
      <c r="FA2" s="161"/>
      <c r="FB2" s="94"/>
      <c r="FC2" s="161"/>
      <c r="FD2" s="94"/>
      <c r="FE2" s="161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162"/>
      <c r="FW2" s="162"/>
      <c r="FX2" s="94"/>
      <c r="FY2" s="161"/>
      <c r="FZ2" s="163"/>
      <c r="GA2" s="163"/>
      <c r="GB2" s="163"/>
      <c r="GC2" s="163"/>
      <c r="GD2" s="163"/>
      <c r="GE2" s="161"/>
      <c r="GF2" s="163"/>
      <c r="GG2" s="161"/>
      <c r="GH2" s="163"/>
      <c r="GI2" s="163"/>
      <c r="GJ2" s="163"/>
      <c r="GK2" s="164"/>
      <c r="GL2" s="164"/>
      <c r="GM2" s="94"/>
      <c r="GN2" s="161"/>
      <c r="GO2" s="94"/>
      <c r="GP2" s="161"/>
      <c r="GQ2" s="94"/>
      <c r="GR2" s="161"/>
      <c r="GS2" s="94"/>
      <c r="GT2" s="161"/>
      <c r="GU2" s="94"/>
      <c r="GV2" s="161"/>
    </row>
    <row r="3" spans="1:204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61"/>
      <c r="AF3" s="94"/>
      <c r="AG3" s="161"/>
      <c r="AH3" s="94"/>
      <c r="AI3" s="161"/>
      <c r="AJ3" s="94"/>
      <c r="AK3" s="161"/>
      <c r="AL3" s="94"/>
      <c r="AM3" s="161"/>
      <c r="AN3" s="94"/>
      <c r="AO3" s="161"/>
      <c r="AP3" s="94"/>
      <c r="AQ3" s="161"/>
      <c r="AR3" s="94"/>
      <c r="AS3" s="161"/>
      <c r="AT3" s="94"/>
      <c r="AU3" s="161"/>
      <c r="AV3" s="94"/>
      <c r="AW3" s="161"/>
      <c r="AX3" s="94"/>
      <c r="AY3" s="161"/>
      <c r="AZ3" s="94"/>
      <c r="BA3" s="161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162"/>
      <c r="BM3" s="162"/>
      <c r="BN3" s="94"/>
      <c r="BO3" s="161"/>
      <c r="BP3" s="163"/>
      <c r="BQ3" s="163"/>
      <c r="BR3" s="163"/>
      <c r="BS3" s="163"/>
      <c r="BT3" s="163"/>
      <c r="BU3" s="161"/>
      <c r="BV3" s="163"/>
      <c r="BW3" s="161"/>
      <c r="BX3" s="163"/>
      <c r="BY3" s="163"/>
      <c r="BZ3" s="163"/>
      <c r="CA3" s="164"/>
      <c r="CB3" s="164"/>
      <c r="CC3" s="94"/>
      <c r="CD3" s="161"/>
      <c r="CE3" s="94"/>
      <c r="CF3" s="161"/>
      <c r="CG3" s="94"/>
      <c r="CH3" s="161"/>
      <c r="CI3" s="94"/>
      <c r="CJ3" s="161"/>
      <c r="CK3" s="94"/>
      <c r="CL3" s="161"/>
      <c r="CM3" s="94"/>
      <c r="CN3" s="161"/>
      <c r="CO3" s="94"/>
      <c r="CP3" s="161"/>
      <c r="CQ3" s="94"/>
      <c r="CR3" s="161"/>
      <c r="CS3" s="94"/>
      <c r="CT3" s="161"/>
      <c r="CU3" s="94"/>
      <c r="CV3" s="161"/>
      <c r="CW3" s="94"/>
      <c r="CX3" s="161"/>
      <c r="CY3" s="94"/>
      <c r="CZ3" s="161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162"/>
      <c r="DR3" s="162"/>
      <c r="DS3" s="94"/>
      <c r="DT3" s="161"/>
      <c r="DU3" s="163"/>
      <c r="DV3" s="163"/>
      <c r="DW3" s="163"/>
      <c r="DX3" s="163"/>
      <c r="DY3" s="163"/>
      <c r="DZ3" s="161"/>
      <c r="EA3" s="163"/>
      <c r="EB3" s="161"/>
      <c r="EC3" s="163"/>
      <c r="ED3" s="163"/>
      <c r="EE3" s="163"/>
      <c r="EF3" s="164"/>
      <c r="EG3" s="164"/>
      <c r="EH3" s="94"/>
      <c r="EI3" s="161"/>
      <c r="EJ3" s="94"/>
      <c r="EK3" s="161"/>
      <c r="EL3" s="94"/>
      <c r="EM3" s="161"/>
      <c r="EN3" s="94"/>
      <c r="EO3" s="161"/>
      <c r="EP3" s="94"/>
      <c r="EQ3" s="161"/>
      <c r="ER3" s="94"/>
      <c r="ES3" s="161"/>
      <c r="ET3" s="94"/>
      <c r="EU3" s="161"/>
      <c r="EV3" s="94"/>
      <c r="EW3" s="161"/>
      <c r="EX3" s="94"/>
      <c r="EY3" s="161"/>
      <c r="EZ3" s="94"/>
      <c r="FA3" s="161"/>
      <c r="FB3" s="94"/>
      <c r="FC3" s="161"/>
      <c r="FD3" s="94"/>
      <c r="FE3" s="161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162"/>
      <c r="FW3" s="162"/>
      <c r="FX3" s="94"/>
      <c r="FY3" s="161"/>
      <c r="FZ3" s="163"/>
      <c r="GA3" s="163"/>
      <c r="GB3" s="163"/>
      <c r="GC3" s="163"/>
      <c r="GD3" s="163"/>
      <c r="GE3" s="161"/>
      <c r="GF3" s="163"/>
      <c r="GG3" s="161"/>
      <c r="GH3" s="163"/>
      <c r="GI3" s="163"/>
      <c r="GJ3" s="163"/>
      <c r="GK3" s="164"/>
      <c r="GL3" s="164"/>
      <c r="GM3" s="94"/>
      <c r="GN3" s="161"/>
      <c r="GO3" s="94"/>
      <c r="GP3" s="161"/>
      <c r="GQ3" s="94"/>
      <c r="GR3" s="161"/>
      <c r="GS3" s="94"/>
      <c r="GT3" s="161"/>
      <c r="GU3" s="94"/>
      <c r="GV3" s="161"/>
    </row>
    <row r="4" spans="1:204" s="123" customFormat="1" ht="15" customHeight="1">
      <c r="A4" s="165"/>
      <c r="B4" s="101"/>
      <c r="C4" s="101"/>
      <c r="D4" s="101"/>
      <c r="E4" s="101"/>
      <c r="F4" s="101"/>
      <c r="G4" s="101"/>
      <c r="H4" s="101"/>
      <c r="I4" s="101"/>
      <c r="J4" s="101"/>
      <c r="K4" s="167"/>
      <c r="L4" s="167"/>
      <c r="M4" s="167"/>
      <c r="N4" s="167"/>
      <c r="O4" s="167"/>
      <c r="P4" s="167"/>
      <c r="Q4" s="167"/>
      <c r="R4" s="167"/>
      <c r="S4" s="167"/>
      <c r="T4" s="117"/>
      <c r="U4" s="117"/>
      <c r="V4" s="117"/>
      <c r="W4" s="168"/>
      <c r="X4" s="168"/>
      <c r="Y4" s="168"/>
      <c r="Z4" s="168"/>
      <c r="AA4" s="168"/>
      <c r="AB4" s="168"/>
      <c r="AC4" s="168"/>
      <c r="AD4" s="168"/>
    </row>
    <row r="5" spans="1:204" s="107" customFormat="1" ht="30" customHeight="1" thickBot="1">
      <c r="A5" s="198" t="s">
        <v>195</v>
      </c>
      <c r="B5" s="103"/>
      <c r="C5" s="103"/>
      <c r="D5" s="103"/>
      <c r="E5" s="103"/>
      <c r="F5" s="103"/>
      <c r="G5" s="103"/>
      <c r="H5" s="103"/>
      <c r="I5" s="103"/>
      <c r="J5" s="103"/>
      <c r="N5" s="171"/>
      <c r="P5" s="172"/>
      <c r="S5" s="173"/>
      <c r="T5" s="169"/>
      <c r="U5" s="174"/>
      <c r="V5" s="174"/>
      <c r="W5" s="175"/>
      <c r="X5" s="174"/>
      <c r="Y5" s="174"/>
      <c r="Z5" s="174"/>
      <c r="AA5" s="114"/>
    </row>
    <row r="6" spans="1:204" s="107" customFormat="1" ht="15" customHeight="1" thickTop="1">
      <c r="A6" s="177"/>
      <c r="B6" s="59"/>
      <c r="C6" s="59"/>
      <c r="D6" s="59"/>
      <c r="E6" s="59"/>
      <c r="F6" s="59"/>
      <c r="G6" s="59"/>
      <c r="H6" s="59"/>
      <c r="I6" s="59"/>
      <c r="J6" s="59" t="s">
        <v>79</v>
      </c>
    </row>
    <row r="7" spans="1:204" s="114" customFormat="1" ht="15" customHeight="1">
      <c r="A7" s="113"/>
      <c r="B7" s="178" t="s">
        <v>80</v>
      </c>
      <c r="C7" s="178" t="s">
        <v>196</v>
      </c>
      <c r="D7" s="178" t="s">
        <v>82</v>
      </c>
      <c r="E7" s="178" t="s">
        <v>83</v>
      </c>
      <c r="F7" s="178" t="s">
        <v>84</v>
      </c>
      <c r="G7" s="178" t="s">
        <v>85</v>
      </c>
      <c r="H7" s="178" t="s">
        <v>86</v>
      </c>
      <c r="I7" s="178" t="s">
        <v>87</v>
      </c>
      <c r="J7" s="178" t="s">
        <v>88</v>
      </c>
    </row>
    <row r="8" spans="1:204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79"/>
      <c r="L8" s="179"/>
      <c r="M8" s="179"/>
      <c r="N8" s="179"/>
      <c r="O8" s="179"/>
      <c r="P8" s="179"/>
    </row>
    <row r="9" spans="1:204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220"/>
    </row>
    <row r="10" spans="1:204" s="122" customFormat="1" ht="15" customHeight="1">
      <c r="A10" s="181" t="s">
        <v>193</v>
      </c>
      <c r="B10" s="75">
        <v>258462.46054441019</v>
      </c>
      <c r="C10" s="75">
        <v>262354</v>
      </c>
      <c r="D10" s="75">
        <v>264222</v>
      </c>
      <c r="E10" s="75">
        <v>275889.32703248993</v>
      </c>
      <c r="F10" s="75">
        <v>296732.60686074989</v>
      </c>
      <c r="G10" s="75">
        <v>310224.01040170132</v>
      </c>
      <c r="H10" s="75">
        <v>294737.59046491981</v>
      </c>
      <c r="I10" s="75">
        <v>291357</v>
      </c>
      <c r="J10" s="210">
        <v>293573.80000000005</v>
      </c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</row>
    <row r="11" spans="1:204" s="122" customFormat="1" ht="15" customHeight="1">
      <c r="A11" s="181" t="s">
        <v>194</v>
      </c>
      <c r="B11" s="75">
        <v>101158.9334644921</v>
      </c>
      <c r="C11" s="75">
        <v>102844</v>
      </c>
      <c r="D11" s="75">
        <v>108559</v>
      </c>
      <c r="E11" s="75">
        <v>114076.19008543897</v>
      </c>
      <c r="F11" s="75">
        <v>119147.68329489607</v>
      </c>
      <c r="G11" s="75">
        <v>114887.48132362831</v>
      </c>
      <c r="H11" s="75">
        <v>126272.76615848539</v>
      </c>
      <c r="I11" s="75">
        <v>135353</v>
      </c>
      <c r="J11" s="210">
        <v>141366.1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</row>
    <row r="12" spans="1:204" s="122" customFormat="1" ht="15" customHeight="1">
      <c r="A12" s="181" t="s">
        <v>189</v>
      </c>
      <c r="B12" s="75">
        <v>200198.16488168002</v>
      </c>
      <c r="C12" s="75">
        <f>210103894447.072/1000000</f>
        <v>210103.894447072</v>
      </c>
      <c r="D12" s="75">
        <v>222036</v>
      </c>
      <c r="E12" s="75">
        <v>233079.12958555203</v>
      </c>
      <c r="F12" s="75">
        <v>239213.68082768685</v>
      </c>
      <c r="G12" s="75">
        <v>236003.90423785651</v>
      </c>
      <c r="H12" s="75">
        <v>243403.70764471593</v>
      </c>
      <c r="I12" s="75">
        <v>260258</v>
      </c>
      <c r="J12" s="210">
        <v>270219.99999999994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</row>
    <row r="13" spans="1:204" s="120" customFormat="1" ht="5.0999999999999996" customHeight="1">
      <c r="A13" s="147"/>
      <c r="B13" s="75"/>
      <c r="C13" s="75"/>
      <c r="D13" s="75"/>
      <c r="E13" s="75"/>
      <c r="F13" s="75"/>
      <c r="G13" s="75"/>
      <c r="H13" s="75"/>
      <c r="I13" s="75"/>
      <c r="J13" s="75"/>
    </row>
    <row r="14" spans="1:204" s="117" customFormat="1" ht="15" customHeight="1" thickBot="1">
      <c r="A14" s="144" t="s">
        <v>190</v>
      </c>
      <c r="B14" s="83">
        <f>SUM(B10:B12)</f>
        <v>559819.5588905823</v>
      </c>
      <c r="C14" s="83">
        <f t="shared" ref="C14:J14" si="0">SUM(C10:C12)</f>
        <v>575301.89444707194</v>
      </c>
      <c r="D14" s="83">
        <f t="shared" si="0"/>
        <v>594817</v>
      </c>
      <c r="E14" s="83">
        <f t="shared" si="0"/>
        <v>623044.64670348098</v>
      </c>
      <c r="F14" s="83">
        <f t="shared" si="0"/>
        <v>655093.97098333272</v>
      </c>
      <c r="G14" s="83">
        <f t="shared" si="0"/>
        <v>661115.39596318617</v>
      </c>
      <c r="H14" s="83">
        <f t="shared" si="0"/>
        <v>664414.06426812115</v>
      </c>
      <c r="I14" s="83">
        <f t="shared" si="0"/>
        <v>686968</v>
      </c>
      <c r="J14" s="83">
        <f t="shared" si="0"/>
        <v>705159.89999999991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</row>
    <row r="15" spans="1:204" ht="12.95" customHeight="1" thickTop="1">
      <c r="A15" s="147"/>
    </row>
    <row r="16" spans="1:204" s="156" customFormat="1" ht="36">
      <c r="A16" s="90" t="s">
        <v>191</v>
      </c>
      <c r="B16" s="154"/>
      <c r="C16" s="154"/>
      <c r="D16" s="154"/>
      <c r="E16" s="154"/>
      <c r="F16" s="154"/>
      <c r="G16" s="154"/>
      <c r="H16" s="154"/>
      <c r="I16" s="154"/>
      <c r="J16" s="154"/>
    </row>
    <row r="17" spans="1:10" s="156" customFormat="1" ht="12.95" customHeight="1">
      <c r="A17" s="152"/>
      <c r="B17" s="154"/>
      <c r="C17" s="154"/>
      <c r="D17" s="154"/>
      <c r="E17" s="154"/>
      <c r="F17" s="154"/>
      <c r="G17" s="154"/>
      <c r="H17" s="154"/>
      <c r="I17" s="154"/>
      <c r="J17" s="154"/>
    </row>
    <row r="18" spans="1:10" s="156" customFormat="1" ht="12.95" customHeight="1">
      <c r="A18" s="152"/>
      <c r="B18" s="154"/>
      <c r="C18" s="154"/>
      <c r="D18" s="154"/>
      <c r="E18" s="154"/>
      <c r="F18" s="154"/>
      <c r="G18" s="154"/>
      <c r="H18" s="154"/>
      <c r="I18" s="154"/>
      <c r="J18" s="154"/>
    </row>
    <row r="19" spans="1:10" s="156" customFormat="1" ht="12.95" customHeight="1">
      <c r="A19" s="152"/>
      <c r="B19" s="154"/>
      <c r="C19" s="154"/>
      <c r="D19" s="154"/>
      <c r="E19" s="154"/>
      <c r="F19" s="154"/>
      <c r="G19" s="154"/>
      <c r="H19" s="154"/>
      <c r="I19" s="154"/>
      <c r="J19" s="154"/>
    </row>
    <row r="20" spans="1:10" s="156" customFormat="1" ht="12.95" customHeight="1">
      <c r="A20" s="152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s="156" customFormat="1" ht="12.95" customHeight="1">
      <c r="A21" s="152"/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10" s="156" customFormat="1" ht="12.95" customHeight="1">
      <c r="A22" s="152"/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 s="156" customFormat="1" ht="12.95" customHeight="1">
      <c r="A23" s="152"/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0" s="156" customFormat="1" ht="12.95" customHeight="1">
      <c r="A24" s="152"/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s="156" customFormat="1" ht="12.95" customHeight="1">
      <c r="A25" s="152"/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s="156" customFormat="1" ht="12.95" customHeight="1">
      <c r="A26" s="152"/>
      <c r="B26" s="154"/>
      <c r="C26" s="154"/>
      <c r="D26" s="154"/>
      <c r="E26" s="154"/>
      <c r="F26" s="154"/>
      <c r="G26" s="154"/>
      <c r="H26" s="154"/>
      <c r="I26" s="154"/>
      <c r="J26" s="154"/>
    </row>
    <row r="27" spans="1:10" s="156" customFormat="1" ht="12.95" customHeight="1">
      <c r="A27" s="152"/>
      <c r="B27" s="154"/>
      <c r="C27" s="154"/>
      <c r="D27" s="154"/>
      <c r="E27" s="154"/>
      <c r="F27" s="154"/>
      <c r="G27" s="154"/>
      <c r="H27" s="154"/>
      <c r="I27" s="154"/>
      <c r="J27" s="154"/>
    </row>
    <row r="28" spans="1:10" s="156" customFormat="1" ht="12.95" customHeight="1">
      <c r="A28" s="152"/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0" s="156" customFormat="1" ht="12.95" customHeight="1">
      <c r="A29" s="152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s="156" customFormat="1" ht="12.95" customHeight="1">
      <c r="A30" s="152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s="156" customFormat="1" ht="12.95" customHeight="1">
      <c r="A31" s="152"/>
      <c r="B31" s="154"/>
      <c r="C31" s="154"/>
      <c r="D31" s="154"/>
      <c r="E31" s="154"/>
      <c r="F31" s="154"/>
      <c r="G31" s="154"/>
      <c r="H31" s="154"/>
      <c r="I31" s="154"/>
      <c r="J31" s="154"/>
    </row>
    <row r="32" spans="1:10" s="156" customFormat="1" ht="12.95" customHeight="1">
      <c r="A32" s="152"/>
      <c r="B32" s="154"/>
      <c r="C32" s="154"/>
      <c r="D32" s="154"/>
      <c r="E32" s="154"/>
      <c r="F32" s="154"/>
      <c r="G32" s="154"/>
      <c r="H32" s="154"/>
      <c r="I32" s="154"/>
      <c r="J32" s="154"/>
    </row>
    <row r="33" spans="1:10" s="156" customFormat="1" ht="12.95" customHeight="1">
      <c r="A33" s="152"/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 s="156" customFormat="1" ht="12.95" customHeight="1">
      <c r="A34" s="152"/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 s="156" customFormat="1" ht="12.95" customHeight="1">
      <c r="A35" s="152"/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0" s="156" customFormat="1" ht="12.95" customHeight="1">
      <c r="A36" s="152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0" s="156" customFormat="1" ht="12.95" customHeight="1">
      <c r="A37" s="152"/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10" s="156" customFormat="1" ht="12.95" customHeight="1">
      <c r="A38" s="152"/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10" s="156" customFormat="1" ht="12.95" customHeight="1">
      <c r="A39" s="152"/>
      <c r="B39" s="154"/>
      <c r="C39" s="154"/>
      <c r="D39" s="154"/>
      <c r="E39" s="154"/>
      <c r="F39" s="154"/>
      <c r="G39" s="154"/>
      <c r="H39" s="154"/>
      <c r="I39" s="154"/>
      <c r="J39" s="154"/>
    </row>
    <row r="40" spans="1:10" s="156" customFormat="1" ht="12.95" customHeight="1">
      <c r="A40" s="152"/>
      <c r="B40" s="154"/>
      <c r="C40" s="154"/>
      <c r="D40" s="154"/>
      <c r="E40" s="154"/>
      <c r="F40" s="154"/>
      <c r="G40" s="154"/>
      <c r="H40" s="154"/>
      <c r="I40" s="154"/>
      <c r="J40" s="154"/>
    </row>
    <row r="41" spans="1:10" s="156" customFormat="1" ht="12.95" customHeight="1">
      <c r="A41" s="152"/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s="156" customFormat="1" ht="12.95" customHeight="1">
      <c r="A42" s="152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s="156" customFormat="1" ht="12.95" customHeight="1">
      <c r="A43" s="152"/>
      <c r="B43" s="154"/>
      <c r="C43" s="154"/>
      <c r="D43" s="154"/>
      <c r="E43" s="154"/>
      <c r="F43" s="154"/>
      <c r="G43" s="154"/>
      <c r="H43" s="154"/>
      <c r="I43" s="154"/>
      <c r="J43" s="154"/>
    </row>
    <row r="44" spans="1:10" s="156" customFormat="1" ht="12.95" customHeight="1">
      <c r="A44" s="152"/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s="156" customFormat="1" ht="12.95" customHeight="1">
      <c r="A45" s="152"/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s="156" customFormat="1" ht="12.95" customHeight="1">
      <c r="A46" s="152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0" s="156" customFormat="1" ht="12.95" customHeight="1">
      <c r="A47" s="152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0" s="156" customFormat="1" ht="12.95" customHeight="1">
      <c r="A48" s="152"/>
      <c r="B48" s="154"/>
      <c r="C48" s="154"/>
      <c r="D48" s="154"/>
      <c r="E48" s="154"/>
      <c r="F48" s="154"/>
      <c r="G48" s="154"/>
      <c r="H48" s="154"/>
      <c r="I48" s="154"/>
      <c r="J48" s="154"/>
    </row>
    <row r="49" spans="1:10" s="156" customFormat="1" ht="12.95" customHeight="1">
      <c r="A49" s="152"/>
      <c r="B49" s="154"/>
      <c r="C49" s="154"/>
      <c r="D49" s="154"/>
      <c r="E49" s="154"/>
      <c r="F49" s="154"/>
      <c r="G49" s="154"/>
      <c r="H49" s="154"/>
      <c r="I49" s="154"/>
      <c r="J49" s="154"/>
    </row>
    <row r="50" spans="1:10" s="156" customFormat="1" ht="12.95" customHeight="1">
      <c r="A50" s="152"/>
      <c r="B50" s="154"/>
      <c r="C50" s="154"/>
      <c r="D50" s="154"/>
      <c r="E50" s="154"/>
      <c r="F50" s="154"/>
      <c r="G50" s="154"/>
      <c r="H50" s="154"/>
      <c r="I50" s="154"/>
      <c r="J50" s="154"/>
    </row>
    <row r="51" spans="1:10" s="156" customFormat="1" ht="12.95" customHeight="1">
      <c r="A51" s="152"/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s="156" customFormat="1" ht="12.95" customHeight="1">
      <c r="A52" s="152"/>
      <c r="B52" s="154"/>
      <c r="C52" s="154"/>
      <c r="D52" s="154"/>
      <c r="E52" s="154"/>
      <c r="F52" s="154"/>
      <c r="G52" s="154"/>
      <c r="H52" s="154"/>
      <c r="I52" s="154"/>
      <c r="J52" s="154"/>
    </row>
    <row r="53" spans="1:10" s="156" customFormat="1" ht="12.95" customHeight="1">
      <c r="A53" s="152"/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 s="156" customFormat="1" ht="12.95" customHeight="1">
      <c r="A54" s="152"/>
      <c r="B54" s="154"/>
      <c r="C54" s="154"/>
      <c r="D54" s="154"/>
      <c r="E54" s="154"/>
      <c r="F54" s="154"/>
      <c r="G54" s="154"/>
      <c r="H54" s="154"/>
      <c r="I54" s="154"/>
      <c r="J54" s="154"/>
    </row>
    <row r="55" spans="1:10" s="156" customFormat="1" ht="12.95" customHeight="1">
      <c r="A55" s="152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0" s="156" customFormat="1" ht="12.95" customHeight="1">
      <c r="A56" s="152"/>
      <c r="B56" s="154"/>
      <c r="C56" s="154"/>
      <c r="D56" s="154"/>
      <c r="E56" s="154"/>
      <c r="F56" s="154"/>
      <c r="G56" s="154"/>
      <c r="H56" s="154"/>
      <c r="I56" s="154"/>
      <c r="J56" s="154"/>
    </row>
    <row r="57" spans="1:10" s="156" customFormat="1" ht="12.95" customHeight="1">
      <c r="A57" s="152"/>
      <c r="B57" s="154"/>
      <c r="C57" s="154"/>
      <c r="D57" s="154"/>
      <c r="E57" s="154"/>
      <c r="F57" s="154"/>
      <c r="G57" s="154"/>
      <c r="H57" s="154"/>
      <c r="I57" s="154"/>
      <c r="J57" s="154"/>
    </row>
    <row r="58" spans="1:10" s="156" customFormat="1" ht="12.95" customHeight="1">
      <c r="A58" s="152"/>
      <c r="B58" s="154"/>
      <c r="C58" s="154"/>
      <c r="D58" s="154"/>
      <c r="E58" s="154"/>
      <c r="F58" s="154"/>
      <c r="G58" s="154"/>
      <c r="H58" s="154"/>
      <c r="I58" s="154"/>
      <c r="J58" s="154"/>
    </row>
    <row r="59" spans="1:10" s="156" customFormat="1" ht="12.95" customHeight="1">
      <c r="A59" s="152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156" customFormat="1" ht="12.95" customHeight="1">
      <c r="A60" s="152"/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10" s="156" customFormat="1" ht="12.95" customHeight="1">
      <c r="A61" s="152"/>
      <c r="B61" s="154"/>
      <c r="C61" s="154"/>
      <c r="D61" s="154"/>
      <c r="E61" s="154"/>
      <c r="F61" s="154"/>
      <c r="G61" s="154"/>
      <c r="H61" s="154"/>
      <c r="I61" s="154"/>
      <c r="J61" s="154"/>
    </row>
    <row r="62" spans="1:10" s="156" customFormat="1" ht="12.95" customHeight="1">
      <c r="A62" s="152"/>
      <c r="B62" s="154"/>
      <c r="C62" s="154"/>
      <c r="D62" s="154"/>
      <c r="E62" s="154"/>
      <c r="F62" s="154"/>
      <c r="G62" s="154"/>
      <c r="H62" s="154"/>
      <c r="I62" s="154"/>
      <c r="J62" s="154"/>
    </row>
    <row r="63" spans="1:10" s="156" customFormat="1" ht="12.95" customHeight="1">
      <c r="A63" s="152"/>
      <c r="B63" s="154"/>
      <c r="C63" s="154"/>
      <c r="D63" s="154"/>
      <c r="E63" s="154"/>
      <c r="F63" s="154"/>
      <c r="G63" s="154"/>
      <c r="H63" s="154"/>
      <c r="I63" s="154"/>
      <c r="J63" s="154"/>
    </row>
    <row r="64" spans="1:10" s="156" customFormat="1" ht="12.95" customHeight="1">
      <c r="A64" s="152"/>
      <c r="B64" s="154"/>
      <c r="C64" s="154"/>
      <c r="D64" s="154"/>
      <c r="E64" s="154"/>
      <c r="F64" s="154"/>
      <c r="G64" s="154"/>
      <c r="H64" s="154"/>
      <c r="I64" s="154"/>
      <c r="J64" s="154"/>
    </row>
    <row r="65" spans="1:10" s="156" customFormat="1" ht="12.95" customHeight="1">
      <c r="A65" s="152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 s="156" customFormat="1" ht="12.95" customHeight="1">
      <c r="A66" s="152"/>
      <c r="B66" s="154"/>
      <c r="C66" s="154"/>
      <c r="D66" s="154"/>
      <c r="E66" s="154"/>
      <c r="F66" s="154"/>
      <c r="G66" s="154"/>
      <c r="H66" s="154"/>
      <c r="I66" s="154"/>
      <c r="J66" s="154"/>
    </row>
    <row r="67" spans="1:10" s="156" customFormat="1" ht="12.95" customHeight="1">
      <c r="A67" s="152"/>
      <c r="B67" s="154"/>
      <c r="C67" s="154"/>
      <c r="D67" s="154"/>
      <c r="E67" s="154"/>
      <c r="F67" s="154"/>
      <c r="G67" s="154"/>
      <c r="H67" s="154"/>
      <c r="I67" s="154"/>
      <c r="J67" s="154"/>
    </row>
    <row r="68" spans="1:10" s="156" customFormat="1" ht="12.95" customHeight="1">
      <c r="A68" s="152"/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s="156" customFormat="1" ht="12.95" customHeight="1">
      <c r="A69" s="152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s="156" customFormat="1" ht="12.95" customHeight="1">
      <c r="A70" s="152"/>
      <c r="B70" s="154"/>
      <c r="C70" s="154"/>
      <c r="D70" s="154"/>
      <c r="E70" s="154"/>
      <c r="F70" s="154"/>
      <c r="G70" s="154"/>
      <c r="H70" s="154"/>
      <c r="I70" s="154"/>
      <c r="J70" s="154"/>
    </row>
    <row r="71" spans="1:10" s="156" customFormat="1" ht="12.95" customHeight="1">
      <c r="A71" s="152"/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s="156" customFormat="1" ht="12.95" customHeight="1">
      <c r="A72" s="152"/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 s="156" customFormat="1" ht="12.95" customHeight="1">
      <c r="A73" s="152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s="156" customFormat="1" ht="12.95" customHeight="1">
      <c r="A74" s="152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 s="156" customFormat="1" ht="12.95" customHeight="1">
      <c r="A75" s="152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0" s="156" customFormat="1" ht="12.95" customHeight="1">
      <c r="A76" s="152"/>
      <c r="B76" s="154"/>
      <c r="C76" s="154"/>
      <c r="D76" s="154"/>
      <c r="E76" s="154"/>
      <c r="F76" s="154"/>
      <c r="G76" s="154"/>
      <c r="H76" s="154"/>
      <c r="I76" s="154"/>
      <c r="J76" s="154"/>
    </row>
    <row r="77" spans="1:10" s="156" customFormat="1" ht="12.95" customHeight="1">
      <c r="A77" s="152"/>
      <c r="B77" s="154"/>
      <c r="C77" s="154"/>
      <c r="D77" s="154"/>
      <c r="E77" s="154"/>
      <c r="F77" s="154"/>
      <c r="G77" s="154"/>
      <c r="H77" s="154"/>
      <c r="I77" s="154"/>
      <c r="J77" s="154"/>
    </row>
    <row r="78" spans="1:10" s="156" customFormat="1" ht="12.95" customHeight="1">
      <c r="A78" s="152"/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 s="156" customFormat="1" ht="12.95" customHeight="1">
      <c r="A79" s="152"/>
      <c r="B79" s="154"/>
      <c r="C79" s="154"/>
      <c r="D79" s="154"/>
      <c r="E79" s="154"/>
      <c r="F79" s="154"/>
      <c r="G79" s="154"/>
      <c r="H79" s="154"/>
      <c r="I79" s="154"/>
      <c r="J79" s="154"/>
    </row>
    <row r="80" spans="1:10" s="156" customFormat="1" ht="12.95" customHeight="1">
      <c r="A80" s="152"/>
      <c r="B80" s="154"/>
      <c r="C80" s="154"/>
      <c r="D80" s="154"/>
      <c r="E80" s="154"/>
      <c r="F80" s="154"/>
      <c r="G80" s="154"/>
      <c r="H80" s="154"/>
      <c r="I80" s="154"/>
      <c r="J80" s="154"/>
    </row>
    <row r="81" spans="1:10" s="156" customFormat="1" ht="12.95" customHeight="1">
      <c r="A81" s="152"/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s="156" customFormat="1" ht="12.95" customHeight="1">
      <c r="A82" s="152"/>
      <c r="B82" s="154"/>
      <c r="C82" s="154"/>
      <c r="D82" s="154"/>
      <c r="E82" s="154"/>
      <c r="F82" s="154"/>
      <c r="G82" s="154"/>
      <c r="H82" s="154"/>
      <c r="I82" s="154"/>
      <c r="J82" s="154"/>
    </row>
  </sheetData>
  <hyperlinks>
    <hyperlink ref="J6" location="Índice!D9" display="Índice"/>
  </hyperlinks>
  <printOptions horizontalCentered="1" gridLinesSet="0"/>
  <pageMargins left="0" right="0" top="0.39370078740157483" bottom="0" header="0" footer="0"/>
  <pageSetup paperSize="9" scale="110" orientation="landscape" r:id="rId1"/>
  <headerFooter alignWithMargins="0">
    <oddHeader>&amp;R&amp;P/&amp;N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WW98"/>
  <sheetViews>
    <sheetView showGridLines="0" zoomScaleNormal="100" workbookViewId="0">
      <pane xSplit="1" ySplit="9" topLeftCell="AW10" activePane="bottomRight" state="frozen"/>
      <selection activeCell="M42" sqref="M42"/>
      <selection pane="topRight" activeCell="M42" sqref="M42"/>
      <selection pane="bottomLeft" activeCell="M42" sqref="M42"/>
      <selection pane="bottomRight" activeCell="BF7" sqref="BF7"/>
    </sheetView>
  </sheetViews>
  <sheetFormatPr defaultColWidth="11" defaultRowHeight="12.75"/>
  <cols>
    <col min="1" max="1" width="39" style="152" bestFit="1" customWidth="1"/>
    <col min="2" max="37" width="9.375" style="152" customWidth="1"/>
    <col min="38" max="58" width="9.375" style="151" customWidth="1"/>
    <col min="59" max="260" width="11" style="126"/>
    <col min="261" max="261" width="28.75" style="126" customWidth="1"/>
    <col min="262" max="297" width="11" style="126" hidden="1" customWidth="1"/>
    <col min="298" max="299" width="9.375" style="126" customWidth="1"/>
    <col min="300" max="516" width="11" style="126"/>
    <col min="517" max="517" width="28.75" style="126" customWidth="1"/>
    <col min="518" max="553" width="11" style="126" hidden="1" customWidth="1"/>
    <col min="554" max="555" width="9.375" style="126" customWidth="1"/>
    <col min="556" max="772" width="11" style="126"/>
    <col min="773" max="773" width="28.75" style="126" customWidth="1"/>
    <col min="774" max="809" width="11" style="126" hidden="1" customWidth="1"/>
    <col min="810" max="811" width="9.375" style="126" customWidth="1"/>
    <col min="812" max="1028" width="11" style="126"/>
    <col min="1029" max="1029" width="28.75" style="126" customWidth="1"/>
    <col min="1030" max="1065" width="11" style="126" hidden="1" customWidth="1"/>
    <col min="1066" max="1067" width="9.375" style="126" customWidth="1"/>
    <col min="1068" max="1284" width="11" style="126"/>
    <col min="1285" max="1285" width="28.75" style="126" customWidth="1"/>
    <col min="1286" max="1321" width="11" style="126" hidden="1" customWidth="1"/>
    <col min="1322" max="1323" width="9.375" style="126" customWidth="1"/>
    <col min="1324" max="1540" width="11" style="126"/>
    <col min="1541" max="1541" width="28.75" style="126" customWidth="1"/>
    <col min="1542" max="1577" width="11" style="126" hidden="1" customWidth="1"/>
    <col min="1578" max="1579" width="9.375" style="126" customWidth="1"/>
    <col min="1580" max="1796" width="11" style="126"/>
    <col min="1797" max="1797" width="28.75" style="126" customWidth="1"/>
    <col min="1798" max="1833" width="11" style="126" hidden="1" customWidth="1"/>
    <col min="1834" max="1835" width="9.375" style="126" customWidth="1"/>
    <col min="1836" max="2052" width="11" style="126"/>
    <col min="2053" max="2053" width="28.75" style="126" customWidth="1"/>
    <col min="2054" max="2089" width="11" style="126" hidden="1" customWidth="1"/>
    <col min="2090" max="2091" width="9.375" style="126" customWidth="1"/>
    <col min="2092" max="2308" width="11" style="126"/>
    <col min="2309" max="2309" width="28.75" style="126" customWidth="1"/>
    <col min="2310" max="2345" width="11" style="126" hidden="1" customWidth="1"/>
    <col min="2346" max="2347" width="9.375" style="126" customWidth="1"/>
    <col min="2348" max="2564" width="11" style="126"/>
    <col min="2565" max="2565" width="28.75" style="126" customWidth="1"/>
    <col min="2566" max="2601" width="11" style="126" hidden="1" customWidth="1"/>
    <col min="2602" max="2603" width="9.375" style="126" customWidth="1"/>
    <col min="2604" max="2820" width="11" style="126"/>
    <col min="2821" max="2821" width="28.75" style="126" customWidth="1"/>
    <col min="2822" max="2857" width="11" style="126" hidden="1" customWidth="1"/>
    <col min="2858" max="2859" width="9.375" style="126" customWidth="1"/>
    <col min="2860" max="3076" width="11" style="126"/>
    <col min="3077" max="3077" width="28.75" style="126" customWidth="1"/>
    <col min="3078" max="3113" width="11" style="126" hidden="1" customWidth="1"/>
    <col min="3114" max="3115" width="9.375" style="126" customWidth="1"/>
    <col min="3116" max="3332" width="11" style="126"/>
    <col min="3333" max="3333" width="28.75" style="126" customWidth="1"/>
    <col min="3334" max="3369" width="11" style="126" hidden="1" customWidth="1"/>
    <col min="3370" max="3371" width="9.375" style="126" customWidth="1"/>
    <col min="3372" max="3588" width="11" style="126"/>
    <col min="3589" max="3589" width="28.75" style="126" customWidth="1"/>
    <col min="3590" max="3625" width="11" style="126" hidden="1" customWidth="1"/>
    <col min="3626" max="3627" width="9.375" style="126" customWidth="1"/>
    <col min="3628" max="3844" width="11" style="126"/>
    <col min="3845" max="3845" width="28.75" style="126" customWidth="1"/>
    <col min="3846" max="3881" width="11" style="126" hidden="1" customWidth="1"/>
    <col min="3882" max="3883" width="9.375" style="126" customWidth="1"/>
    <col min="3884" max="4100" width="11" style="126"/>
    <col min="4101" max="4101" width="28.75" style="126" customWidth="1"/>
    <col min="4102" max="4137" width="11" style="126" hidden="1" customWidth="1"/>
    <col min="4138" max="4139" width="9.375" style="126" customWidth="1"/>
    <col min="4140" max="4356" width="11" style="126"/>
    <col min="4357" max="4357" width="28.75" style="126" customWidth="1"/>
    <col min="4358" max="4393" width="11" style="126" hidden="1" customWidth="1"/>
    <col min="4394" max="4395" width="9.375" style="126" customWidth="1"/>
    <col min="4396" max="4612" width="11" style="126"/>
    <col min="4613" max="4613" width="28.75" style="126" customWidth="1"/>
    <col min="4614" max="4649" width="11" style="126" hidden="1" customWidth="1"/>
    <col min="4650" max="4651" width="9.375" style="126" customWidth="1"/>
    <col min="4652" max="4868" width="11" style="126"/>
    <col min="4869" max="4869" width="28.75" style="126" customWidth="1"/>
    <col min="4870" max="4905" width="11" style="126" hidden="1" customWidth="1"/>
    <col min="4906" max="4907" width="9.375" style="126" customWidth="1"/>
    <col min="4908" max="5124" width="11" style="126"/>
    <col min="5125" max="5125" width="28.75" style="126" customWidth="1"/>
    <col min="5126" max="5161" width="11" style="126" hidden="1" customWidth="1"/>
    <col min="5162" max="5163" width="9.375" style="126" customWidth="1"/>
    <col min="5164" max="5380" width="11" style="126"/>
    <col min="5381" max="5381" width="28.75" style="126" customWidth="1"/>
    <col min="5382" max="5417" width="11" style="126" hidden="1" customWidth="1"/>
    <col min="5418" max="5419" width="9.375" style="126" customWidth="1"/>
    <col min="5420" max="5636" width="11" style="126"/>
    <col min="5637" max="5637" width="28.75" style="126" customWidth="1"/>
    <col min="5638" max="5673" width="11" style="126" hidden="1" customWidth="1"/>
    <col min="5674" max="5675" width="9.375" style="126" customWidth="1"/>
    <col min="5676" max="5892" width="11" style="126"/>
    <col min="5893" max="5893" width="28.75" style="126" customWidth="1"/>
    <col min="5894" max="5929" width="11" style="126" hidden="1" customWidth="1"/>
    <col min="5930" max="5931" width="9.375" style="126" customWidth="1"/>
    <col min="5932" max="6148" width="11" style="126"/>
    <col min="6149" max="6149" width="28.75" style="126" customWidth="1"/>
    <col min="6150" max="6185" width="11" style="126" hidden="1" customWidth="1"/>
    <col min="6186" max="6187" width="9.375" style="126" customWidth="1"/>
    <col min="6188" max="6404" width="11" style="126"/>
    <col min="6405" max="6405" width="28.75" style="126" customWidth="1"/>
    <col min="6406" max="6441" width="11" style="126" hidden="1" customWidth="1"/>
    <col min="6442" max="6443" width="9.375" style="126" customWidth="1"/>
    <col min="6444" max="6660" width="11" style="126"/>
    <col min="6661" max="6661" width="28.75" style="126" customWidth="1"/>
    <col min="6662" max="6697" width="11" style="126" hidden="1" customWidth="1"/>
    <col min="6698" max="6699" width="9.375" style="126" customWidth="1"/>
    <col min="6700" max="6916" width="11" style="126"/>
    <col min="6917" max="6917" width="28.75" style="126" customWidth="1"/>
    <col min="6918" max="6953" width="11" style="126" hidden="1" customWidth="1"/>
    <col min="6954" max="6955" width="9.375" style="126" customWidth="1"/>
    <col min="6956" max="7172" width="11" style="126"/>
    <col min="7173" max="7173" width="28.75" style="126" customWidth="1"/>
    <col min="7174" max="7209" width="11" style="126" hidden="1" customWidth="1"/>
    <col min="7210" max="7211" width="9.375" style="126" customWidth="1"/>
    <col min="7212" max="7428" width="11" style="126"/>
    <col min="7429" max="7429" width="28.75" style="126" customWidth="1"/>
    <col min="7430" max="7465" width="11" style="126" hidden="1" customWidth="1"/>
    <col min="7466" max="7467" width="9.375" style="126" customWidth="1"/>
    <col min="7468" max="7684" width="11" style="126"/>
    <col min="7685" max="7685" width="28.75" style="126" customWidth="1"/>
    <col min="7686" max="7721" width="11" style="126" hidden="1" customWidth="1"/>
    <col min="7722" max="7723" width="9.375" style="126" customWidth="1"/>
    <col min="7724" max="7940" width="11" style="126"/>
    <col min="7941" max="7941" width="28.75" style="126" customWidth="1"/>
    <col min="7942" max="7977" width="11" style="126" hidden="1" customWidth="1"/>
    <col min="7978" max="7979" width="9.375" style="126" customWidth="1"/>
    <col min="7980" max="8196" width="11" style="126"/>
    <col min="8197" max="8197" width="28.75" style="126" customWidth="1"/>
    <col min="8198" max="8233" width="11" style="126" hidden="1" customWidth="1"/>
    <col min="8234" max="8235" width="9.375" style="126" customWidth="1"/>
    <col min="8236" max="8452" width="11" style="126"/>
    <col min="8453" max="8453" width="28.75" style="126" customWidth="1"/>
    <col min="8454" max="8489" width="11" style="126" hidden="1" customWidth="1"/>
    <col min="8490" max="8491" width="9.375" style="126" customWidth="1"/>
    <col min="8492" max="8708" width="11" style="126"/>
    <col min="8709" max="8709" width="28.75" style="126" customWidth="1"/>
    <col min="8710" max="8745" width="11" style="126" hidden="1" customWidth="1"/>
    <col min="8746" max="8747" width="9.375" style="126" customWidth="1"/>
    <col min="8748" max="8964" width="11" style="126"/>
    <col min="8965" max="8965" width="28.75" style="126" customWidth="1"/>
    <col min="8966" max="9001" width="11" style="126" hidden="1" customWidth="1"/>
    <col min="9002" max="9003" width="9.375" style="126" customWidth="1"/>
    <col min="9004" max="9220" width="11" style="126"/>
    <col min="9221" max="9221" width="28.75" style="126" customWidth="1"/>
    <col min="9222" max="9257" width="11" style="126" hidden="1" customWidth="1"/>
    <col min="9258" max="9259" width="9.375" style="126" customWidth="1"/>
    <col min="9260" max="9476" width="11" style="126"/>
    <col min="9477" max="9477" width="28.75" style="126" customWidth="1"/>
    <col min="9478" max="9513" width="11" style="126" hidden="1" customWidth="1"/>
    <col min="9514" max="9515" width="9.375" style="126" customWidth="1"/>
    <col min="9516" max="9732" width="11" style="126"/>
    <col min="9733" max="9733" width="28.75" style="126" customWidth="1"/>
    <col min="9734" max="9769" width="11" style="126" hidden="1" customWidth="1"/>
    <col min="9770" max="9771" width="9.375" style="126" customWidth="1"/>
    <col min="9772" max="9988" width="11" style="126"/>
    <col min="9989" max="9989" width="28.75" style="126" customWidth="1"/>
    <col min="9990" max="10025" width="11" style="126" hidden="1" customWidth="1"/>
    <col min="10026" max="10027" width="9.375" style="126" customWidth="1"/>
    <col min="10028" max="10244" width="11" style="126"/>
    <col min="10245" max="10245" width="28.75" style="126" customWidth="1"/>
    <col min="10246" max="10281" width="11" style="126" hidden="1" customWidth="1"/>
    <col min="10282" max="10283" width="9.375" style="126" customWidth="1"/>
    <col min="10284" max="10500" width="11" style="126"/>
    <col min="10501" max="10501" width="28.75" style="126" customWidth="1"/>
    <col min="10502" max="10537" width="11" style="126" hidden="1" customWidth="1"/>
    <col min="10538" max="10539" width="9.375" style="126" customWidth="1"/>
    <col min="10540" max="10756" width="11" style="126"/>
    <col min="10757" max="10757" width="28.75" style="126" customWidth="1"/>
    <col min="10758" max="10793" width="11" style="126" hidden="1" customWidth="1"/>
    <col min="10794" max="10795" width="9.375" style="126" customWidth="1"/>
    <col min="10796" max="11012" width="11" style="126"/>
    <col min="11013" max="11013" width="28.75" style="126" customWidth="1"/>
    <col min="11014" max="11049" width="11" style="126" hidden="1" customWidth="1"/>
    <col min="11050" max="11051" width="9.375" style="126" customWidth="1"/>
    <col min="11052" max="11268" width="11" style="126"/>
    <col min="11269" max="11269" width="28.75" style="126" customWidth="1"/>
    <col min="11270" max="11305" width="11" style="126" hidden="1" customWidth="1"/>
    <col min="11306" max="11307" width="9.375" style="126" customWidth="1"/>
    <col min="11308" max="11524" width="11" style="126"/>
    <col min="11525" max="11525" width="28.75" style="126" customWidth="1"/>
    <col min="11526" max="11561" width="11" style="126" hidden="1" customWidth="1"/>
    <col min="11562" max="11563" width="9.375" style="126" customWidth="1"/>
    <col min="11564" max="11780" width="11" style="126"/>
    <col min="11781" max="11781" width="28.75" style="126" customWidth="1"/>
    <col min="11782" max="11817" width="11" style="126" hidden="1" customWidth="1"/>
    <col min="11818" max="11819" width="9.375" style="126" customWidth="1"/>
    <col min="11820" max="12036" width="11" style="126"/>
    <col min="12037" max="12037" width="28.75" style="126" customWidth="1"/>
    <col min="12038" max="12073" width="11" style="126" hidden="1" customWidth="1"/>
    <col min="12074" max="12075" width="9.375" style="126" customWidth="1"/>
    <col min="12076" max="12292" width="11" style="126"/>
    <col min="12293" max="12293" width="28.75" style="126" customWidth="1"/>
    <col min="12294" max="12329" width="11" style="126" hidden="1" customWidth="1"/>
    <col min="12330" max="12331" width="9.375" style="126" customWidth="1"/>
    <col min="12332" max="12548" width="11" style="126"/>
    <col min="12549" max="12549" width="28.75" style="126" customWidth="1"/>
    <col min="12550" max="12585" width="11" style="126" hidden="1" customWidth="1"/>
    <col min="12586" max="12587" width="9.375" style="126" customWidth="1"/>
    <col min="12588" max="12804" width="11" style="126"/>
    <col min="12805" max="12805" width="28.75" style="126" customWidth="1"/>
    <col min="12806" max="12841" width="11" style="126" hidden="1" customWidth="1"/>
    <col min="12842" max="12843" width="9.375" style="126" customWidth="1"/>
    <col min="12844" max="13060" width="11" style="126"/>
    <col min="13061" max="13061" width="28.75" style="126" customWidth="1"/>
    <col min="13062" max="13097" width="11" style="126" hidden="1" customWidth="1"/>
    <col min="13098" max="13099" width="9.375" style="126" customWidth="1"/>
    <col min="13100" max="13316" width="11" style="126"/>
    <col min="13317" max="13317" width="28.75" style="126" customWidth="1"/>
    <col min="13318" max="13353" width="11" style="126" hidden="1" customWidth="1"/>
    <col min="13354" max="13355" width="9.375" style="126" customWidth="1"/>
    <col min="13356" max="13572" width="11" style="126"/>
    <col min="13573" max="13573" width="28.75" style="126" customWidth="1"/>
    <col min="13574" max="13609" width="11" style="126" hidden="1" customWidth="1"/>
    <col min="13610" max="13611" width="9.375" style="126" customWidth="1"/>
    <col min="13612" max="13828" width="11" style="126"/>
    <col min="13829" max="13829" width="28.75" style="126" customWidth="1"/>
    <col min="13830" max="13865" width="11" style="126" hidden="1" customWidth="1"/>
    <col min="13866" max="13867" width="9.375" style="126" customWidth="1"/>
    <col min="13868" max="14084" width="11" style="126"/>
    <col min="14085" max="14085" width="28.75" style="126" customWidth="1"/>
    <col min="14086" max="14121" width="11" style="126" hidden="1" customWidth="1"/>
    <col min="14122" max="14123" width="9.375" style="126" customWidth="1"/>
    <col min="14124" max="14340" width="11" style="126"/>
    <col min="14341" max="14341" width="28.75" style="126" customWidth="1"/>
    <col min="14342" max="14377" width="11" style="126" hidden="1" customWidth="1"/>
    <col min="14378" max="14379" width="9.375" style="126" customWidth="1"/>
    <col min="14380" max="14596" width="11" style="126"/>
    <col min="14597" max="14597" width="28.75" style="126" customWidth="1"/>
    <col min="14598" max="14633" width="11" style="126" hidden="1" customWidth="1"/>
    <col min="14634" max="14635" width="9.375" style="126" customWidth="1"/>
    <col min="14636" max="14852" width="11" style="126"/>
    <col min="14853" max="14853" width="28.75" style="126" customWidth="1"/>
    <col min="14854" max="14889" width="11" style="126" hidden="1" customWidth="1"/>
    <col min="14890" max="14891" width="9.375" style="126" customWidth="1"/>
    <col min="14892" max="15108" width="11" style="126"/>
    <col min="15109" max="15109" width="28.75" style="126" customWidth="1"/>
    <col min="15110" max="15145" width="11" style="126" hidden="1" customWidth="1"/>
    <col min="15146" max="15147" width="9.375" style="126" customWidth="1"/>
    <col min="15148" max="15364" width="11" style="126"/>
    <col min="15365" max="15365" width="28.75" style="126" customWidth="1"/>
    <col min="15366" max="15401" width="11" style="126" hidden="1" customWidth="1"/>
    <col min="15402" max="15403" width="9.375" style="126" customWidth="1"/>
    <col min="15404" max="15620" width="11" style="126"/>
    <col min="15621" max="15621" width="28.75" style="126" customWidth="1"/>
    <col min="15622" max="15657" width="11" style="126" hidden="1" customWidth="1"/>
    <col min="15658" max="15659" width="9.375" style="126" customWidth="1"/>
    <col min="15660" max="15876" width="11" style="126"/>
    <col min="15877" max="15877" width="28.75" style="126" customWidth="1"/>
    <col min="15878" max="15913" width="11" style="126" hidden="1" customWidth="1"/>
    <col min="15914" max="15915" width="9.375" style="126" customWidth="1"/>
    <col min="15916" max="16132" width="11" style="126"/>
    <col min="16133" max="16133" width="28.75" style="126" customWidth="1"/>
    <col min="16134" max="16169" width="11" style="126" hidden="1" customWidth="1"/>
    <col min="16170" max="16171" width="9.375" style="126" customWidth="1"/>
    <col min="16172" max="16384" width="11" style="126"/>
  </cols>
  <sheetData>
    <row r="1" spans="1:124" s="107" customFormat="1" ht="15" customHeight="1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/>
      <c r="AG1" s="224"/>
      <c r="AH1" s="224"/>
      <c r="AI1" s="224"/>
      <c r="AJ1" s="224"/>
      <c r="AK1" s="224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</row>
    <row r="2" spans="1:124" s="107" customFormat="1" ht="15" customHeight="1">
      <c r="A2" s="51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4"/>
      <c r="AG2" s="224"/>
      <c r="AH2" s="224"/>
      <c r="AI2" s="224"/>
      <c r="AJ2" s="224"/>
      <c r="AK2" s="224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</row>
    <row r="3" spans="1:124" s="107" customFormat="1" ht="15" customHeight="1">
      <c r="A3" s="51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</row>
    <row r="4" spans="1:124" s="107" customFormat="1" ht="15" customHeight="1">
      <c r="A4" s="225" t="s">
        <v>197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1:124" s="107" customFormat="1" ht="15" customHeight="1" thickBot="1">
      <c r="A5" s="102" t="s">
        <v>198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1:124" s="107" customFormat="1" ht="17.25" customHeight="1" thickTop="1">
      <c r="A6" s="22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11"/>
      <c r="AQ6" s="111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124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124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</row>
    <row r="9" spans="1:124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BF9" s="126"/>
    </row>
    <row r="10" spans="1:124" s="107" customFormat="1" ht="15" customHeight="1">
      <c r="A10" s="165" t="s">
        <v>199</v>
      </c>
      <c r="B10" s="226">
        <v>45866</v>
      </c>
      <c r="C10" s="226">
        <v>49388</v>
      </c>
      <c r="D10" s="226">
        <v>53959</v>
      </c>
      <c r="E10" s="226">
        <v>58716</v>
      </c>
      <c r="F10" s="226">
        <v>61642</v>
      </c>
      <c r="G10" s="226">
        <v>64889</v>
      </c>
      <c r="H10" s="226">
        <v>68788</v>
      </c>
      <c r="I10" s="226">
        <v>72603</v>
      </c>
      <c r="J10" s="226">
        <v>72507</v>
      </c>
      <c r="K10" s="226">
        <v>73193</v>
      </c>
      <c r="L10" s="226">
        <v>74228</v>
      </c>
      <c r="M10" s="226">
        <v>80922</v>
      </c>
      <c r="N10" s="226">
        <v>84729</v>
      </c>
      <c r="O10" s="226">
        <v>88322</v>
      </c>
      <c r="P10" s="226">
        <v>91654</v>
      </c>
      <c r="Q10" s="226">
        <v>96884</v>
      </c>
      <c r="R10" s="226">
        <v>98738</v>
      </c>
      <c r="S10" s="226">
        <v>101462</v>
      </c>
      <c r="T10" s="226">
        <v>103901</v>
      </c>
      <c r="U10" s="226">
        <v>106972</v>
      </c>
      <c r="V10" s="226">
        <v>108322</v>
      </c>
      <c r="W10" s="226">
        <v>110952</v>
      </c>
      <c r="X10" s="226">
        <v>113309</v>
      </c>
      <c r="Y10" s="226">
        <v>116405</v>
      </c>
      <c r="Z10" s="226">
        <v>118263</v>
      </c>
      <c r="AA10" s="226">
        <v>122571</v>
      </c>
      <c r="AB10" s="226">
        <v>126116</v>
      </c>
      <c r="AC10" s="226">
        <v>129680</v>
      </c>
      <c r="AD10" s="226">
        <v>131553</v>
      </c>
      <c r="AE10" s="226">
        <v>133959</v>
      </c>
      <c r="AF10" s="226">
        <v>136946</v>
      </c>
      <c r="AG10" s="226">
        <v>140309</v>
      </c>
      <c r="AH10" s="226">
        <v>140859</v>
      </c>
      <c r="AI10" s="226">
        <v>142232</v>
      </c>
      <c r="AJ10" s="226">
        <v>143941</v>
      </c>
      <c r="AK10" s="226">
        <v>146540</v>
      </c>
      <c r="AL10" s="226">
        <v>146658</v>
      </c>
      <c r="AM10" s="226">
        <v>147911</v>
      </c>
      <c r="AN10" s="226">
        <v>169570.92</v>
      </c>
      <c r="AO10" s="226">
        <v>170994</v>
      </c>
      <c r="AP10" s="226">
        <v>170726</v>
      </c>
      <c r="AQ10" s="226">
        <v>170877.09000000003</v>
      </c>
      <c r="AR10" s="226">
        <v>171007.92</v>
      </c>
      <c r="AS10" s="226">
        <v>174537</v>
      </c>
      <c r="AT10" s="226">
        <v>176879</v>
      </c>
      <c r="AU10" s="226">
        <v>181750.54</v>
      </c>
      <c r="AV10" s="226">
        <v>185249.02999999997</v>
      </c>
      <c r="AW10" s="226">
        <v>193731.8325689917</v>
      </c>
      <c r="AX10" s="226">
        <v>199480</v>
      </c>
      <c r="AY10" s="226">
        <v>209125.82123887027</v>
      </c>
      <c r="AZ10" s="226">
        <v>220615.12546792073</v>
      </c>
      <c r="BA10" s="226">
        <v>231468.41791907014</v>
      </c>
      <c r="BB10" s="226">
        <v>237261</v>
      </c>
      <c r="BC10" s="226">
        <v>233734.41646557007</v>
      </c>
      <c r="BD10" s="226">
        <v>240921.075042996</v>
      </c>
      <c r="BE10" s="226">
        <f>SUM(BE11:BE18)</f>
        <v>257406</v>
      </c>
      <c r="BF10" s="227">
        <f>SUM(BF11:BF18)</f>
        <v>266968.3</v>
      </c>
    </row>
    <row r="11" spans="1:124" s="122" customFormat="1" ht="15" customHeight="1">
      <c r="A11" s="181" t="s">
        <v>200</v>
      </c>
      <c r="B11" s="130">
        <v>9585</v>
      </c>
      <c r="C11" s="130">
        <v>10143</v>
      </c>
      <c r="D11" s="130">
        <v>11434</v>
      </c>
      <c r="E11" s="130">
        <v>11990</v>
      </c>
      <c r="F11" s="130">
        <v>12504</v>
      </c>
      <c r="G11" s="130">
        <v>12545</v>
      </c>
      <c r="H11" s="191">
        <v>12705</v>
      </c>
      <c r="I11" s="191">
        <v>12793</v>
      </c>
      <c r="J11" s="191">
        <v>13314</v>
      </c>
      <c r="K11" s="191">
        <v>14199</v>
      </c>
      <c r="L11" s="191">
        <v>14668</v>
      </c>
      <c r="M11" s="191">
        <v>16272</v>
      </c>
      <c r="N11" s="191">
        <v>18742</v>
      </c>
      <c r="O11" s="191">
        <v>21040</v>
      </c>
      <c r="P11" s="191">
        <v>22762</v>
      </c>
      <c r="Q11" s="191">
        <v>24119</v>
      </c>
      <c r="R11" s="191">
        <v>25814</v>
      </c>
      <c r="S11" s="191">
        <v>27122</v>
      </c>
      <c r="T11" s="191">
        <v>28057</v>
      </c>
      <c r="U11" s="191">
        <v>28506</v>
      </c>
      <c r="V11" s="191">
        <v>29850</v>
      </c>
      <c r="W11" s="191">
        <v>31478</v>
      </c>
      <c r="X11" s="191">
        <v>32714</v>
      </c>
      <c r="Y11" s="191">
        <v>33665</v>
      </c>
      <c r="Z11" s="191">
        <v>35802</v>
      </c>
      <c r="AA11" s="191">
        <v>38353</v>
      </c>
      <c r="AB11" s="191">
        <v>40644</v>
      </c>
      <c r="AC11" s="191">
        <v>41542</v>
      </c>
      <c r="AD11" s="191">
        <v>43095</v>
      </c>
      <c r="AE11" s="191">
        <v>43916</v>
      </c>
      <c r="AF11" s="191">
        <v>44530</v>
      </c>
      <c r="AG11" s="191">
        <v>44505</v>
      </c>
      <c r="AH11" s="191">
        <v>45903</v>
      </c>
      <c r="AI11" s="191">
        <v>47071</v>
      </c>
      <c r="AJ11" s="191">
        <v>48062</v>
      </c>
      <c r="AK11" s="191">
        <v>48180</v>
      </c>
      <c r="AL11" s="191">
        <v>49063</v>
      </c>
      <c r="AM11" s="191">
        <v>49747</v>
      </c>
      <c r="AN11" s="191">
        <v>54973</v>
      </c>
      <c r="AO11" s="191">
        <v>57241</v>
      </c>
      <c r="AP11" s="191">
        <v>57698</v>
      </c>
      <c r="AQ11" s="191">
        <v>58411</v>
      </c>
      <c r="AR11" s="191">
        <v>59673</v>
      </c>
      <c r="AS11" s="191">
        <v>60845</v>
      </c>
      <c r="AT11" s="191">
        <v>62863</v>
      </c>
      <c r="AU11" s="191">
        <v>65083.360000000001</v>
      </c>
      <c r="AV11" s="191">
        <v>67819.33</v>
      </c>
      <c r="AW11" s="191">
        <v>70805.829488851625</v>
      </c>
      <c r="AX11" s="191">
        <v>75193</v>
      </c>
      <c r="AY11" s="191">
        <v>81215.799501859205</v>
      </c>
      <c r="AZ11" s="191">
        <v>86470.409678131095</v>
      </c>
      <c r="BA11" s="191">
        <v>89905</v>
      </c>
      <c r="BB11" s="191">
        <v>94959</v>
      </c>
      <c r="BC11" s="191">
        <v>94622.020082908944</v>
      </c>
      <c r="BD11" s="191">
        <v>94906.365399482616</v>
      </c>
      <c r="BE11" s="191">
        <v>97642</v>
      </c>
      <c r="BF11" s="183">
        <v>103677.5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</row>
    <row r="12" spans="1:124" s="122" customFormat="1" ht="15" customHeight="1">
      <c r="A12" s="181" t="s">
        <v>201</v>
      </c>
      <c r="B12" s="130">
        <v>5913</v>
      </c>
      <c r="C12" s="130">
        <v>6711</v>
      </c>
      <c r="D12" s="130">
        <v>7012</v>
      </c>
      <c r="E12" s="130">
        <v>8078</v>
      </c>
      <c r="F12" s="130">
        <v>7970</v>
      </c>
      <c r="G12" s="130">
        <v>8208</v>
      </c>
      <c r="H12" s="191">
        <v>8345</v>
      </c>
      <c r="I12" s="191">
        <v>9216</v>
      </c>
      <c r="J12" s="191">
        <v>8682</v>
      </c>
      <c r="K12" s="191">
        <v>8972</v>
      </c>
      <c r="L12" s="191">
        <v>9386</v>
      </c>
      <c r="M12" s="191">
        <v>14085</v>
      </c>
      <c r="N12" s="191">
        <v>13704</v>
      </c>
      <c r="O12" s="191">
        <v>14576</v>
      </c>
      <c r="P12" s="191">
        <v>14617</v>
      </c>
      <c r="Q12" s="191">
        <v>16605</v>
      </c>
      <c r="R12" s="191">
        <v>15808</v>
      </c>
      <c r="S12" s="191">
        <v>16363</v>
      </c>
      <c r="T12" s="191">
        <v>16617</v>
      </c>
      <c r="U12" s="191">
        <v>17734</v>
      </c>
      <c r="V12" s="191">
        <v>16929</v>
      </c>
      <c r="W12" s="191">
        <v>17654</v>
      </c>
      <c r="X12" s="191">
        <v>17973</v>
      </c>
      <c r="Y12" s="191">
        <v>20077</v>
      </c>
      <c r="Z12" s="191">
        <v>19420</v>
      </c>
      <c r="AA12" s="191">
        <v>20316</v>
      </c>
      <c r="AB12" s="191">
        <v>21036</v>
      </c>
      <c r="AC12" s="191">
        <v>23103</v>
      </c>
      <c r="AD12" s="191">
        <v>22452</v>
      </c>
      <c r="AE12" s="191">
        <v>22896</v>
      </c>
      <c r="AF12" s="191">
        <v>23316</v>
      </c>
      <c r="AG12" s="191">
        <v>25244</v>
      </c>
      <c r="AH12" s="191">
        <v>23922</v>
      </c>
      <c r="AI12" s="191">
        <v>24284</v>
      </c>
      <c r="AJ12" s="191">
        <v>24759</v>
      </c>
      <c r="AK12" s="191">
        <v>27314</v>
      </c>
      <c r="AL12" s="191">
        <v>26300</v>
      </c>
      <c r="AM12" s="191">
        <v>27350</v>
      </c>
      <c r="AN12" s="191">
        <v>32067.94</v>
      </c>
      <c r="AO12" s="191">
        <v>35622</v>
      </c>
      <c r="AP12" s="191">
        <v>34018</v>
      </c>
      <c r="AQ12" s="191">
        <v>33525</v>
      </c>
      <c r="AR12" s="191">
        <v>32867</v>
      </c>
      <c r="AS12" s="191">
        <v>34437</v>
      </c>
      <c r="AT12" s="191">
        <v>32983</v>
      </c>
      <c r="AU12" s="191">
        <v>33605</v>
      </c>
      <c r="AV12" s="191">
        <v>33150</v>
      </c>
      <c r="AW12" s="191">
        <v>35850</v>
      </c>
      <c r="AX12" s="191">
        <v>34319</v>
      </c>
      <c r="AY12" s="191">
        <v>34803.314751474776</v>
      </c>
      <c r="AZ12" s="191">
        <v>37280</v>
      </c>
      <c r="BA12" s="191">
        <v>41114</v>
      </c>
      <c r="BB12" s="191">
        <v>39496</v>
      </c>
      <c r="BC12" s="191">
        <v>35074.191845107278</v>
      </c>
      <c r="BD12" s="191">
        <v>37604.340048875398</v>
      </c>
      <c r="BE12" s="191">
        <v>42054</v>
      </c>
      <c r="BF12" s="183">
        <v>40549</v>
      </c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</row>
    <row r="13" spans="1:124" s="122" customFormat="1" ht="15" customHeight="1">
      <c r="A13" s="181" t="s">
        <v>202</v>
      </c>
      <c r="B13" s="130">
        <v>2602</v>
      </c>
      <c r="C13" s="130">
        <v>2771</v>
      </c>
      <c r="D13" s="130">
        <v>2891</v>
      </c>
      <c r="E13" s="130">
        <v>3101</v>
      </c>
      <c r="F13" s="130">
        <v>3325</v>
      </c>
      <c r="G13" s="130">
        <v>3587</v>
      </c>
      <c r="H13" s="130">
        <v>3852</v>
      </c>
      <c r="I13" s="130">
        <v>4138</v>
      </c>
      <c r="J13" s="130">
        <v>4080</v>
      </c>
      <c r="K13" s="130">
        <v>4313</v>
      </c>
      <c r="L13" s="130">
        <v>4697</v>
      </c>
      <c r="M13" s="130">
        <v>5224</v>
      </c>
      <c r="N13" s="130">
        <v>5533</v>
      </c>
      <c r="O13" s="130">
        <v>6091</v>
      </c>
      <c r="P13" s="130">
        <v>6803</v>
      </c>
      <c r="Q13" s="130">
        <v>7465</v>
      </c>
      <c r="R13" s="130">
        <v>8174</v>
      </c>
      <c r="S13" s="130">
        <v>9035</v>
      </c>
      <c r="T13" s="130">
        <v>10076</v>
      </c>
      <c r="U13" s="130">
        <v>11104</v>
      </c>
      <c r="V13" s="130">
        <v>11905</v>
      </c>
      <c r="W13" s="130">
        <v>12731</v>
      </c>
      <c r="X13" s="130">
        <v>13512</v>
      </c>
      <c r="Y13" s="130">
        <v>14194</v>
      </c>
      <c r="Z13" s="130">
        <v>14841</v>
      </c>
      <c r="AA13" s="130">
        <v>15855</v>
      </c>
      <c r="AB13" s="130">
        <v>16482</v>
      </c>
      <c r="AC13" s="130">
        <v>17360</v>
      </c>
      <c r="AD13" s="130">
        <v>18343</v>
      </c>
      <c r="AE13" s="130">
        <v>19513</v>
      </c>
      <c r="AF13" s="130">
        <v>20851</v>
      </c>
      <c r="AG13" s="130">
        <v>22166</v>
      </c>
      <c r="AH13" s="130">
        <v>23262</v>
      </c>
      <c r="AI13" s="130">
        <v>24400</v>
      </c>
      <c r="AJ13" s="130">
        <v>26168</v>
      </c>
      <c r="AK13" s="130">
        <v>28017</v>
      </c>
      <c r="AL13" s="130">
        <v>29165</v>
      </c>
      <c r="AM13" s="130">
        <v>30459</v>
      </c>
      <c r="AN13" s="130">
        <v>38412</v>
      </c>
      <c r="AO13" s="130">
        <v>31959</v>
      </c>
      <c r="AP13" s="130">
        <v>32269</v>
      </c>
      <c r="AQ13" s="130">
        <v>32625</v>
      </c>
      <c r="AR13" s="130">
        <v>33022</v>
      </c>
      <c r="AS13" s="130">
        <v>33419</v>
      </c>
      <c r="AT13" s="130">
        <v>34056</v>
      </c>
      <c r="AU13" s="130">
        <v>35292.239999999998</v>
      </c>
      <c r="AV13" s="130">
        <v>36734.410000000003</v>
      </c>
      <c r="AW13" s="130">
        <v>38189.787783259912</v>
      </c>
      <c r="AX13" s="130">
        <v>39660</v>
      </c>
      <c r="AY13" s="130">
        <v>41282.176831199773</v>
      </c>
      <c r="AZ13" s="130">
        <v>42931.360667929803</v>
      </c>
      <c r="BA13" s="130">
        <v>44287.686105930494</v>
      </c>
      <c r="BB13" s="130">
        <v>46173</v>
      </c>
      <c r="BC13" s="130">
        <v>49049.071839129683</v>
      </c>
      <c r="BD13" s="130">
        <v>52286.992213940131</v>
      </c>
      <c r="BE13" s="130">
        <v>59163</v>
      </c>
      <c r="BF13" s="183">
        <v>63747.3</v>
      </c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</row>
    <row r="14" spans="1:124" s="122" customFormat="1" ht="15" customHeight="1">
      <c r="A14" s="181" t="s">
        <v>203</v>
      </c>
      <c r="B14" s="130">
        <v>20083</v>
      </c>
      <c r="C14" s="130">
        <v>21743</v>
      </c>
      <c r="D14" s="130">
        <v>23955</v>
      </c>
      <c r="E14" s="130">
        <v>26641</v>
      </c>
      <c r="F14" s="130">
        <v>28389</v>
      </c>
      <c r="G14" s="130">
        <v>30377</v>
      </c>
      <c r="H14" s="130">
        <v>32790</v>
      </c>
      <c r="I14" s="130">
        <v>33564</v>
      </c>
      <c r="J14" s="130">
        <v>33521</v>
      </c>
      <c r="K14" s="130">
        <v>33094</v>
      </c>
      <c r="L14" s="130">
        <v>32653</v>
      </c>
      <c r="M14" s="130">
        <v>32222</v>
      </c>
      <c r="N14" s="130">
        <v>33038</v>
      </c>
      <c r="O14" s="130">
        <v>32630</v>
      </c>
      <c r="P14" s="130">
        <v>32747</v>
      </c>
      <c r="Q14" s="130">
        <v>33707</v>
      </c>
      <c r="R14" s="130">
        <v>33305</v>
      </c>
      <c r="S14" s="130">
        <v>33124</v>
      </c>
      <c r="T14" s="130">
        <v>32822</v>
      </c>
      <c r="U14" s="130">
        <v>33214</v>
      </c>
      <c r="V14" s="130">
        <v>32747</v>
      </c>
      <c r="W14" s="130">
        <v>32361</v>
      </c>
      <c r="X14" s="130">
        <v>32025</v>
      </c>
      <c r="Y14" s="130">
        <v>31283</v>
      </c>
      <c r="Z14" s="130">
        <v>30242</v>
      </c>
      <c r="AA14" s="130">
        <v>29385</v>
      </c>
      <c r="AB14" s="130">
        <v>28286</v>
      </c>
      <c r="AC14" s="130">
        <v>27309</v>
      </c>
      <c r="AD14" s="130">
        <v>26095</v>
      </c>
      <c r="AE14" s="130">
        <v>25325</v>
      </c>
      <c r="AF14" s="130">
        <v>25127</v>
      </c>
      <c r="AG14" s="130">
        <v>24948</v>
      </c>
      <c r="AH14" s="130">
        <v>24034</v>
      </c>
      <c r="AI14" s="130">
        <v>23241</v>
      </c>
      <c r="AJ14" s="130">
        <v>22546</v>
      </c>
      <c r="AK14" s="130">
        <v>21742</v>
      </c>
      <c r="AL14" s="130">
        <v>20689</v>
      </c>
      <c r="AM14" s="130">
        <v>19655</v>
      </c>
      <c r="AN14" s="130">
        <v>22443.279999999999</v>
      </c>
      <c r="AO14" s="130">
        <v>19952</v>
      </c>
      <c r="AP14" s="130">
        <v>19526</v>
      </c>
      <c r="AQ14" s="130">
        <v>19470</v>
      </c>
      <c r="AR14" s="130">
        <v>19851</v>
      </c>
      <c r="AS14" s="130">
        <v>20784</v>
      </c>
      <c r="AT14" s="130">
        <v>21585</v>
      </c>
      <c r="AU14" s="130">
        <v>22167</v>
      </c>
      <c r="AV14" s="130">
        <v>22643</v>
      </c>
      <c r="AW14" s="130">
        <v>23696</v>
      </c>
      <c r="AX14" s="130">
        <v>24628</v>
      </c>
      <c r="AY14" s="130">
        <v>26032.232971929971</v>
      </c>
      <c r="AZ14" s="130">
        <v>27480</v>
      </c>
      <c r="BA14" s="130">
        <v>28987</v>
      </c>
      <c r="BB14" s="130">
        <v>29471</v>
      </c>
      <c r="BC14" s="130">
        <v>28292</v>
      </c>
      <c r="BD14" s="130">
        <v>28472.341103630246</v>
      </c>
      <c r="BE14" s="130">
        <v>29405</v>
      </c>
      <c r="BF14" s="183">
        <v>29539</v>
      </c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</row>
    <row r="15" spans="1:124" s="122" customFormat="1" ht="15" customHeight="1">
      <c r="A15" s="181" t="s">
        <v>204</v>
      </c>
      <c r="B15" s="130">
        <v>2000</v>
      </c>
      <c r="C15" s="130">
        <v>2168</v>
      </c>
      <c r="D15" s="130">
        <v>2684</v>
      </c>
      <c r="E15" s="130">
        <v>3138</v>
      </c>
      <c r="F15" s="130">
        <v>3384</v>
      </c>
      <c r="G15" s="130">
        <v>3734</v>
      </c>
      <c r="H15" s="191">
        <v>4349</v>
      </c>
      <c r="I15" s="191">
        <v>4125</v>
      </c>
      <c r="J15" s="191">
        <v>4063</v>
      </c>
      <c r="K15" s="191">
        <v>4177</v>
      </c>
      <c r="L15" s="191">
        <v>4696</v>
      </c>
      <c r="M15" s="191">
        <v>4866</v>
      </c>
      <c r="N15" s="191">
        <v>4785</v>
      </c>
      <c r="O15" s="191">
        <v>4701</v>
      </c>
      <c r="P15" s="191">
        <v>5380</v>
      </c>
      <c r="Q15" s="191">
        <v>5798</v>
      </c>
      <c r="R15" s="191">
        <v>5946</v>
      </c>
      <c r="S15" s="191">
        <v>6009</v>
      </c>
      <c r="T15" s="191">
        <v>6414</v>
      </c>
      <c r="U15" s="191">
        <v>6641</v>
      </c>
      <c r="V15" s="191">
        <v>6599</v>
      </c>
      <c r="W15" s="191">
        <v>6367</v>
      </c>
      <c r="X15" s="191">
        <v>6528</v>
      </c>
      <c r="Y15" s="191">
        <v>6927</v>
      </c>
      <c r="Z15" s="191">
        <v>6806</v>
      </c>
      <c r="AA15" s="191">
        <v>6752</v>
      </c>
      <c r="AB15" s="191">
        <v>7832</v>
      </c>
      <c r="AC15" s="191">
        <v>8393</v>
      </c>
      <c r="AD15" s="191">
        <v>8813</v>
      </c>
      <c r="AE15" s="191">
        <v>9350</v>
      </c>
      <c r="AF15" s="191">
        <v>9876</v>
      </c>
      <c r="AG15" s="191">
        <v>10300</v>
      </c>
      <c r="AH15" s="191">
        <v>10121</v>
      </c>
      <c r="AI15" s="191">
        <v>9662</v>
      </c>
      <c r="AJ15" s="191">
        <v>8717</v>
      </c>
      <c r="AK15" s="191">
        <v>8215</v>
      </c>
      <c r="AL15" s="191">
        <v>8045</v>
      </c>
      <c r="AM15" s="191">
        <v>7687</v>
      </c>
      <c r="AN15" s="191">
        <v>7738</v>
      </c>
      <c r="AO15" s="191">
        <v>7887</v>
      </c>
      <c r="AP15" s="191">
        <v>8305.74</v>
      </c>
      <c r="AQ15" s="191">
        <v>8356.42</v>
      </c>
      <c r="AR15" s="191">
        <v>7881.47</v>
      </c>
      <c r="AS15" s="191">
        <v>7947</v>
      </c>
      <c r="AT15" s="191">
        <v>8032</v>
      </c>
      <c r="AU15" s="191">
        <v>8323.4500000000007</v>
      </c>
      <c r="AV15" s="191">
        <v>7844.71</v>
      </c>
      <c r="AW15" s="191">
        <v>7979.2997945600027</v>
      </c>
      <c r="AX15" s="191">
        <v>7860</v>
      </c>
      <c r="AY15" s="191">
        <v>7715.9211849600042</v>
      </c>
      <c r="AZ15" s="191">
        <v>8080.21230474</v>
      </c>
      <c r="BA15" s="191">
        <v>8545.4906380299963</v>
      </c>
      <c r="BB15" s="191">
        <v>8770.9000784499967</v>
      </c>
      <c r="BC15" s="191">
        <v>8192.7923422599961</v>
      </c>
      <c r="BD15" s="191">
        <v>8178.6578434299963</v>
      </c>
      <c r="BE15" s="191">
        <v>8419</v>
      </c>
      <c r="BF15" s="183">
        <v>8628.7999999999993</v>
      </c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</row>
    <row r="16" spans="1:124" s="122" customFormat="1" ht="15" customHeight="1">
      <c r="A16" s="181" t="s">
        <v>205</v>
      </c>
      <c r="B16" s="130">
        <v>2990</v>
      </c>
      <c r="C16" s="130">
        <v>2970</v>
      </c>
      <c r="D16" s="130">
        <v>3060</v>
      </c>
      <c r="E16" s="130">
        <v>2843</v>
      </c>
      <c r="F16" s="130">
        <v>2867</v>
      </c>
      <c r="G16" s="130">
        <v>3024</v>
      </c>
      <c r="H16" s="191">
        <v>3147</v>
      </c>
      <c r="I16" s="191">
        <v>2898</v>
      </c>
      <c r="J16" s="191">
        <v>2876</v>
      </c>
      <c r="K16" s="191">
        <v>2764</v>
      </c>
      <c r="L16" s="191">
        <v>2764</v>
      </c>
      <c r="M16" s="191">
        <v>2879</v>
      </c>
      <c r="N16" s="191">
        <v>3439</v>
      </c>
      <c r="O16" s="191">
        <v>3883</v>
      </c>
      <c r="P16" s="191">
        <v>4157</v>
      </c>
      <c r="Q16" s="191">
        <v>4394</v>
      </c>
      <c r="R16" s="191">
        <v>4704</v>
      </c>
      <c r="S16" s="191">
        <v>4930</v>
      </c>
      <c r="T16" s="191">
        <v>5177</v>
      </c>
      <c r="U16" s="191">
        <v>5336</v>
      </c>
      <c r="V16" s="191">
        <v>5494</v>
      </c>
      <c r="W16" s="191">
        <v>5515</v>
      </c>
      <c r="X16" s="191">
        <v>5628</v>
      </c>
      <c r="Y16" s="191">
        <v>5775</v>
      </c>
      <c r="Z16" s="191">
        <v>6187</v>
      </c>
      <c r="AA16" s="191">
        <v>6421</v>
      </c>
      <c r="AB16" s="191">
        <v>6534</v>
      </c>
      <c r="AC16" s="191">
        <v>6803</v>
      </c>
      <c r="AD16" s="191">
        <v>7014</v>
      </c>
      <c r="AE16" s="191">
        <v>6955</v>
      </c>
      <c r="AF16" s="191">
        <v>7224</v>
      </c>
      <c r="AG16" s="191">
        <v>7334</v>
      </c>
      <c r="AH16" s="191">
        <v>7324</v>
      </c>
      <c r="AI16" s="191">
        <v>7170</v>
      </c>
      <c r="AJ16" s="191">
        <v>7098</v>
      </c>
      <c r="AK16" s="191">
        <v>7029</v>
      </c>
      <c r="AL16" s="191">
        <v>6992</v>
      </c>
      <c r="AM16" s="191">
        <v>6789</v>
      </c>
      <c r="AN16" s="191">
        <v>6641</v>
      </c>
      <c r="AO16" s="191">
        <v>6685</v>
      </c>
      <c r="AP16" s="191">
        <v>6668.26</v>
      </c>
      <c r="AQ16" s="191">
        <v>6632.67</v>
      </c>
      <c r="AR16" s="191">
        <v>6426.4500000000007</v>
      </c>
      <c r="AS16" s="191">
        <v>6394</v>
      </c>
      <c r="AT16" s="191">
        <v>6376</v>
      </c>
      <c r="AU16" s="191">
        <v>6214.06</v>
      </c>
      <c r="AV16" s="191">
        <v>6121.58</v>
      </c>
      <c r="AW16" s="191">
        <v>6228.7027523899988</v>
      </c>
      <c r="AX16" s="191">
        <v>6221</v>
      </c>
      <c r="AY16" s="191">
        <v>5972.6623705299853</v>
      </c>
      <c r="AZ16" s="191">
        <v>5803.9861367699796</v>
      </c>
      <c r="BA16" s="191">
        <v>5879.283252639997</v>
      </c>
      <c r="BB16" s="191">
        <v>5900.2758774499962</v>
      </c>
      <c r="BC16" s="191">
        <v>5772.5056293600082</v>
      </c>
      <c r="BD16" s="191">
        <v>5804.5184771100212</v>
      </c>
      <c r="BE16" s="191">
        <v>6106</v>
      </c>
      <c r="BF16" s="183">
        <v>6362.7</v>
      </c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</row>
    <row r="17" spans="1:124" s="122" customFormat="1" ht="15" customHeight="1">
      <c r="A17" s="181" t="s">
        <v>206</v>
      </c>
      <c r="B17" s="130">
        <v>2222</v>
      </c>
      <c r="C17" s="130">
        <v>2207</v>
      </c>
      <c r="D17" s="130">
        <v>2229</v>
      </c>
      <c r="E17" s="130">
        <v>2146</v>
      </c>
      <c r="F17" s="130">
        <v>2490</v>
      </c>
      <c r="G17" s="130">
        <v>2553</v>
      </c>
      <c r="H17" s="130">
        <v>2596</v>
      </c>
      <c r="I17" s="130">
        <v>2502</v>
      </c>
      <c r="J17" s="130">
        <v>2749</v>
      </c>
      <c r="K17" s="130">
        <v>2738</v>
      </c>
      <c r="L17" s="130">
        <v>2638</v>
      </c>
      <c r="M17" s="130">
        <v>2574</v>
      </c>
      <c r="N17" s="130">
        <v>2949</v>
      </c>
      <c r="O17" s="130">
        <v>3060</v>
      </c>
      <c r="P17" s="130">
        <v>3018</v>
      </c>
      <c r="Q17" s="130">
        <v>2758</v>
      </c>
      <c r="R17" s="130">
        <v>3200</v>
      </c>
      <c r="S17" s="130">
        <v>3253</v>
      </c>
      <c r="T17" s="130">
        <v>3279</v>
      </c>
      <c r="U17" s="130">
        <v>2987</v>
      </c>
      <c r="V17" s="130">
        <v>3452</v>
      </c>
      <c r="W17" s="130">
        <v>3443</v>
      </c>
      <c r="X17" s="130">
        <v>3432</v>
      </c>
      <c r="Y17" s="130">
        <v>3214</v>
      </c>
      <c r="Z17" s="130">
        <v>3646</v>
      </c>
      <c r="AA17" s="130">
        <v>3670</v>
      </c>
      <c r="AB17" s="130">
        <v>3799</v>
      </c>
      <c r="AC17" s="130">
        <v>3513</v>
      </c>
      <c r="AD17" s="130">
        <v>3978</v>
      </c>
      <c r="AE17" s="130">
        <v>4164</v>
      </c>
      <c r="AF17" s="130">
        <v>4144</v>
      </c>
      <c r="AG17" s="130">
        <v>3853</v>
      </c>
      <c r="AH17" s="130">
        <v>4328</v>
      </c>
      <c r="AI17" s="130">
        <v>4460</v>
      </c>
      <c r="AJ17" s="130">
        <v>4558</v>
      </c>
      <c r="AK17" s="130">
        <v>4079</v>
      </c>
      <c r="AL17" s="130">
        <v>4560</v>
      </c>
      <c r="AM17" s="130">
        <v>4457</v>
      </c>
      <c r="AN17" s="130">
        <v>5357.7</v>
      </c>
      <c r="AO17" s="130">
        <v>4509</v>
      </c>
      <c r="AP17" s="130">
        <v>4742</v>
      </c>
      <c r="AQ17" s="130">
        <v>4438</v>
      </c>
      <c r="AR17" s="130">
        <v>4143</v>
      </c>
      <c r="AS17" s="130">
        <v>3582</v>
      </c>
      <c r="AT17" s="130">
        <v>3953</v>
      </c>
      <c r="AU17" s="130">
        <v>3888.43</v>
      </c>
      <c r="AV17" s="130">
        <v>3662</v>
      </c>
      <c r="AW17" s="130">
        <v>3489.2127499301546</v>
      </c>
      <c r="AX17" s="130">
        <v>4097</v>
      </c>
      <c r="AY17" s="130">
        <v>4306.4924809297017</v>
      </c>
      <c r="AZ17" s="130">
        <v>4534.6566803498299</v>
      </c>
      <c r="BA17" s="130">
        <v>4198.9579224696818</v>
      </c>
      <c r="BB17" s="130">
        <v>4434.6512105096499</v>
      </c>
      <c r="BC17" s="130">
        <v>3654.9149194091628</v>
      </c>
      <c r="BD17" s="130">
        <v>3219.6741560699656</v>
      </c>
      <c r="BE17" s="130">
        <v>2857</v>
      </c>
      <c r="BF17" s="183">
        <v>3522</v>
      </c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</row>
    <row r="18" spans="1:124" s="122" customFormat="1" ht="15" customHeight="1">
      <c r="A18" s="181" t="s">
        <v>207</v>
      </c>
      <c r="B18" s="130">
        <v>471</v>
      </c>
      <c r="C18" s="130">
        <v>675</v>
      </c>
      <c r="D18" s="130">
        <v>694</v>
      </c>
      <c r="E18" s="130">
        <v>779</v>
      </c>
      <c r="F18" s="130">
        <v>713</v>
      </c>
      <c r="G18" s="130">
        <v>861</v>
      </c>
      <c r="H18" s="130">
        <v>1004</v>
      </c>
      <c r="I18" s="130">
        <v>3367</v>
      </c>
      <c r="J18" s="130">
        <v>3222</v>
      </c>
      <c r="K18" s="130">
        <v>2936</v>
      </c>
      <c r="L18" s="130">
        <v>2726</v>
      </c>
      <c r="M18" s="130">
        <v>2800</v>
      </c>
      <c r="N18" s="130">
        <v>2539</v>
      </c>
      <c r="O18" s="130">
        <v>2341</v>
      </c>
      <c r="P18" s="130">
        <v>2170</v>
      </c>
      <c r="Q18" s="130">
        <v>2038</v>
      </c>
      <c r="R18" s="130">
        <v>1787</v>
      </c>
      <c r="S18" s="130">
        <v>1626</v>
      </c>
      <c r="T18" s="130">
        <v>1459</v>
      </c>
      <c r="U18" s="130">
        <v>1450</v>
      </c>
      <c r="V18" s="130">
        <v>1346</v>
      </c>
      <c r="W18" s="130">
        <v>1403</v>
      </c>
      <c r="X18" s="130">
        <v>1497</v>
      </c>
      <c r="Y18" s="130">
        <v>1270</v>
      </c>
      <c r="Z18" s="130">
        <v>1319</v>
      </c>
      <c r="AA18" s="130">
        <v>1819</v>
      </c>
      <c r="AB18" s="130">
        <v>1503</v>
      </c>
      <c r="AC18" s="130">
        <v>1657</v>
      </c>
      <c r="AD18" s="130">
        <v>1763</v>
      </c>
      <c r="AE18" s="130">
        <v>1840</v>
      </c>
      <c r="AF18" s="130">
        <v>1878</v>
      </c>
      <c r="AG18" s="130">
        <v>1959</v>
      </c>
      <c r="AH18" s="130">
        <v>1965</v>
      </c>
      <c r="AI18" s="130">
        <v>1944</v>
      </c>
      <c r="AJ18" s="130">
        <v>2033</v>
      </c>
      <c r="AK18" s="130">
        <v>1964</v>
      </c>
      <c r="AL18" s="130">
        <v>1844</v>
      </c>
      <c r="AM18" s="130">
        <v>1767</v>
      </c>
      <c r="AN18" s="130">
        <v>1938</v>
      </c>
      <c r="AO18" s="130">
        <v>7139</v>
      </c>
      <c r="AP18" s="130">
        <v>7499</v>
      </c>
      <c r="AQ18" s="130">
        <v>7419</v>
      </c>
      <c r="AR18" s="130">
        <v>7144</v>
      </c>
      <c r="AS18" s="130">
        <v>7129</v>
      </c>
      <c r="AT18" s="130">
        <v>7031</v>
      </c>
      <c r="AU18" s="130">
        <v>7177</v>
      </c>
      <c r="AV18" s="130">
        <v>7274</v>
      </c>
      <c r="AW18" s="130">
        <v>7493</v>
      </c>
      <c r="AX18" s="130">
        <v>7502</v>
      </c>
      <c r="AY18" s="130">
        <v>7797.2211459868849</v>
      </c>
      <c r="AZ18" s="130">
        <v>8034.5</v>
      </c>
      <c r="BA18" s="130">
        <v>8551</v>
      </c>
      <c r="BB18" s="130">
        <v>8056</v>
      </c>
      <c r="BC18" s="130">
        <v>9076.9198073950829</v>
      </c>
      <c r="BD18" s="130">
        <v>10448.185800457301</v>
      </c>
      <c r="BE18" s="130">
        <v>11760</v>
      </c>
      <c r="BF18" s="183">
        <v>10942</v>
      </c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</row>
    <row r="19" spans="1:124" s="107" customFormat="1" ht="15" customHeight="1">
      <c r="A19" s="165" t="s">
        <v>208</v>
      </c>
      <c r="B19" s="226">
        <v>60370</v>
      </c>
      <c r="C19" s="226">
        <v>64036</v>
      </c>
      <c r="D19" s="226">
        <v>67635</v>
      </c>
      <c r="E19" s="226">
        <v>78396</v>
      </c>
      <c r="F19" s="226">
        <v>72950</v>
      </c>
      <c r="G19" s="226">
        <v>89129</v>
      </c>
      <c r="H19" s="187">
        <v>97618</v>
      </c>
      <c r="I19" s="187">
        <v>107352</v>
      </c>
      <c r="J19" s="187">
        <v>107541</v>
      </c>
      <c r="K19" s="187">
        <v>106184</v>
      </c>
      <c r="L19" s="187">
        <v>106741</v>
      </c>
      <c r="M19" s="187">
        <v>110067</v>
      </c>
      <c r="N19" s="229">
        <v>113378</v>
      </c>
      <c r="O19" s="229">
        <v>120266</v>
      </c>
      <c r="P19" s="229">
        <v>125620</v>
      </c>
      <c r="Q19" s="229">
        <v>133730</v>
      </c>
      <c r="R19" s="229">
        <v>141174</v>
      </c>
      <c r="S19" s="229">
        <v>149372</v>
      </c>
      <c r="T19" s="229">
        <v>156570</v>
      </c>
      <c r="U19" s="229">
        <v>161696</v>
      </c>
      <c r="V19" s="229">
        <v>161427</v>
      </c>
      <c r="W19" s="229">
        <v>168214</v>
      </c>
      <c r="X19" s="229">
        <v>171058</v>
      </c>
      <c r="Y19" s="229">
        <v>174555</v>
      </c>
      <c r="Z19" s="229">
        <v>179620</v>
      </c>
      <c r="AA19" s="229">
        <v>183003</v>
      </c>
      <c r="AB19" s="229">
        <v>185539</v>
      </c>
      <c r="AC19" s="229">
        <v>193381</v>
      </c>
      <c r="AD19" s="229">
        <v>196704</v>
      </c>
      <c r="AE19" s="229">
        <v>194709</v>
      </c>
      <c r="AF19" s="229">
        <v>198957.66999999998</v>
      </c>
      <c r="AG19" s="229">
        <v>206335</v>
      </c>
      <c r="AH19" s="229">
        <v>211565</v>
      </c>
      <c r="AI19" s="229">
        <v>212791.70999999996</v>
      </c>
      <c r="AJ19" s="229">
        <v>222114</v>
      </c>
      <c r="AK19" s="229">
        <v>220455</v>
      </c>
      <c r="AL19" s="229">
        <v>207066</v>
      </c>
      <c r="AM19" s="229">
        <v>193910</v>
      </c>
      <c r="AN19" s="229">
        <v>229837.86</v>
      </c>
      <c r="AO19" s="229">
        <v>221157</v>
      </c>
      <c r="AP19" s="229">
        <v>211224.25999999998</v>
      </c>
      <c r="AQ19" s="229">
        <v>204777.36</v>
      </c>
      <c r="AR19" s="229">
        <v>197891.00999999998</v>
      </c>
      <c r="AS19" s="229">
        <v>195542</v>
      </c>
      <c r="AT19" s="229">
        <v>194520</v>
      </c>
      <c r="AU19" s="229">
        <v>209054.86000000002</v>
      </c>
      <c r="AV19" s="229">
        <v>213755.33000000002</v>
      </c>
      <c r="AW19" s="229">
        <v>213953.03691995045</v>
      </c>
      <c r="AX19" s="229">
        <v>220734</v>
      </c>
      <c r="AY19" s="229">
        <v>218408.24559110287</v>
      </c>
      <c r="AZ19" s="229">
        <v>221544.48879999999</v>
      </c>
      <c r="BA19" s="229">
        <v>222504.82869634838</v>
      </c>
      <c r="BB19" s="229">
        <v>240316.38677560727</v>
      </c>
      <c r="BC19" s="229">
        <v>245591.04106811847</v>
      </c>
      <c r="BD19" s="229">
        <v>249122.08553920523</v>
      </c>
      <c r="BE19" s="229">
        <f>SUM(BE20:BE28)</f>
        <v>252905</v>
      </c>
      <c r="BF19" s="230">
        <f>SUM(BF20:BF28)</f>
        <v>261611.4</v>
      </c>
    </row>
    <row r="20" spans="1:124" s="122" customFormat="1" ht="15" customHeight="1">
      <c r="A20" s="181" t="s">
        <v>209</v>
      </c>
      <c r="B20" s="130">
        <v>8990</v>
      </c>
      <c r="C20" s="130">
        <v>9546</v>
      </c>
      <c r="D20" s="130">
        <v>10589</v>
      </c>
      <c r="E20" s="130">
        <v>14686</v>
      </c>
      <c r="F20" s="130">
        <v>16099</v>
      </c>
      <c r="G20" s="130">
        <v>19136</v>
      </c>
      <c r="H20" s="191">
        <v>22020</v>
      </c>
      <c r="I20" s="191">
        <v>25869</v>
      </c>
      <c r="J20" s="191">
        <v>25795</v>
      </c>
      <c r="K20" s="191">
        <v>25816</v>
      </c>
      <c r="L20" s="191">
        <v>26518</v>
      </c>
      <c r="M20" s="191">
        <v>27676</v>
      </c>
      <c r="N20" s="191">
        <v>29526</v>
      </c>
      <c r="O20" s="191">
        <v>29883</v>
      </c>
      <c r="P20" s="191">
        <v>31371</v>
      </c>
      <c r="Q20" s="191">
        <v>34729</v>
      </c>
      <c r="R20" s="191">
        <v>36161</v>
      </c>
      <c r="S20" s="191">
        <v>37863</v>
      </c>
      <c r="T20" s="191">
        <v>38590</v>
      </c>
      <c r="U20" s="191">
        <v>41863</v>
      </c>
      <c r="V20" s="191">
        <v>41551</v>
      </c>
      <c r="W20" s="191">
        <v>42533</v>
      </c>
      <c r="X20" s="191">
        <v>42416</v>
      </c>
      <c r="Y20" s="191">
        <v>44811</v>
      </c>
      <c r="Z20" s="191">
        <v>44992</v>
      </c>
      <c r="AA20" s="191">
        <v>44207</v>
      </c>
      <c r="AB20" s="191">
        <v>44255</v>
      </c>
      <c r="AC20" s="191">
        <v>45599</v>
      </c>
      <c r="AD20" s="191">
        <v>43304</v>
      </c>
      <c r="AE20" s="191">
        <v>42869</v>
      </c>
      <c r="AF20" s="191">
        <v>42802</v>
      </c>
      <c r="AG20" s="191">
        <v>45004</v>
      </c>
      <c r="AH20" s="191">
        <v>43277</v>
      </c>
      <c r="AI20" s="191">
        <v>42324</v>
      </c>
      <c r="AJ20" s="191">
        <v>42096</v>
      </c>
      <c r="AK20" s="191">
        <v>42432</v>
      </c>
      <c r="AL20" s="191">
        <v>40052</v>
      </c>
      <c r="AM20" s="191">
        <v>38608</v>
      </c>
      <c r="AN20" s="191">
        <v>48206.76</v>
      </c>
      <c r="AO20" s="191">
        <v>45943</v>
      </c>
      <c r="AP20" s="191">
        <v>43806.57</v>
      </c>
      <c r="AQ20" s="191">
        <v>41843.370000000003</v>
      </c>
      <c r="AR20" s="191">
        <v>39739</v>
      </c>
      <c r="AS20" s="191">
        <v>40075</v>
      </c>
      <c r="AT20" s="191">
        <v>39894</v>
      </c>
      <c r="AU20" s="191">
        <v>39830.239999999998</v>
      </c>
      <c r="AV20" s="191">
        <v>40021.839999999997</v>
      </c>
      <c r="AW20" s="191">
        <v>40932.092397280569</v>
      </c>
      <c r="AX20" s="191">
        <v>41570</v>
      </c>
      <c r="AY20" s="191">
        <v>43352.372612110194</v>
      </c>
      <c r="AZ20" s="191">
        <v>44448.800000000003</v>
      </c>
      <c r="BA20" s="191">
        <v>46283.533902448275</v>
      </c>
      <c r="BB20" s="191">
        <v>48963.543241230102</v>
      </c>
      <c r="BC20" s="191">
        <v>63961.901345750019</v>
      </c>
      <c r="BD20" s="191">
        <v>77262.532615930439</v>
      </c>
      <c r="BE20" s="191">
        <v>82366</v>
      </c>
      <c r="BF20" s="183">
        <v>78965.100000000006</v>
      </c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</row>
    <row r="21" spans="1:124" s="122" customFormat="1" ht="15" customHeight="1">
      <c r="A21" s="181" t="s">
        <v>210</v>
      </c>
      <c r="B21" s="130">
        <v>7163</v>
      </c>
      <c r="C21" s="130">
        <v>7747</v>
      </c>
      <c r="D21" s="130">
        <v>8294</v>
      </c>
      <c r="E21" s="130">
        <v>8535</v>
      </c>
      <c r="F21" s="130">
        <v>8176</v>
      </c>
      <c r="G21" s="130">
        <v>8007</v>
      </c>
      <c r="H21" s="191">
        <v>10738</v>
      </c>
      <c r="I21" s="191">
        <v>11137</v>
      </c>
      <c r="J21" s="191">
        <v>11410</v>
      </c>
      <c r="K21" s="191">
        <v>10735</v>
      </c>
      <c r="L21" s="191">
        <v>10656</v>
      </c>
      <c r="M21" s="191">
        <v>13128</v>
      </c>
      <c r="N21" s="191">
        <v>14017</v>
      </c>
      <c r="O21" s="191">
        <v>15150</v>
      </c>
      <c r="P21" s="191">
        <v>14748</v>
      </c>
      <c r="Q21" s="191">
        <v>17927</v>
      </c>
      <c r="R21" s="191">
        <v>19099</v>
      </c>
      <c r="S21" s="191">
        <v>19650</v>
      </c>
      <c r="T21" s="191">
        <v>23083</v>
      </c>
      <c r="U21" s="191">
        <v>22659</v>
      </c>
      <c r="V21" s="191">
        <v>21670</v>
      </c>
      <c r="W21" s="191">
        <v>23615</v>
      </c>
      <c r="X21" s="191">
        <v>24748</v>
      </c>
      <c r="Y21" s="191">
        <v>25243</v>
      </c>
      <c r="Z21" s="191">
        <v>24542</v>
      </c>
      <c r="AA21" s="191">
        <v>26638</v>
      </c>
      <c r="AB21" s="191">
        <v>27530</v>
      </c>
      <c r="AC21" s="191">
        <v>32003</v>
      </c>
      <c r="AD21" s="191">
        <v>31778</v>
      </c>
      <c r="AE21" s="191">
        <v>29249</v>
      </c>
      <c r="AF21" s="191">
        <v>33474</v>
      </c>
      <c r="AG21" s="191">
        <v>36119</v>
      </c>
      <c r="AH21" s="191">
        <v>42139</v>
      </c>
      <c r="AI21" s="191">
        <v>41089.97</v>
      </c>
      <c r="AJ21" s="191">
        <v>51441</v>
      </c>
      <c r="AK21" s="191">
        <v>48453</v>
      </c>
      <c r="AL21" s="191">
        <v>41712</v>
      </c>
      <c r="AM21" s="191">
        <v>33890</v>
      </c>
      <c r="AN21" s="191">
        <v>39563.81</v>
      </c>
      <c r="AO21" s="191">
        <v>37250</v>
      </c>
      <c r="AP21" s="191">
        <v>33671.06</v>
      </c>
      <c r="AQ21" s="191">
        <v>32589.73</v>
      </c>
      <c r="AR21" s="191">
        <v>30533.71</v>
      </c>
      <c r="AS21" s="191">
        <v>29776</v>
      </c>
      <c r="AT21" s="191">
        <v>28436</v>
      </c>
      <c r="AU21" s="191">
        <v>35981.85</v>
      </c>
      <c r="AV21" s="191">
        <v>38470.26</v>
      </c>
      <c r="AW21" s="191">
        <v>32728.40504550004</v>
      </c>
      <c r="AX21" s="191">
        <v>34938</v>
      </c>
      <c r="AY21" s="191">
        <v>30485.252845079991</v>
      </c>
      <c r="AZ21" s="191">
        <v>29599.8</v>
      </c>
      <c r="BA21" s="191">
        <v>27790.575476060014</v>
      </c>
      <c r="BB21" s="191">
        <v>37060.78687743</v>
      </c>
      <c r="BC21" s="191">
        <v>34667.551611100003</v>
      </c>
      <c r="BD21" s="191">
        <v>31045.219991939994</v>
      </c>
      <c r="BE21" s="191">
        <v>24974</v>
      </c>
      <c r="BF21" s="183">
        <v>30200.5</v>
      </c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</row>
    <row r="22" spans="1:124" s="122" customFormat="1" ht="15" customHeight="1">
      <c r="A22" s="181" t="s">
        <v>211</v>
      </c>
      <c r="B22" s="130">
        <v>6350</v>
      </c>
      <c r="C22" s="130">
        <v>6635</v>
      </c>
      <c r="D22" s="130">
        <v>6976</v>
      </c>
      <c r="E22" s="130">
        <v>7812</v>
      </c>
      <c r="F22" s="130" t="s">
        <v>212</v>
      </c>
      <c r="G22" s="130">
        <v>11033</v>
      </c>
      <c r="H22" s="191">
        <v>10427</v>
      </c>
      <c r="I22" s="191">
        <v>13721</v>
      </c>
      <c r="J22" s="191">
        <v>13922</v>
      </c>
      <c r="K22" s="191">
        <v>13066</v>
      </c>
      <c r="L22" s="191">
        <v>10687</v>
      </c>
      <c r="M22" s="191">
        <v>8750</v>
      </c>
      <c r="N22" s="191">
        <v>8016</v>
      </c>
      <c r="O22" s="191">
        <v>8581</v>
      </c>
      <c r="P22" s="191">
        <v>8748</v>
      </c>
      <c r="Q22" s="191">
        <v>7133</v>
      </c>
      <c r="R22" s="191">
        <v>8500</v>
      </c>
      <c r="S22" s="191">
        <v>9367</v>
      </c>
      <c r="T22" s="191">
        <v>9123</v>
      </c>
      <c r="U22" s="191">
        <v>9824</v>
      </c>
      <c r="V22" s="191">
        <v>10479</v>
      </c>
      <c r="W22" s="191">
        <v>12408</v>
      </c>
      <c r="X22" s="191">
        <v>12974</v>
      </c>
      <c r="Y22" s="191">
        <v>12023</v>
      </c>
      <c r="Z22" s="191">
        <v>14841</v>
      </c>
      <c r="AA22" s="191">
        <v>16024</v>
      </c>
      <c r="AB22" s="191">
        <v>15620</v>
      </c>
      <c r="AC22" s="191">
        <v>15366</v>
      </c>
      <c r="AD22" s="191">
        <v>15814</v>
      </c>
      <c r="AE22" s="191">
        <v>16118</v>
      </c>
      <c r="AF22" s="191">
        <v>15468.72</v>
      </c>
      <c r="AG22" s="191">
        <v>15839</v>
      </c>
      <c r="AH22" s="191">
        <v>16841</v>
      </c>
      <c r="AI22" s="191">
        <v>21339.99</v>
      </c>
      <c r="AJ22" s="191">
        <v>23061</v>
      </c>
      <c r="AK22" s="191">
        <v>23158</v>
      </c>
      <c r="AL22" s="191">
        <v>23455</v>
      </c>
      <c r="AM22" s="191">
        <v>23541</v>
      </c>
      <c r="AN22" s="191">
        <v>30634</v>
      </c>
      <c r="AO22" s="191">
        <v>27829</v>
      </c>
      <c r="AP22" s="191">
        <v>29120.33</v>
      </c>
      <c r="AQ22" s="191">
        <v>28569.06</v>
      </c>
      <c r="AR22" s="191">
        <v>29375.66</v>
      </c>
      <c r="AS22" s="191">
        <v>26335</v>
      </c>
      <c r="AT22" s="191">
        <v>30979</v>
      </c>
      <c r="AU22" s="191">
        <v>35302.26</v>
      </c>
      <c r="AV22" s="191">
        <v>37027.160000000003</v>
      </c>
      <c r="AW22" s="191">
        <v>36628.916818719968</v>
      </c>
      <c r="AX22" s="191">
        <v>42195</v>
      </c>
      <c r="AY22" s="191">
        <v>40834.034161170064</v>
      </c>
      <c r="AZ22" s="191">
        <v>41720.800000000003</v>
      </c>
      <c r="BA22" s="191">
        <v>40127.508853880012</v>
      </c>
      <c r="BB22" s="191">
        <v>48244.240277789999</v>
      </c>
      <c r="BC22" s="191">
        <v>51054.049264939982</v>
      </c>
      <c r="BD22" s="191">
        <v>45130.647269080007</v>
      </c>
      <c r="BE22" s="191">
        <v>41378</v>
      </c>
      <c r="BF22" s="183">
        <v>45988.4</v>
      </c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</row>
    <row r="23" spans="1:124" s="122" customFormat="1" ht="15" customHeight="1">
      <c r="A23" s="181" t="s">
        <v>205</v>
      </c>
      <c r="B23" s="130">
        <v>9662</v>
      </c>
      <c r="C23" s="130">
        <v>11193</v>
      </c>
      <c r="D23" s="130">
        <v>11393</v>
      </c>
      <c r="E23" s="130">
        <v>12926</v>
      </c>
      <c r="F23" s="130">
        <v>13317</v>
      </c>
      <c r="G23" s="130">
        <v>12984</v>
      </c>
      <c r="H23" s="130">
        <v>14045</v>
      </c>
      <c r="I23" s="130">
        <v>14267</v>
      </c>
      <c r="J23" s="130">
        <v>14540</v>
      </c>
      <c r="K23" s="130">
        <v>14465</v>
      </c>
      <c r="L23" s="130">
        <v>15758</v>
      </c>
      <c r="M23" s="130">
        <v>16026</v>
      </c>
      <c r="N23" s="130">
        <v>17382</v>
      </c>
      <c r="O23" s="130">
        <v>21059</v>
      </c>
      <c r="P23" s="130">
        <v>23964</v>
      </c>
      <c r="Q23" s="130">
        <v>25653</v>
      </c>
      <c r="R23" s="130">
        <v>26814</v>
      </c>
      <c r="S23" s="130">
        <v>28733</v>
      </c>
      <c r="T23" s="130">
        <v>30327</v>
      </c>
      <c r="U23" s="130">
        <v>30483</v>
      </c>
      <c r="V23" s="130">
        <v>30161</v>
      </c>
      <c r="W23" s="130">
        <v>29870</v>
      </c>
      <c r="X23" s="130">
        <v>29594</v>
      </c>
      <c r="Y23" s="130">
        <v>30362</v>
      </c>
      <c r="Z23" s="130">
        <v>32056</v>
      </c>
      <c r="AA23" s="130">
        <v>31794</v>
      </c>
      <c r="AB23" s="130">
        <v>32925</v>
      </c>
      <c r="AC23" s="130">
        <v>34193</v>
      </c>
      <c r="AD23" s="130">
        <v>34247</v>
      </c>
      <c r="AE23" s="130">
        <v>33628</v>
      </c>
      <c r="AF23" s="130">
        <v>34310</v>
      </c>
      <c r="AG23" s="130">
        <v>35294</v>
      </c>
      <c r="AH23" s="130">
        <v>34136</v>
      </c>
      <c r="AI23" s="130">
        <v>32594.539999999997</v>
      </c>
      <c r="AJ23" s="130">
        <v>30909</v>
      </c>
      <c r="AK23" s="130">
        <v>31740</v>
      </c>
      <c r="AL23" s="130">
        <v>29274</v>
      </c>
      <c r="AM23" s="130">
        <v>27440</v>
      </c>
      <c r="AN23" s="130">
        <v>30777.29</v>
      </c>
      <c r="AO23" s="130">
        <v>29261</v>
      </c>
      <c r="AP23" s="130">
        <v>27704.98</v>
      </c>
      <c r="AQ23" s="130">
        <v>26479.15</v>
      </c>
      <c r="AR23" s="130">
        <v>24956.240000000002</v>
      </c>
      <c r="AS23" s="130">
        <v>24261</v>
      </c>
      <c r="AT23" s="130">
        <v>21945</v>
      </c>
      <c r="AU23" s="130">
        <v>19857.77</v>
      </c>
      <c r="AV23" s="130">
        <v>19130.25</v>
      </c>
      <c r="AW23" s="130">
        <v>18941.470252009894</v>
      </c>
      <c r="AX23" s="130">
        <v>18443</v>
      </c>
      <c r="AY23" s="130">
        <v>17920.607763039956</v>
      </c>
      <c r="AZ23" s="130">
        <v>17012.8</v>
      </c>
      <c r="BA23" s="130">
        <v>16671.194075430059</v>
      </c>
      <c r="BB23" s="130">
        <v>16253.071567669987</v>
      </c>
      <c r="BC23" s="130">
        <v>16593.635309459998</v>
      </c>
      <c r="BD23" s="130">
        <v>16963.304788319983</v>
      </c>
      <c r="BE23" s="130">
        <v>16714</v>
      </c>
      <c r="BF23" s="183">
        <v>16282.9</v>
      </c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</row>
    <row r="24" spans="1:124" s="122" customFormat="1" ht="15" customHeight="1">
      <c r="A24" s="181" t="s">
        <v>202</v>
      </c>
      <c r="B24" s="130">
        <v>1152</v>
      </c>
      <c r="C24" s="130">
        <v>1360</v>
      </c>
      <c r="D24" s="130">
        <v>1494</v>
      </c>
      <c r="E24" s="130">
        <v>1758</v>
      </c>
      <c r="F24" s="130">
        <v>1879</v>
      </c>
      <c r="G24" s="130">
        <v>1967</v>
      </c>
      <c r="H24" s="191">
        <v>2339</v>
      </c>
      <c r="I24" s="191">
        <v>2942</v>
      </c>
      <c r="J24" s="191">
        <v>3251</v>
      </c>
      <c r="K24" s="191">
        <v>3507</v>
      </c>
      <c r="L24" s="191">
        <v>4008</v>
      </c>
      <c r="M24" s="191">
        <v>4352</v>
      </c>
      <c r="N24" s="191">
        <v>4731</v>
      </c>
      <c r="O24" s="191">
        <v>5265</v>
      </c>
      <c r="P24" s="191">
        <v>5760</v>
      </c>
      <c r="Q24" s="191">
        <v>6173</v>
      </c>
      <c r="R24" s="191">
        <v>6682</v>
      </c>
      <c r="S24" s="191">
        <v>7383</v>
      </c>
      <c r="T24" s="191">
        <v>8026</v>
      </c>
      <c r="U24" s="191">
        <v>8969</v>
      </c>
      <c r="V24" s="191">
        <v>9788</v>
      </c>
      <c r="W24" s="191">
        <v>10808</v>
      </c>
      <c r="X24" s="191">
        <v>11824</v>
      </c>
      <c r="Y24" s="191">
        <v>12444</v>
      </c>
      <c r="Z24" s="191">
        <v>13079</v>
      </c>
      <c r="AA24" s="191">
        <v>13944</v>
      </c>
      <c r="AB24" s="191">
        <v>14831</v>
      </c>
      <c r="AC24" s="191">
        <v>15054</v>
      </c>
      <c r="AD24" s="191">
        <v>20097</v>
      </c>
      <c r="AE24" s="191">
        <v>20949</v>
      </c>
      <c r="AF24" s="191">
        <v>21749</v>
      </c>
      <c r="AG24" s="191">
        <v>22789</v>
      </c>
      <c r="AH24" s="191">
        <v>23537</v>
      </c>
      <c r="AI24" s="191">
        <v>24811</v>
      </c>
      <c r="AJ24" s="191">
        <v>25187</v>
      </c>
      <c r="AK24" s="191">
        <v>25757</v>
      </c>
      <c r="AL24" s="191">
        <v>25888</v>
      </c>
      <c r="AM24" s="191">
        <v>26390</v>
      </c>
      <c r="AN24" s="191">
        <v>28493</v>
      </c>
      <c r="AO24" s="191">
        <v>28771</v>
      </c>
      <c r="AP24" s="191">
        <v>27930</v>
      </c>
      <c r="AQ24" s="191">
        <v>27787</v>
      </c>
      <c r="AR24" s="191">
        <v>27060</v>
      </c>
      <c r="AS24" s="191">
        <v>26545</v>
      </c>
      <c r="AT24" s="191">
        <v>25262</v>
      </c>
      <c r="AU24" s="191">
        <v>24794.07</v>
      </c>
      <c r="AV24" s="191">
        <v>23894.32</v>
      </c>
      <c r="AW24" s="191">
        <v>22406.710263769968</v>
      </c>
      <c r="AX24" s="191">
        <v>21465</v>
      </c>
      <c r="AY24" s="191">
        <v>20487.886296730005</v>
      </c>
      <c r="AZ24" s="191">
        <v>19899.8</v>
      </c>
      <c r="BA24" s="191">
        <v>16935.02155166</v>
      </c>
      <c r="BB24" s="191">
        <v>15661.554443569998</v>
      </c>
      <c r="BC24" s="191">
        <v>15485.039132340004</v>
      </c>
      <c r="BD24" s="191">
        <v>14839.437738549996</v>
      </c>
      <c r="BE24" s="191">
        <v>18539</v>
      </c>
      <c r="BF24" s="183">
        <v>18054.3</v>
      </c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</row>
    <row r="25" spans="1:124" s="122" customFormat="1" ht="15" customHeight="1">
      <c r="A25" s="181" t="s">
        <v>213</v>
      </c>
      <c r="B25" s="130">
        <v>7344</v>
      </c>
      <c r="C25" s="130">
        <v>7428</v>
      </c>
      <c r="D25" s="130">
        <v>7284</v>
      </c>
      <c r="E25" s="130">
        <v>7643</v>
      </c>
      <c r="F25" s="130">
        <v>8243</v>
      </c>
      <c r="G25" s="130">
        <v>8898</v>
      </c>
      <c r="H25" s="191">
        <v>9231</v>
      </c>
      <c r="I25" s="191">
        <v>9155</v>
      </c>
      <c r="J25" s="191">
        <v>9134</v>
      </c>
      <c r="K25" s="191">
        <v>8847</v>
      </c>
      <c r="L25" s="191">
        <v>8619</v>
      </c>
      <c r="M25" s="191">
        <v>8369</v>
      </c>
      <c r="N25" s="191">
        <v>8226</v>
      </c>
      <c r="O25" s="191">
        <v>9010</v>
      </c>
      <c r="P25" s="191">
        <v>8607</v>
      </c>
      <c r="Q25" s="191">
        <v>8387</v>
      </c>
      <c r="R25" s="191">
        <v>9451</v>
      </c>
      <c r="S25" s="191">
        <v>10073</v>
      </c>
      <c r="T25" s="191">
        <v>9989</v>
      </c>
      <c r="U25" s="191">
        <v>9670</v>
      </c>
      <c r="V25" s="191">
        <v>10631</v>
      </c>
      <c r="W25" s="191">
        <v>10437</v>
      </c>
      <c r="X25" s="191">
        <v>10546</v>
      </c>
      <c r="Y25" s="191">
        <v>9793</v>
      </c>
      <c r="Z25" s="191">
        <v>10558</v>
      </c>
      <c r="AA25" s="191">
        <v>10540</v>
      </c>
      <c r="AB25" s="191">
        <v>10651</v>
      </c>
      <c r="AC25" s="191">
        <v>10410</v>
      </c>
      <c r="AD25" s="191">
        <v>11060</v>
      </c>
      <c r="AE25" s="191">
        <v>11054</v>
      </c>
      <c r="AF25" s="191">
        <v>10704.02</v>
      </c>
      <c r="AG25" s="191">
        <v>10462</v>
      </c>
      <c r="AH25" s="191">
        <v>11257</v>
      </c>
      <c r="AI25" s="191">
        <v>11107.71</v>
      </c>
      <c r="AJ25" s="191">
        <v>10391</v>
      </c>
      <c r="AK25" s="191">
        <v>9794</v>
      </c>
      <c r="AL25" s="191">
        <v>9901</v>
      </c>
      <c r="AM25" s="191">
        <v>9192</v>
      </c>
      <c r="AN25" s="191">
        <v>9577</v>
      </c>
      <c r="AO25" s="191">
        <v>8606</v>
      </c>
      <c r="AP25" s="191">
        <v>7797.71</v>
      </c>
      <c r="AQ25" s="191">
        <v>7195.15</v>
      </c>
      <c r="AR25" s="191">
        <v>6828.96</v>
      </c>
      <c r="AS25" s="191">
        <v>6566</v>
      </c>
      <c r="AT25" s="191">
        <v>6894</v>
      </c>
      <c r="AU25" s="191">
        <v>6786.67</v>
      </c>
      <c r="AV25" s="191">
        <v>6669.57</v>
      </c>
      <c r="AW25" s="191">
        <v>6254.6847043900034</v>
      </c>
      <c r="AX25" s="191">
        <v>7003</v>
      </c>
      <c r="AY25" s="191">
        <v>6623.5832009601172</v>
      </c>
      <c r="AZ25" s="191">
        <v>6521.8</v>
      </c>
      <c r="BA25" s="191">
        <v>6196.4073006400149</v>
      </c>
      <c r="BB25" s="191">
        <v>7211.3891715999871</v>
      </c>
      <c r="BC25" s="191">
        <v>5299.0975322199911</v>
      </c>
      <c r="BD25" s="191">
        <v>4225.8644905500078</v>
      </c>
      <c r="BE25" s="191">
        <v>3290</v>
      </c>
      <c r="BF25" s="183">
        <v>4174.2</v>
      </c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</row>
    <row r="26" spans="1:124" s="122" customFormat="1" ht="15" customHeight="1">
      <c r="A26" s="181" t="s">
        <v>214</v>
      </c>
      <c r="B26" s="130">
        <v>6499</v>
      </c>
      <c r="C26" s="130">
        <v>7063</v>
      </c>
      <c r="D26" s="130">
        <v>7870</v>
      </c>
      <c r="E26" s="130">
        <v>9077</v>
      </c>
      <c r="F26" s="130">
        <v>10075</v>
      </c>
      <c r="G26" s="130">
        <v>11394</v>
      </c>
      <c r="H26" s="130">
        <v>12824</v>
      </c>
      <c r="I26" s="130">
        <v>13056</v>
      </c>
      <c r="J26" s="130">
        <v>12917</v>
      </c>
      <c r="K26" s="130">
        <v>12852</v>
      </c>
      <c r="L26" s="130">
        <v>12730</v>
      </c>
      <c r="M26" s="130">
        <v>12533</v>
      </c>
      <c r="N26" s="130">
        <v>12358</v>
      </c>
      <c r="O26" s="130">
        <v>12360</v>
      </c>
      <c r="P26" s="130">
        <v>12546</v>
      </c>
      <c r="Q26" s="130">
        <v>12593</v>
      </c>
      <c r="R26" s="130">
        <v>13025</v>
      </c>
      <c r="S26" s="130">
        <v>13590</v>
      </c>
      <c r="T26" s="130">
        <v>13831</v>
      </c>
      <c r="U26" s="130">
        <v>14050</v>
      </c>
      <c r="V26" s="130">
        <v>14216</v>
      </c>
      <c r="W26" s="130">
        <v>14141</v>
      </c>
      <c r="X26" s="130">
        <v>14300</v>
      </c>
      <c r="Y26" s="130">
        <v>14280</v>
      </c>
      <c r="Z26" s="130">
        <v>13931</v>
      </c>
      <c r="AA26" s="130">
        <v>13848</v>
      </c>
      <c r="AB26" s="130">
        <v>13614</v>
      </c>
      <c r="AC26" s="130">
        <v>13809</v>
      </c>
      <c r="AD26" s="130">
        <v>13730</v>
      </c>
      <c r="AE26" s="130">
        <v>13543</v>
      </c>
      <c r="AF26" s="130">
        <v>13247.93</v>
      </c>
      <c r="AG26" s="130">
        <v>13113</v>
      </c>
      <c r="AH26" s="130">
        <v>12648</v>
      </c>
      <c r="AI26" s="130">
        <v>11820.4</v>
      </c>
      <c r="AJ26" s="130">
        <v>10996</v>
      </c>
      <c r="AK26" s="130">
        <v>10446</v>
      </c>
      <c r="AL26" s="130">
        <v>9375</v>
      </c>
      <c r="AM26" s="130">
        <v>8439</v>
      </c>
      <c r="AN26" s="130">
        <v>9055</v>
      </c>
      <c r="AO26" s="130">
        <v>8091</v>
      </c>
      <c r="AP26" s="130">
        <v>7295</v>
      </c>
      <c r="AQ26" s="130">
        <v>7010</v>
      </c>
      <c r="AR26" s="130">
        <v>6933</v>
      </c>
      <c r="AS26" s="130">
        <v>7249</v>
      </c>
      <c r="AT26" s="130">
        <v>7371</v>
      </c>
      <c r="AU26" s="130">
        <v>7868</v>
      </c>
      <c r="AV26" s="130">
        <v>8649</v>
      </c>
      <c r="AW26" s="130">
        <v>9977</v>
      </c>
      <c r="AX26" s="130">
        <v>10642</v>
      </c>
      <c r="AY26" s="130">
        <v>12053.573590420052</v>
      </c>
      <c r="AZ26" s="130">
        <v>13420.888800000001</v>
      </c>
      <c r="BA26" s="130">
        <v>14946</v>
      </c>
      <c r="BB26" s="130">
        <v>15919</v>
      </c>
      <c r="BC26" s="130">
        <v>15677.938211930032</v>
      </c>
      <c r="BD26" s="130">
        <v>15943.035204020051</v>
      </c>
      <c r="BE26" s="130">
        <v>16645</v>
      </c>
      <c r="BF26" s="183">
        <v>17391</v>
      </c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</row>
    <row r="27" spans="1:124" s="122" customFormat="1" ht="15" customHeight="1">
      <c r="A27" s="181" t="s">
        <v>204</v>
      </c>
      <c r="B27" s="130">
        <v>2641</v>
      </c>
      <c r="C27" s="130">
        <v>2692</v>
      </c>
      <c r="D27" s="130">
        <v>3168</v>
      </c>
      <c r="E27" s="130">
        <v>3132</v>
      </c>
      <c r="F27" s="130">
        <v>3190</v>
      </c>
      <c r="G27" s="130">
        <v>3656</v>
      </c>
      <c r="H27" s="191">
        <v>3734</v>
      </c>
      <c r="I27" s="191">
        <v>3593</v>
      </c>
      <c r="J27" s="191">
        <v>3661</v>
      </c>
      <c r="K27" s="191">
        <v>3698</v>
      </c>
      <c r="L27" s="191">
        <v>4019</v>
      </c>
      <c r="M27" s="191">
        <v>4122</v>
      </c>
      <c r="N27" s="191">
        <v>4144</v>
      </c>
      <c r="O27" s="191">
        <v>4215</v>
      </c>
      <c r="P27" s="191">
        <v>4487</v>
      </c>
      <c r="Q27" s="191">
        <v>4241</v>
      </c>
      <c r="R27" s="191">
        <v>4380</v>
      </c>
      <c r="S27" s="191">
        <v>4738</v>
      </c>
      <c r="T27" s="191">
        <v>4714</v>
      </c>
      <c r="U27" s="191">
        <v>4395</v>
      </c>
      <c r="V27" s="191">
        <v>4358</v>
      </c>
      <c r="W27" s="191">
        <v>4539</v>
      </c>
      <c r="X27" s="191">
        <v>4553</v>
      </c>
      <c r="Y27" s="191">
        <v>4653</v>
      </c>
      <c r="Z27" s="191">
        <v>4842</v>
      </c>
      <c r="AA27" s="191">
        <v>4953</v>
      </c>
      <c r="AB27" s="191">
        <v>4964</v>
      </c>
      <c r="AC27" s="191">
        <v>5258</v>
      </c>
      <c r="AD27" s="191">
        <v>6054</v>
      </c>
      <c r="AE27" s="191">
        <v>7376</v>
      </c>
      <c r="AF27" s="191">
        <v>7048</v>
      </c>
      <c r="AG27" s="191">
        <v>6657</v>
      </c>
      <c r="AH27" s="191">
        <v>6451</v>
      </c>
      <c r="AI27" s="191">
        <v>6059.34</v>
      </c>
      <c r="AJ27" s="191">
        <v>5588</v>
      </c>
      <c r="AK27" s="191">
        <v>5404</v>
      </c>
      <c r="AL27" s="191">
        <v>5309</v>
      </c>
      <c r="AM27" s="191">
        <v>5077</v>
      </c>
      <c r="AN27" s="191">
        <v>6462</v>
      </c>
      <c r="AO27" s="191">
        <v>6531</v>
      </c>
      <c r="AP27" s="191">
        <v>6642.61</v>
      </c>
      <c r="AQ27" s="191">
        <v>6718.9</v>
      </c>
      <c r="AR27" s="191">
        <v>5756.44</v>
      </c>
      <c r="AS27" s="191">
        <v>5618</v>
      </c>
      <c r="AT27" s="191">
        <v>6248</v>
      </c>
      <c r="AU27" s="191">
        <v>7300</v>
      </c>
      <c r="AV27" s="191">
        <v>6557.93</v>
      </c>
      <c r="AW27" s="191">
        <v>5466.7574382800003</v>
      </c>
      <c r="AX27" s="191">
        <v>5019</v>
      </c>
      <c r="AY27" s="191">
        <v>4432.8560278800014</v>
      </c>
      <c r="AZ27" s="191">
        <v>5207.8999999999996</v>
      </c>
      <c r="BA27" s="191">
        <v>5597.5875362300003</v>
      </c>
      <c r="BB27" s="191">
        <v>5392.7608429299962</v>
      </c>
      <c r="BC27" s="191">
        <v>5004.9386565199993</v>
      </c>
      <c r="BD27" s="191">
        <v>5403.1447377199966</v>
      </c>
      <c r="BE27" s="191">
        <v>4957</v>
      </c>
      <c r="BF27" s="183">
        <v>4964.5</v>
      </c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</row>
    <row r="28" spans="1:124" s="122" customFormat="1" ht="15" customHeight="1">
      <c r="A28" s="181" t="s">
        <v>207</v>
      </c>
      <c r="B28" s="130">
        <v>10569</v>
      </c>
      <c r="C28" s="130">
        <v>10372</v>
      </c>
      <c r="D28" s="130">
        <v>10567</v>
      </c>
      <c r="E28" s="130">
        <v>12827</v>
      </c>
      <c r="F28" s="130">
        <v>11971</v>
      </c>
      <c r="G28" s="130">
        <v>12054</v>
      </c>
      <c r="H28" s="130">
        <v>12260</v>
      </c>
      <c r="I28" s="130">
        <v>13612</v>
      </c>
      <c r="J28" s="130">
        <v>12911</v>
      </c>
      <c r="K28" s="130">
        <v>13198</v>
      </c>
      <c r="L28" s="130">
        <v>13746</v>
      </c>
      <c r="M28" s="130">
        <v>15111</v>
      </c>
      <c r="N28" s="130">
        <v>14978</v>
      </c>
      <c r="O28" s="130">
        <v>14743</v>
      </c>
      <c r="P28" s="130">
        <v>15389</v>
      </c>
      <c r="Q28" s="130">
        <v>16894</v>
      </c>
      <c r="R28" s="130">
        <v>17062</v>
      </c>
      <c r="S28" s="130">
        <v>17975</v>
      </c>
      <c r="T28" s="130">
        <v>18887</v>
      </c>
      <c r="U28" s="130">
        <v>19783</v>
      </c>
      <c r="V28" s="130">
        <v>18573</v>
      </c>
      <c r="W28" s="130">
        <v>19863</v>
      </c>
      <c r="X28" s="130">
        <v>20103</v>
      </c>
      <c r="Y28" s="130">
        <v>20946</v>
      </c>
      <c r="Z28" s="130">
        <v>20779</v>
      </c>
      <c r="AA28" s="130">
        <v>21055</v>
      </c>
      <c r="AB28" s="130">
        <v>21149</v>
      </c>
      <c r="AC28" s="130">
        <v>21689</v>
      </c>
      <c r="AD28" s="130">
        <v>20620</v>
      </c>
      <c r="AE28" s="130">
        <v>19923</v>
      </c>
      <c r="AF28" s="130">
        <v>20154</v>
      </c>
      <c r="AG28" s="130">
        <v>21058</v>
      </c>
      <c r="AH28" s="130">
        <v>21279</v>
      </c>
      <c r="AI28" s="130">
        <v>21644.75999999998</v>
      </c>
      <c r="AJ28" s="130">
        <v>22445</v>
      </c>
      <c r="AK28" s="130">
        <v>23271</v>
      </c>
      <c r="AL28" s="130">
        <v>22100</v>
      </c>
      <c r="AM28" s="130">
        <v>21333</v>
      </c>
      <c r="AN28" s="130">
        <v>27068.999999999971</v>
      </c>
      <c r="AO28" s="130">
        <v>28875</v>
      </c>
      <c r="AP28" s="130">
        <v>27256</v>
      </c>
      <c r="AQ28" s="130">
        <v>26585</v>
      </c>
      <c r="AR28" s="130">
        <v>26708</v>
      </c>
      <c r="AS28" s="130">
        <v>29117</v>
      </c>
      <c r="AT28" s="130">
        <v>27491</v>
      </c>
      <c r="AU28" s="130">
        <v>31334</v>
      </c>
      <c r="AV28" s="130">
        <v>33335</v>
      </c>
      <c r="AW28" s="130">
        <v>40617</v>
      </c>
      <c r="AX28" s="130">
        <v>39459</v>
      </c>
      <c r="AY28" s="130">
        <v>42218.079093712462</v>
      </c>
      <c r="AZ28" s="130">
        <v>43711.9</v>
      </c>
      <c r="BA28" s="130">
        <v>47957</v>
      </c>
      <c r="BB28" s="130">
        <v>45610</v>
      </c>
      <c r="BC28" s="130">
        <v>37846.890003858498</v>
      </c>
      <c r="BD28" s="130">
        <v>38308.89870309471</v>
      </c>
      <c r="BE28" s="130">
        <v>44042</v>
      </c>
      <c r="BF28" s="183">
        <v>45590.5</v>
      </c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</row>
    <row r="29" spans="1:124" s="120" customFormat="1" ht="5.0999999999999996" customHeight="1">
      <c r="A29" s="147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</row>
    <row r="30" spans="1:124" s="117" customFormat="1" ht="15" customHeight="1" thickBot="1">
      <c r="A30" s="144" t="s">
        <v>190</v>
      </c>
      <c r="B30" s="193">
        <v>106236</v>
      </c>
      <c r="C30" s="193">
        <v>113424</v>
      </c>
      <c r="D30" s="193">
        <v>121594</v>
      </c>
      <c r="E30" s="193">
        <v>137112</v>
      </c>
      <c r="F30" s="193">
        <v>134592</v>
      </c>
      <c r="G30" s="193">
        <v>154018</v>
      </c>
      <c r="H30" s="193">
        <v>166406</v>
      </c>
      <c r="I30" s="193">
        <v>179955</v>
      </c>
      <c r="J30" s="193">
        <v>180048</v>
      </c>
      <c r="K30" s="193">
        <v>179377</v>
      </c>
      <c r="L30" s="193">
        <v>180969</v>
      </c>
      <c r="M30" s="193">
        <v>190989</v>
      </c>
      <c r="N30" s="193">
        <v>198107</v>
      </c>
      <c r="O30" s="193">
        <v>208588</v>
      </c>
      <c r="P30" s="193">
        <v>217274</v>
      </c>
      <c r="Q30" s="193">
        <v>230614</v>
      </c>
      <c r="R30" s="193">
        <v>239912</v>
      </c>
      <c r="S30" s="193">
        <v>250834</v>
      </c>
      <c r="T30" s="193">
        <v>260471</v>
      </c>
      <c r="U30" s="193">
        <v>268668</v>
      </c>
      <c r="V30" s="193">
        <v>269749</v>
      </c>
      <c r="W30" s="193">
        <v>279166</v>
      </c>
      <c r="X30" s="193">
        <v>284367</v>
      </c>
      <c r="Y30" s="193">
        <v>290960</v>
      </c>
      <c r="Z30" s="193">
        <v>297883</v>
      </c>
      <c r="AA30" s="193">
        <v>305574</v>
      </c>
      <c r="AB30" s="193">
        <v>311655</v>
      </c>
      <c r="AC30" s="193">
        <v>323061</v>
      </c>
      <c r="AD30" s="193">
        <v>328257</v>
      </c>
      <c r="AE30" s="193">
        <v>328668</v>
      </c>
      <c r="AF30" s="193">
        <v>335903.67</v>
      </c>
      <c r="AG30" s="193">
        <v>346644</v>
      </c>
      <c r="AH30" s="193">
        <v>352424</v>
      </c>
      <c r="AI30" s="193">
        <v>355023.70999999996</v>
      </c>
      <c r="AJ30" s="193">
        <v>366055</v>
      </c>
      <c r="AK30" s="193">
        <v>366995</v>
      </c>
      <c r="AL30" s="193">
        <v>353724</v>
      </c>
      <c r="AM30" s="193">
        <v>341821</v>
      </c>
      <c r="AN30" s="193">
        <v>399408.78</v>
      </c>
      <c r="AO30" s="193">
        <v>392151</v>
      </c>
      <c r="AP30" s="193">
        <v>381950.26</v>
      </c>
      <c r="AQ30" s="193">
        <v>375654.45</v>
      </c>
      <c r="AR30" s="193">
        <v>368898.93</v>
      </c>
      <c r="AS30" s="193">
        <v>370079</v>
      </c>
      <c r="AT30" s="193">
        <v>371399</v>
      </c>
      <c r="AU30" s="193">
        <v>390805.4</v>
      </c>
      <c r="AV30" s="193">
        <v>399004.36</v>
      </c>
      <c r="AW30" s="193">
        <v>407684.86948894215</v>
      </c>
      <c r="AX30" s="193">
        <v>420214</v>
      </c>
      <c r="AY30" s="193">
        <v>427534.06682997313</v>
      </c>
      <c r="AZ30" s="193">
        <v>442159.61426792073</v>
      </c>
      <c r="BA30" s="193">
        <v>453973.24661541852</v>
      </c>
      <c r="BB30" s="193">
        <v>477577.38677560724</v>
      </c>
      <c r="BC30" s="193">
        <v>479325.45753368852</v>
      </c>
      <c r="BD30" s="193">
        <v>490043.16058220097</v>
      </c>
      <c r="BE30" s="193">
        <f>+BE19+BE10</f>
        <v>510311</v>
      </c>
      <c r="BF30" s="193">
        <f>+BF19+BF10</f>
        <v>528579.69999999995</v>
      </c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</row>
    <row r="31" spans="1:124" ht="12.95" customHeight="1" thickTop="1">
      <c r="A31" s="147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3"/>
      <c r="AG31" s="233"/>
      <c r="AH31" s="233"/>
      <c r="AI31" s="233"/>
      <c r="AJ31" s="233"/>
      <c r="AK31" s="233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</row>
    <row r="32" spans="1:124" s="156" customFormat="1" ht="1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</row>
    <row r="33" spans="1:58" s="156" customFormat="1" ht="12.9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pans="1:58" s="156" customFormat="1" ht="11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</row>
    <row r="35" spans="1:58" s="156" customFormat="1" ht="11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</row>
    <row r="36" spans="1:58" s="156" customFormat="1" ht="11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</row>
    <row r="37" spans="1:58" s="156" customFormat="1" ht="11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</row>
    <row r="38" spans="1:58" s="156" customFormat="1" ht="11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s="156" customFormat="1" ht="11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</row>
    <row r="40" spans="1:58" s="156" customFormat="1" ht="11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</row>
    <row r="41" spans="1:58" s="156" customFormat="1" ht="11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</row>
    <row r="42" spans="1:58" s="156" customFormat="1" ht="11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</row>
    <row r="43" spans="1:58" s="156" customFormat="1" ht="11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</row>
    <row r="44" spans="1:58" s="156" customFormat="1" ht="11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</row>
    <row r="45" spans="1:58" s="156" customFormat="1" ht="11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</row>
    <row r="46" spans="1:58" s="156" customFormat="1" ht="11.2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</row>
    <row r="47" spans="1:58" s="156" customFormat="1" ht="11.2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</row>
    <row r="48" spans="1:58" s="156" customFormat="1" ht="11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</row>
    <row r="49" spans="1:58" s="156" customFormat="1" ht="11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</row>
    <row r="50" spans="1:58" s="156" customFormat="1" ht="11.2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</row>
    <row r="51" spans="1:58" s="156" customFormat="1" ht="11.2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</row>
    <row r="52" spans="1:58" s="156" customFormat="1" ht="11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</row>
    <row r="53" spans="1:58" s="156" customFormat="1" ht="11.2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</row>
    <row r="54" spans="1:58" s="156" customFormat="1" ht="11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</row>
    <row r="55" spans="1:58" s="156" customFormat="1" ht="11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</row>
    <row r="56" spans="1:58" s="156" customFormat="1" ht="11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</row>
    <row r="57" spans="1:58" s="156" customFormat="1" ht="11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</row>
    <row r="58" spans="1:58" s="156" customFormat="1" ht="11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</row>
    <row r="59" spans="1:58" s="156" customFormat="1" ht="11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</row>
    <row r="60" spans="1:58" s="156" customFormat="1" ht="11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</row>
    <row r="61" spans="1:58" s="156" customFormat="1" ht="11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</row>
    <row r="62" spans="1:58" s="156" customFormat="1" ht="11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</row>
    <row r="63" spans="1:58" s="156" customFormat="1" ht="11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</row>
    <row r="64" spans="1:58" s="156" customFormat="1" ht="11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</row>
    <row r="65" spans="1:58" s="156" customFormat="1" ht="11.2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</row>
    <row r="66" spans="1:58" s="156" customFormat="1" ht="11.2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</row>
    <row r="67" spans="1:58" s="156" customFormat="1" ht="11.2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</row>
    <row r="68" spans="1:58" s="156" customFormat="1" ht="11.2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</row>
    <row r="69" spans="1:58" s="156" customFormat="1" ht="11.2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</row>
    <row r="70" spans="1:58" s="156" customFormat="1" ht="11.2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</row>
    <row r="71" spans="1:58" s="156" customFormat="1" ht="11.2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</row>
    <row r="72" spans="1:58" s="156" customFormat="1" ht="11.2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</row>
    <row r="73" spans="1:58" s="156" customFormat="1" ht="11.2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</row>
    <row r="74" spans="1:58" s="156" customFormat="1" ht="11.2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</row>
    <row r="75" spans="1:58" s="156" customFormat="1" ht="11.2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</row>
    <row r="76" spans="1:58" s="156" customFormat="1" ht="11.2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</row>
    <row r="77" spans="1:58" s="156" customFormat="1" ht="11.2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</row>
    <row r="78" spans="1:58" s="156" customFormat="1" ht="11.2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</row>
    <row r="79" spans="1:58" s="156" customFormat="1" ht="11.2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</row>
    <row r="80" spans="1:58" s="156" customFormat="1" ht="11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</row>
    <row r="81" spans="1:58" s="156" customFormat="1" ht="11.2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</row>
    <row r="82" spans="1:58" s="156" customFormat="1" ht="11.2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</row>
    <row r="83" spans="1:58" s="156" customFormat="1" ht="11.2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</row>
    <row r="84" spans="1:58" s="156" customFormat="1" ht="11.2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</row>
    <row r="85" spans="1:58" s="156" customFormat="1" ht="11.2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</row>
    <row r="86" spans="1:58" s="156" customFormat="1" ht="11.2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</row>
    <row r="87" spans="1:58" s="156" customFormat="1" ht="11.2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</row>
    <row r="88" spans="1:58" s="156" customFormat="1" ht="11.2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</row>
    <row r="89" spans="1:58" s="156" customFormat="1" ht="11.2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</row>
    <row r="90" spans="1:58" s="156" customFormat="1" ht="11.2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</row>
    <row r="91" spans="1:58" s="156" customFormat="1" ht="11.2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</row>
    <row r="92" spans="1:58" s="156" customFormat="1" ht="11.2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</row>
    <row r="93" spans="1:58" s="156" customFormat="1" ht="11.2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</row>
    <row r="94" spans="1:58" s="156" customFormat="1" ht="11.2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1:58" s="156" customFormat="1" ht="11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1:58" s="156" customFormat="1" ht="11.2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</row>
    <row r="97" spans="1:58" s="156" customFormat="1" ht="11.2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</row>
    <row r="98" spans="1:58" s="156" customFormat="1" ht="11.2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</row>
  </sheetData>
  <hyperlinks>
    <hyperlink ref="BF6" location="Índice!D9" display="Índice"/>
  </hyperlinks>
  <printOptions horizontalCentered="1" gridLinesSet="0"/>
  <pageMargins left="0" right="0" top="0.78740157480314965" bottom="0" header="0" footer="0"/>
  <pageSetup paperSize="9" scale="80" fitToWidth="4" orientation="landscape" r:id="rId1"/>
  <headerFooter alignWithMargins="0">
    <oddHeader>&amp;R&amp;P/&amp;N</oddHeader>
  </headerFooter>
  <colBreaks count="1" manualBreakCount="1">
    <brk id="13" max="31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U101"/>
  <sheetViews>
    <sheetView showGridLines="0" zoomScaleNormal="100" workbookViewId="0">
      <pane xSplit="1" ySplit="9" topLeftCell="B10" activePane="bottomRight" state="frozen"/>
      <selection activeCell="BG17" sqref="BG17"/>
      <selection pane="topRight" activeCell="BG17" sqref="BG17"/>
      <selection pane="bottomLeft" activeCell="BG17" sqref="BG17"/>
      <selection pane="bottomRight" activeCell="J6" sqref="J6"/>
    </sheetView>
  </sheetViews>
  <sheetFormatPr defaultColWidth="11" defaultRowHeight="12.75"/>
  <cols>
    <col min="1" max="1" width="52.125" style="152" bestFit="1" customWidth="1"/>
    <col min="2" max="6" width="7.875" style="151" bestFit="1" customWidth="1"/>
    <col min="7" max="7" width="8" style="151" bestFit="1" customWidth="1"/>
    <col min="8" max="9" width="7.875" style="151" bestFit="1" customWidth="1"/>
    <col min="10" max="10" width="8.25" style="151" bestFit="1" customWidth="1"/>
    <col min="11" max="16384" width="11" style="126"/>
  </cols>
  <sheetData>
    <row r="1" spans="1:177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94"/>
      <c r="L1" s="161"/>
      <c r="M1" s="94"/>
      <c r="N1" s="161"/>
      <c r="O1" s="94"/>
      <c r="P1" s="161"/>
      <c r="Q1" s="94"/>
      <c r="R1" s="161"/>
      <c r="S1" s="94"/>
      <c r="T1" s="161"/>
      <c r="U1" s="94"/>
      <c r="V1" s="161"/>
      <c r="W1" s="94"/>
      <c r="X1" s="161"/>
      <c r="Y1" s="94"/>
      <c r="Z1" s="161"/>
      <c r="AA1" s="94"/>
      <c r="AB1" s="161"/>
      <c r="AC1" s="94"/>
      <c r="AD1" s="161"/>
      <c r="AE1" s="94"/>
      <c r="AF1" s="161"/>
      <c r="AG1" s="94"/>
      <c r="AH1" s="161"/>
      <c r="AI1" s="94"/>
      <c r="AJ1" s="161"/>
      <c r="AK1" s="162"/>
      <c r="AL1" s="162"/>
      <c r="AM1" s="94"/>
      <c r="AN1" s="161"/>
      <c r="AO1" s="163"/>
      <c r="AP1" s="163"/>
      <c r="AQ1" s="163"/>
      <c r="AR1" s="163"/>
      <c r="AS1" s="163"/>
      <c r="AT1" s="161"/>
      <c r="AU1" s="163"/>
      <c r="AV1" s="161"/>
      <c r="AW1" s="163"/>
      <c r="AX1" s="163"/>
      <c r="AY1" s="163"/>
      <c r="AZ1" s="164"/>
      <c r="BA1" s="164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94"/>
      <c r="CK1" s="161"/>
      <c r="CL1" s="94"/>
      <c r="CM1" s="161"/>
      <c r="CN1" s="94"/>
      <c r="CO1" s="161"/>
      <c r="CP1" s="162"/>
      <c r="CQ1" s="162"/>
      <c r="CR1" s="94"/>
      <c r="CS1" s="161"/>
      <c r="CT1" s="163"/>
      <c r="CU1" s="163"/>
      <c r="CV1" s="163"/>
      <c r="CW1" s="163"/>
      <c r="CX1" s="163"/>
      <c r="CY1" s="161"/>
      <c r="CZ1" s="163"/>
      <c r="DA1" s="161"/>
      <c r="DB1" s="163"/>
      <c r="DC1" s="163"/>
      <c r="DD1" s="163"/>
      <c r="DE1" s="164"/>
      <c r="DF1" s="164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94"/>
      <c r="EP1" s="161"/>
      <c r="EQ1" s="94"/>
      <c r="ER1" s="161"/>
      <c r="ES1" s="94"/>
      <c r="ET1" s="161"/>
      <c r="EU1" s="162"/>
      <c r="EV1" s="162"/>
      <c r="EW1" s="94"/>
      <c r="EX1" s="161"/>
      <c r="EY1" s="163"/>
      <c r="EZ1" s="163"/>
      <c r="FA1" s="163"/>
      <c r="FB1" s="163"/>
      <c r="FC1" s="163"/>
      <c r="FD1" s="161"/>
      <c r="FE1" s="163"/>
      <c r="FF1" s="161"/>
      <c r="FG1" s="163"/>
      <c r="FH1" s="163"/>
      <c r="FI1" s="163"/>
      <c r="FJ1" s="164"/>
      <c r="FK1" s="164"/>
      <c r="FL1" s="94"/>
      <c r="FM1" s="161"/>
      <c r="FN1" s="94"/>
      <c r="FO1" s="161"/>
      <c r="FP1" s="94"/>
      <c r="FQ1" s="161"/>
      <c r="FR1" s="94"/>
      <c r="FS1" s="161"/>
      <c r="FT1" s="94"/>
      <c r="FU1" s="161"/>
    </row>
    <row r="2" spans="1:177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94"/>
      <c r="L2" s="161"/>
      <c r="M2" s="94"/>
      <c r="N2" s="161"/>
      <c r="O2" s="94"/>
      <c r="P2" s="161"/>
      <c r="Q2" s="94"/>
      <c r="R2" s="161"/>
      <c r="S2" s="94"/>
      <c r="T2" s="161"/>
      <c r="U2" s="94"/>
      <c r="V2" s="161"/>
      <c r="W2" s="94"/>
      <c r="X2" s="161"/>
      <c r="Y2" s="94"/>
      <c r="Z2" s="161"/>
      <c r="AA2" s="94"/>
      <c r="AB2" s="161"/>
      <c r="AC2" s="94"/>
      <c r="AD2" s="161"/>
      <c r="AE2" s="94"/>
      <c r="AF2" s="161"/>
      <c r="AG2" s="94"/>
      <c r="AH2" s="161"/>
      <c r="AI2" s="94"/>
      <c r="AJ2" s="161"/>
      <c r="AK2" s="162"/>
      <c r="AL2" s="162"/>
      <c r="AM2" s="94"/>
      <c r="AN2" s="161"/>
      <c r="AO2" s="163"/>
      <c r="AP2" s="163"/>
      <c r="AQ2" s="163"/>
      <c r="AR2" s="163"/>
      <c r="AS2" s="163"/>
      <c r="AT2" s="161"/>
      <c r="AU2" s="163"/>
      <c r="AV2" s="161"/>
      <c r="AW2" s="163"/>
      <c r="AX2" s="163"/>
      <c r="AY2" s="163"/>
      <c r="AZ2" s="164"/>
      <c r="BA2" s="164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94"/>
      <c r="CK2" s="161"/>
      <c r="CL2" s="94"/>
      <c r="CM2" s="161"/>
      <c r="CN2" s="94"/>
      <c r="CO2" s="161"/>
      <c r="CP2" s="162"/>
      <c r="CQ2" s="162"/>
      <c r="CR2" s="94"/>
      <c r="CS2" s="161"/>
      <c r="CT2" s="163"/>
      <c r="CU2" s="163"/>
      <c r="CV2" s="163"/>
      <c r="CW2" s="163"/>
      <c r="CX2" s="163"/>
      <c r="CY2" s="161"/>
      <c r="CZ2" s="163"/>
      <c r="DA2" s="161"/>
      <c r="DB2" s="163"/>
      <c r="DC2" s="163"/>
      <c r="DD2" s="163"/>
      <c r="DE2" s="164"/>
      <c r="DF2" s="164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94"/>
      <c r="EP2" s="161"/>
      <c r="EQ2" s="94"/>
      <c r="ER2" s="161"/>
      <c r="ES2" s="94"/>
      <c r="ET2" s="161"/>
      <c r="EU2" s="162"/>
      <c r="EV2" s="162"/>
      <c r="EW2" s="94"/>
      <c r="EX2" s="161"/>
      <c r="EY2" s="163"/>
      <c r="EZ2" s="163"/>
      <c r="FA2" s="163"/>
      <c r="FB2" s="163"/>
      <c r="FC2" s="163"/>
      <c r="FD2" s="161"/>
      <c r="FE2" s="163"/>
      <c r="FF2" s="161"/>
      <c r="FG2" s="163"/>
      <c r="FH2" s="163"/>
      <c r="FI2" s="163"/>
      <c r="FJ2" s="164"/>
      <c r="FK2" s="164"/>
      <c r="FL2" s="94"/>
      <c r="FM2" s="161"/>
      <c r="FN2" s="94"/>
      <c r="FO2" s="161"/>
      <c r="FP2" s="94"/>
      <c r="FQ2" s="161"/>
      <c r="FR2" s="94"/>
      <c r="FS2" s="161"/>
      <c r="FT2" s="94"/>
      <c r="FU2" s="161"/>
    </row>
    <row r="3" spans="1:177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94"/>
      <c r="L3" s="161"/>
      <c r="M3" s="94"/>
      <c r="N3" s="161"/>
      <c r="O3" s="94"/>
      <c r="P3" s="161"/>
      <c r="Q3" s="94"/>
      <c r="R3" s="161"/>
      <c r="S3" s="94"/>
      <c r="T3" s="161"/>
      <c r="U3" s="94"/>
      <c r="V3" s="161"/>
      <c r="W3" s="94"/>
      <c r="X3" s="161"/>
      <c r="Y3" s="94"/>
      <c r="Z3" s="161"/>
      <c r="AA3" s="94"/>
      <c r="AB3" s="161"/>
      <c r="AC3" s="94"/>
      <c r="AD3" s="161"/>
      <c r="AE3" s="94"/>
      <c r="AF3" s="161"/>
      <c r="AG3" s="94"/>
      <c r="AH3" s="161"/>
      <c r="AI3" s="94"/>
      <c r="AJ3" s="161"/>
      <c r="AK3" s="162"/>
      <c r="AL3" s="162"/>
      <c r="AM3" s="94"/>
      <c r="AN3" s="161"/>
      <c r="AO3" s="163"/>
      <c r="AP3" s="163"/>
      <c r="AQ3" s="163"/>
      <c r="AR3" s="163"/>
      <c r="AS3" s="163"/>
      <c r="AT3" s="161"/>
      <c r="AU3" s="163"/>
      <c r="AV3" s="161"/>
      <c r="AW3" s="163"/>
      <c r="AX3" s="163"/>
      <c r="AY3" s="163"/>
      <c r="AZ3" s="164"/>
      <c r="BA3" s="164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94"/>
      <c r="CK3" s="161"/>
      <c r="CL3" s="94"/>
      <c r="CM3" s="161"/>
      <c r="CN3" s="94"/>
      <c r="CO3" s="161"/>
      <c r="CP3" s="162"/>
      <c r="CQ3" s="162"/>
      <c r="CR3" s="94"/>
      <c r="CS3" s="161"/>
      <c r="CT3" s="163"/>
      <c r="CU3" s="163"/>
      <c r="CV3" s="163"/>
      <c r="CW3" s="163"/>
      <c r="CX3" s="163"/>
      <c r="CY3" s="161"/>
      <c r="CZ3" s="163"/>
      <c r="DA3" s="161"/>
      <c r="DB3" s="163"/>
      <c r="DC3" s="163"/>
      <c r="DD3" s="163"/>
      <c r="DE3" s="164"/>
      <c r="DF3" s="164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94"/>
      <c r="EP3" s="161"/>
      <c r="EQ3" s="94"/>
      <c r="ER3" s="161"/>
      <c r="ES3" s="94"/>
      <c r="ET3" s="161"/>
      <c r="EU3" s="162"/>
      <c r="EV3" s="162"/>
      <c r="EW3" s="94"/>
      <c r="EX3" s="161"/>
      <c r="EY3" s="163"/>
      <c r="EZ3" s="163"/>
      <c r="FA3" s="163"/>
      <c r="FB3" s="163"/>
      <c r="FC3" s="163"/>
      <c r="FD3" s="161"/>
      <c r="FE3" s="163"/>
      <c r="FF3" s="161"/>
      <c r="FG3" s="163"/>
      <c r="FH3" s="163"/>
      <c r="FI3" s="163"/>
      <c r="FJ3" s="164"/>
      <c r="FK3" s="164"/>
      <c r="FL3" s="94"/>
      <c r="FM3" s="161"/>
      <c r="FN3" s="94"/>
      <c r="FO3" s="161"/>
      <c r="FP3" s="94"/>
      <c r="FQ3" s="161"/>
      <c r="FR3" s="94"/>
      <c r="FS3" s="161"/>
      <c r="FT3" s="94"/>
      <c r="FU3" s="161"/>
    </row>
    <row r="4" spans="1:177" s="123" customFormat="1" ht="15" customHeight="1">
      <c r="A4" s="165"/>
      <c r="B4" s="53"/>
      <c r="C4" s="53"/>
      <c r="D4" s="53"/>
      <c r="E4" s="53"/>
      <c r="F4" s="53"/>
      <c r="G4" s="53"/>
      <c r="H4" s="53"/>
      <c r="I4" s="53"/>
      <c r="J4" s="53"/>
    </row>
    <row r="5" spans="1:177" s="107" customFormat="1" ht="15" customHeight="1" thickBot="1">
      <c r="A5" s="102" t="s">
        <v>646</v>
      </c>
      <c r="B5" s="103"/>
      <c r="C5" s="103"/>
      <c r="D5" s="103"/>
      <c r="E5" s="103"/>
      <c r="F5" s="103"/>
      <c r="G5" s="103"/>
      <c r="H5" s="103"/>
      <c r="I5" s="103"/>
      <c r="J5" s="111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170"/>
      <c r="AC5" s="170"/>
      <c r="AD5" s="170"/>
      <c r="AE5" s="170"/>
      <c r="AG5" s="171"/>
      <c r="AK5" s="171"/>
      <c r="AM5" s="172"/>
      <c r="AP5" s="173"/>
      <c r="AQ5" s="169"/>
      <c r="AR5" s="174"/>
      <c r="AS5" s="174"/>
      <c r="AT5" s="175"/>
      <c r="AU5" s="174"/>
      <c r="AV5" s="174"/>
      <c r="AW5" s="174"/>
      <c r="AX5" s="176"/>
    </row>
    <row r="6" spans="1:177" s="107" customFormat="1" ht="15" customHeight="1" thickTop="1">
      <c r="A6" s="222"/>
      <c r="B6" s="59"/>
      <c r="C6" s="59"/>
      <c r="D6" s="59"/>
      <c r="E6" s="59"/>
      <c r="F6" s="59"/>
      <c r="G6" s="59"/>
      <c r="H6" s="59"/>
      <c r="I6" s="59"/>
      <c r="J6" s="59" t="s">
        <v>79</v>
      </c>
      <c r="K6" s="237"/>
      <c r="L6" s="237"/>
      <c r="M6" s="237"/>
      <c r="N6" s="237"/>
      <c r="O6" s="237"/>
      <c r="P6" s="237"/>
      <c r="Q6" s="237"/>
      <c r="R6" s="237"/>
      <c r="S6" s="237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177" s="114" customFormat="1" ht="15" customHeight="1">
      <c r="A7" s="113"/>
      <c r="B7" s="592" t="s">
        <v>80</v>
      </c>
      <c r="C7" s="592" t="s">
        <v>81</v>
      </c>
      <c r="D7" s="592" t="s">
        <v>82</v>
      </c>
      <c r="E7" s="592" t="s">
        <v>83</v>
      </c>
      <c r="F7" s="592" t="s">
        <v>84</v>
      </c>
      <c r="G7" s="592" t="s">
        <v>85</v>
      </c>
      <c r="H7" s="592" t="s">
        <v>86</v>
      </c>
      <c r="I7" s="592" t="s">
        <v>87</v>
      </c>
      <c r="J7" s="592" t="s">
        <v>88</v>
      </c>
    </row>
    <row r="8" spans="1:177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</row>
    <row r="9" spans="1:177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220"/>
    </row>
    <row r="10" spans="1:177" s="107" customFormat="1" ht="15" customHeight="1">
      <c r="A10" s="165" t="s">
        <v>199</v>
      </c>
      <c r="B10" s="71">
        <v>200198</v>
      </c>
      <c r="C10" s="71">
        <v>210104</v>
      </c>
      <c r="D10" s="71">
        <v>222036</v>
      </c>
      <c r="E10" s="71">
        <v>233079.12958555203</v>
      </c>
      <c r="F10" s="71">
        <v>239214</v>
      </c>
      <c r="G10" s="71">
        <v>236003.90423785651</v>
      </c>
      <c r="H10" s="71">
        <v>243404</v>
      </c>
      <c r="I10" s="71">
        <f>SUM(I11:I19)</f>
        <v>260257.9</v>
      </c>
      <c r="J10" s="180">
        <f>SUM(J11:J19)</f>
        <v>270219.8</v>
      </c>
      <c r="K10" s="593"/>
      <c r="L10" s="593"/>
    </row>
    <row r="11" spans="1:177" s="122" customFormat="1" ht="15" customHeight="1">
      <c r="A11" s="181" t="s">
        <v>200</v>
      </c>
      <c r="B11" s="75">
        <v>75193</v>
      </c>
      <c r="C11" s="75">
        <v>81216</v>
      </c>
      <c r="D11" s="75">
        <v>86471</v>
      </c>
      <c r="E11" s="75">
        <v>89904</v>
      </c>
      <c r="F11" s="75">
        <v>94959</v>
      </c>
      <c r="G11" s="75">
        <v>94622.020082908944</v>
      </c>
      <c r="H11" s="75">
        <v>94906.365399482616</v>
      </c>
      <c r="I11" s="75">
        <v>97642</v>
      </c>
      <c r="J11" s="210">
        <v>103677.5</v>
      </c>
      <c r="K11" s="594"/>
      <c r="L11" s="59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</row>
    <row r="12" spans="1:177" s="122" customFormat="1" ht="15" customHeight="1">
      <c r="A12" s="181" t="s">
        <v>201</v>
      </c>
      <c r="B12" s="75">
        <v>34319</v>
      </c>
      <c r="C12" s="75">
        <v>34803</v>
      </c>
      <c r="D12" s="75">
        <v>37280</v>
      </c>
      <c r="E12" s="75">
        <v>41114</v>
      </c>
      <c r="F12" s="75">
        <v>39496</v>
      </c>
      <c r="G12" s="75">
        <v>35074.191845107278</v>
      </c>
      <c r="H12" s="75">
        <v>37604</v>
      </c>
      <c r="I12" s="75">
        <v>42054</v>
      </c>
      <c r="J12" s="210">
        <v>40549</v>
      </c>
      <c r="K12" s="594"/>
      <c r="L12" s="59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</row>
    <row r="13" spans="1:177" s="122" customFormat="1" ht="15" customHeight="1">
      <c r="A13" s="181" t="s">
        <v>202</v>
      </c>
      <c r="B13" s="75">
        <v>39759</v>
      </c>
      <c r="C13" s="75">
        <v>41282</v>
      </c>
      <c r="D13" s="75">
        <v>42931</v>
      </c>
      <c r="E13" s="75">
        <v>44288</v>
      </c>
      <c r="F13" s="75">
        <v>46173</v>
      </c>
      <c r="G13" s="75">
        <v>49049.071839129683</v>
      </c>
      <c r="H13" s="75">
        <v>52286.992213940131</v>
      </c>
      <c r="I13" s="75">
        <v>59163</v>
      </c>
      <c r="J13" s="210">
        <v>63747.3</v>
      </c>
      <c r="K13" s="594"/>
      <c r="L13" s="59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</row>
    <row r="14" spans="1:177" s="122" customFormat="1" ht="15" customHeight="1">
      <c r="A14" s="181" t="s">
        <v>203</v>
      </c>
      <c r="B14" s="75">
        <v>24628</v>
      </c>
      <c r="C14" s="75">
        <v>26032</v>
      </c>
      <c r="D14" s="75">
        <v>27480</v>
      </c>
      <c r="E14" s="75">
        <v>28987</v>
      </c>
      <c r="F14" s="75">
        <v>29471</v>
      </c>
      <c r="G14" s="75">
        <v>28292</v>
      </c>
      <c r="H14" s="75">
        <v>28472.341103630246</v>
      </c>
      <c r="I14" s="75">
        <v>29405</v>
      </c>
      <c r="J14" s="210">
        <v>29539</v>
      </c>
      <c r="K14" s="594"/>
      <c r="L14" s="59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</row>
    <row r="15" spans="1:177" s="122" customFormat="1" ht="15" customHeight="1">
      <c r="A15" s="181" t="s">
        <v>204</v>
      </c>
      <c r="B15" s="75">
        <v>7963</v>
      </c>
      <c r="C15" s="75">
        <v>8251</v>
      </c>
      <c r="D15" s="75">
        <v>9330</v>
      </c>
      <c r="E15" s="75">
        <v>9495</v>
      </c>
      <c r="F15" s="75">
        <v>10000</v>
      </c>
      <c r="G15" s="75">
        <v>9734</v>
      </c>
      <c r="H15" s="75">
        <v>9910</v>
      </c>
      <c r="I15" s="75">
        <v>10444</v>
      </c>
      <c r="J15" s="210">
        <v>10928</v>
      </c>
      <c r="K15" s="594"/>
      <c r="L15" s="59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</row>
    <row r="16" spans="1:177" s="122" customFormat="1" ht="15" customHeight="1">
      <c r="A16" s="181" t="s">
        <v>205</v>
      </c>
      <c r="B16" s="75">
        <v>6221</v>
      </c>
      <c r="C16" s="75">
        <v>5973</v>
      </c>
      <c r="D16" s="75">
        <v>5804</v>
      </c>
      <c r="E16" s="75">
        <v>5879</v>
      </c>
      <c r="F16" s="75">
        <v>5901</v>
      </c>
      <c r="G16" s="75">
        <v>5773</v>
      </c>
      <c r="H16" s="75">
        <v>5804.5184771100212</v>
      </c>
      <c r="I16" s="75">
        <v>6106</v>
      </c>
      <c r="J16" s="210">
        <v>6362.7</v>
      </c>
      <c r="K16" s="594"/>
      <c r="L16" s="59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</row>
    <row r="17" spans="1:79" s="122" customFormat="1" ht="15" customHeight="1">
      <c r="A17" s="181" t="s">
        <v>206</v>
      </c>
      <c r="B17" s="75">
        <v>4097</v>
      </c>
      <c r="C17" s="75">
        <v>4306.4924809297017</v>
      </c>
      <c r="D17" s="75">
        <v>4534.6566803498299</v>
      </c>
      <c r="E17" s="75">
        <v>4199</v>
      </c>
      <c r="F17" s="75">
        <v>4435</v>
      </c>
      <c r="G17" s="75">
        <v>3654.9149194091628</v>
      </c>
      <c r="H17" s="75">
        <v>3219.6741560699656</v>
      </c>
      <c r="I17" s="75">
        <v>2857</v>
      </c>
      <c r="J17" s="210">
        <v>3522</v>
      </c>
      <c r="K17" s="594"/>
      <c r="L17" s="59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</row>
    <row r="18" spans="1:79" s="122" customFormat="1" ht="15" customHeight="1">
      <c r="A18" s="181" t="s">
        <v>642</v>
      </c>
      <c r="B18" s="75">
        <v>621</v>
      </c>
      <c r="C18" s="75">
        <v>678.84276713999998</v>
      </c>
      <c r="D18" s="75">
        <v>764.60218055000007</v>
      </c>
      <c r="E18" s="75">
        <v>662</v>
      </c>
      <c r="F18" s="75">
        <v>723</v>
      </c>
      <c r="G18" s="75">
        <v>728.45862367000007</v>
      </c>
      <c r="H18" s="75">
        <v>751</v>
      </c>
      <c r="I18" s="75">
        <v>826.9</v>
      </c>
      <c r="J18" s="210">
        <v>952.3</v>
      </c>
      <c r="K18" s="594"/>
      <c r="L18" s="59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</row>
    <row r="19" spans="1:79" s="122" customFormat="1" ht="15" customHeight="1">
      <c r="A19" s="181" t="s">
        <v>207</v>
      </c>
      <c r="B19" s="75">
        <v>7397</v>
      </c>
      <c r="C19" s="75">
        <v>7562</v>
      </c>
      <c r="D19" s="75">
        <v>7441</v>
      </c>
      <c r="E19" s="75">
        <v>8551</v>
      </c>
      <c r="F19" s="75">
        <v>8056</v>
      </c>
      <c r="G19" s="75">
        <v>9076.2469276314951</v>
      </c>
      <c r="H19" s="75">
        <v>10449</v>
      </c>
      <c r="I19" s="75">
        <v>11760</v>
      </c>
      <c r="J19" s="210">
        <v>10942</v>
      </c>
      <c r="K19" s="594"/>
      <c r="L19" s="59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</row>
    <row r="20" spans="1:79" ht="5.0999999999999996" customHeight="1">
      <c r="A20" s="181"/>
      <c r="B20" s="75"/>
      <c r="C20" s="75"/>
      <c r="D20" s="75"/>
      <c r="E20" s="75"/>
      <c r="F20" s="75"/>
      <c r="G20" s="75"/>
      <c r="H20" s="75"/>
      <c r="I20" s="75"/>
      <c r="J20" s="210"/>
      <c r="K20" s="594"/>
      <c r="L20" s="594"/>
    </row>
    <row r="21" spans="1:79" s="107" customFormat="1" ht="15" customHeight="1">
      <c r="A21" s="165" t="s">
        <v>208</v>
      </c>
      <c r="B21" s="71">
        <v>359622</v>
      </c>
      <c r="C21" s="71">
        <v>365198</v>
      </c>
      <c r="D21" s="71">
        <v>372781</v>
      </c>
      <c r="E21" s="71">
        <v>389966</v>
      </c>
      <c r="F21" s="71">
        <v>415880</v>
      </c>
      <c r="G21" s="71">
        <v>425111.49172532966</v>
      </c>
      <c r="H21" s="71">
        <f>SUM(H22:H31)</f>
        <v>421010.14473772002</v>
      </c>
      <c r="I21" s="71">
        <f>SUM(I22:I31)</f>
        <v>426710.5</v>
      </c>
      <c r="J21" s="180">
        <f>SUM(J22:J31)</f>
        <v>434940.1</v>
      </c>
      <c r="K21" s="593"/>
      <c r="L21" s="593"/>
    </row>
    <row r="22" spans="1:79" s="122" customFormat="1" ht="15" customHeight="1">
      <c r="A22" s="181" t="s">
        <v>209</v>
      </c>
      <c r="B22" s="75">
        <v>56058</v>
      </c>
      <c r="C22" s="75">
        <v>56232.154814480004</v>
      </c>
      <c r="D22" s="75">
        <v>57712</v>
      </c>
      <c r="E22" s="75">
        <v>58192</v>
      </c>
      <c r="F22" s="75">
        <v>68405</v>
      </c>
      <c r="G22" s="75">
        <v>82290</v>
      </c>
      <c r="H22" s="75">
        <v>91238</v>
      </c>
      <c r="I22" s="75">
        <v>91586</v>
      </c>
      <c r="J22" s="210">
        <v>89407</v>
      </c>
      <c r="K22" s="594"/>
      <c r="L22" s="59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</row>
    <row r="23" spans="1:79" s="122" customFormat="1" ht="15" customHeight="1">
      <c r="A23" s="181" t="s">
        <v>643</v>
      </c>
      <c r="B23" s="75">
        <v>61150</v>
      </c>
      <c r="C23" s="75">
        <v>57106.388694519992</v>
      </c>
      <c r="D23" s="75">
        <v>58379</v>
      </c>
      <c r="E23" s="75">
        <v>56341</v>
      </c>
      <c r="F23" s="75">
        <v>66264</v>
      </c>
      <c r="G23" s="75">
        <v>67684</v>
      </c>
      <c r="H23" s="75">
        <v>62475</v>
      </c>
      <c r="I23" s="75">
        <v>57636</v>
      </c>
      <c r="J23" s="210">
        <v>66379</v>
      </c>
      <c r="K23" s="594"/>
      <c r="L23" s="59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</row>
    <row r="24" spans="1:79" s="122" customFormat="1" ht="15" customHeight="1">
      <c r="A24" s="181" t="s">
        <v>205</v>
      </c>
      <c r="B24" s="75">
        <v>18443</v>
      </c>
      <c r="C24" s="75">
        <v>17920.607763039956</v>
      </c>
      <c r="D24" s="75">
        <v>17013</v>
      </c>
      <c r="E24" s="75">
        <v>16671</v>
      </c>
      <c r="F24" s="75">
        <v>16253.071567669987</v>
      </c>
      <c r="G24" s="75">
        <v>16594</v>
      </c>
      <c r="H24" s="75">
        <v>16963</v>
      </c>
      <c r="I24" s="75">
        <v>16714</v>
      </c>
      <c r="J24" s="210">
        <v>16282.9</v>
      </c>
      <c r="K24" s="594"/>
      <c r="L24" s="59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</row>
    <row r="25" spans="1:79" s="122" customFormat="1" ht="15" customHeight="1">
      <c r="A25" s="181" t="s">
        <v>202</v>
      </c>
      <c r="B25" s="75">
        <v>21537</v>
      </c>
      <c r="C25" s="75">
        <v>20564.657006799993</v>
      </c>
      <c r="D25" s="75">
        <v>19900</v>
      </c>
      <c r="E25" s="75">
        <v>16935</v>
      </c>
      <c r="F25" s="75">
        <v>15768</v>
      </c>
      <c r="G25" s="75">
        <v>15485</v>
      </c>
      <c r="H25" s="75">
        <v>14890</v>
      </c>
      <c r="I25" s="75">
        <v>18588</v>
      </c>
      <c r="J25" s="210">
        <v>18060</v>
      </c>
      <c r="K25" s="594"/>
      <c r="L25" s="59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</row>
    <row r="26" spans="1:79" s="122" customFormat="1" ht="15" customHeight="1">
      <c r="A26" s="181" t="s">
        <v>213</v>
      </c>
      <c r="B26" s="75">
        <v>7020</v>
      </c>
      <c r="C26" s="75">
        <v>6630.808246639991</v>
      </c>
      <c r="D26" s="75">
        <v>6541</v>
      </c>
      <c r="E26" s="75">
        <v>6208</v>
      </c>
      <c r="F26" s="75">
        <v>7248</v>
      </c>
      <c r="G26" s="75">
        <v>5299</v>
      </c>
      <c r="H26" s="75">
        <v>4251</v>
      </c>
      <c r="I26" s="75">
        <v>3290</v>
      </c>
      <c r="J26" s="210">
        <v>4174.2</v>
      </c>
      <c r="K26" s="594"/>
      <c r="L26" s="59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</row>
    <row r="27" spans="1:79" s="122" customFormat="1" ht="15" customHeight="1">
      <c r="A27" s="181" t="s">
        <v>214</v>
      </c>
      <c r="B27" s="75">
        <v>10642</v>
      </c>
      <c r="C27" s="75">
        <v>12053.573590420052</v>
      </c>
      <c r="D27" s="75">
        <v>13421</v>
      </c>
      <c r="E27" s="75">
        <v>14946</v>
      </c>
      <c r="F27" s="75">
        <v>15919</v>
      </c>
      <c r="G27" s="75">
        <v>15796</v>
      </c>
      <c r="H27" s="75">
        <v>15943</v>
      </c>
      <c r="I27" s="75">
        <v>16645</v>
      </c>
      <c r="J27" s="210">
        <v>17391</v>
      </c>
      <c r="K27" s="594"/>
      <c r="L27" s="59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</row>
    <row r="28" spans="1:79" s="122" customFormat="1" ht="15" customHeight="1">
      <c r="A28" s="181" t="s">
        <v>204</v>
      </c>
      <c r="B28" s="75">
        <v>5019</v>
      </c>
      <c r="C28" s="75">
        <v>4432.8560278799996</v>
      </c>
      <c r="D28" s="75">
        <v>5208</v>
      </c>
      <c r="E28" s="75">
        <v>5598</v>
      </c>
      <c r="F28" s="75">
        <v>5392.7608429299962</v>
      </c>
      <c r="G28" s="75">
        <v>5004.9386565199993</v>
      </c>
      <c r="H28" s="75">
        <v>5403.1447377199966</v>
      </c>
      <c r="I28" s="75">
        <v>4957</v>
      </c>
      <c r="J28" s="210">
        <v>4964.5</v>
      </c>
      <c r="K28" s="594"/>
      <c r="L28" s="59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</row>
    <row r="29" spans="1:79" s="122" customFormat="1" ht="15" customHeight="1">
      <c r="A29" s="181" t="s">
        <v>642</v>
      </c>
      <c r="B29" s="130">
        <v>72693</v>
      </c>
      <c r="C29" s="130">
        <v>72979.677066619959</v>
      </c>
      <c r="D29" s="130">
        <v>76048</v>
      </c>
      <c r="E29" s="130">
        <v>77569</v>
      </c>
      <c r="F29" s="130">
        <v>84166.876907579965</v>
      </c>
      <c r="G29" s="130">
        <v>81687.665069939976</v>
      </c>
      <c r="H29" s="130">
        <v>79566</v>
      </c>
      <c r="I29" s="130">
        <v>79409.7</v>
      </c>
      <c r="J29" s="595">
        <v>78303</v>
      </c>
      <c r="K29" s="594"/>
      <c r="L29" s="59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</row>
    <row r="30" spans="1:79" s="122" customFormat="1" ht="15" customHeight="1">
      <c r="A30" s="181" t="s">
        <v>644</v>
      </c>
      <c r="B30" s="130">
        <v>49364</v>
      </c>
      <c r="C30" s="130">
        <v>53637.641256799994</v>
      </c>
      <c r="D30" s="130">
        <v>52771</v>
      </c>
      <c r="E30" s="130">
        <v>61770</v>
      </c>
      <c r="F30" s="130">
        <v>62484</v>
      </c>
      <c r="G30" s="130">
        <v>70791</v>
      </c>
      <c r="H30" s="130">
        <v>69367</v>
      </c>
      <c r="I30" s="130">
        <v>71782.5</v>
      </c>
      <c r="J30" s="595">
        <v>71113</v>
      </c>
      <c r="K30" s="594"/>
      <c r="L30" s="59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</row>
    <row r="31" spans="1:79" s="122" customFormat="1" ht="15" customHeight="1">
      <c r="A31" s="181" t="s">
        <v>207</v>
      </c>
      <c r="B31" s="75">
        <v>57697</v>
      </c>
      <c r="C31" s="75">
        <v>63639.866380645755</v>
      </c>
      <c r="D31" s="75">
        <v>65788</v>
      </c>
      <c r="E31" s="75">
        <v>75736</v>
      </c>
      <c r="F31" s="75">
        <v>73979</v>
      </c>
      <c r="G31" s="75">
        <v>64479.887998869599</v>
      </c>
      <c r="H31" s="75">
        <v>60914</v>
      </c>
      <c r="I31" s="75">
        <v>66102.3</v>
      </c>
      <c r="J31" s="210">
        <v>68865.5</v>
      </c>
      <c r="K31" s="594"/>
      <c r="L31" s="59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</row>
    <row r="32" spans="1:79" s="120" customFormat="1" ht="5.0999999999999996" customHeight="1">
      <c r="A32" s="181"/>
      <c r="B32" s="75"/>
      <c r="C32" s="75"/>
      <c r="D32" s="75"/>
      <c r="E32" s="75"/>
      <c r="F32" s="75"/>
      <c r="G32" s="75"/>
      <c r="H32" s="75"/>
      <c r="I32" s="75"/>
      <c r="J32" s="75"/>
      <c r="K32" s="596"/>
      <c r="L32" s="596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</row>
    <row r="33" spans="1:79" s="117" customFormat="1" ht="15" customHeight="1" thickBot="1">
      <c r="A33" s="144" t="s">
        <v>190</v>
      </c>
      <c r="B33" s="83">
        <v>559820</v>
      </c>
      <c r="C33" s="83">
        <v>575302</v>
      </c>
      <c r="D33" s="83">
        <v>594817</v>
      </c>
      <c r="E33" s="83">
        <v>623045.12958555203</v>
      </c>
      <c r="F33" s="83">
        <v>655094</v>
      </c>
      <c r="G33" s="83">
        <v>661115.39596318617</v>
      </c>
      <c r="H33" s="83">
        <f t="shared" ref="H33:J33" si="0">+H21+H10</f>
        <v>664414.14473772002</v>
      </c>
      <c r="I33" s="83">
        <f t="shared" si="0"/>
        <v>686968.4</v>
      </c>
      <c r="J33" s="83">
        <f t="shared" si="0"/>
        <v>705159.89999999991</v>
      </c>
      <c r="K33" s="593"/>
      <c r="L33" s="593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</row>
    <row r="34" spans="1:79" ht="84.75" thickTop="1">
      <c r="A34" s="597" t="s">
        <v>645</v>
      </c>
    </row>
    <row r="35" spans="1:79" s="156" customFormat="1" ht="24">
      <c r="A35" s="90" t="s">
        <v>113</v>
      </c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79" s="156" customFormat="1" ht="12.95" customHeight="1">
      <c r="A36" s="152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79" s="156" customFormat="1" ht="11.25">
      <c r="A37" s="152"/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79" s="156" customFormat="1" ht="11.25">
      <c r="A38" s="152"/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79" s="156" customFormat="1" ht="11.25">
      <c r="A39" s="152"/>
      <c r="B39" s="154"/>
      <c r="C39" s="154"/>
      <c r="D39" s="154"/>
      <c r="E39" s="154"/>
      <c r="F39" s="154"/>
      <c r="G39" s="154"/>
      <c r="H39" s="154"/>
      <c r="I39" s="154"/>
      <c r="J39" s="154"/>
    </row>
    <row r="40" spans="1:79" s="156" customFormat="1" ht="11.25">
      <c r="A40" s="152"/>
      <c r="B40" s="154"/>
      <c r="C40" s="154"/>
      <c r="D40" s="154"/>
      <c r="E40" s="154"/>
      <c r="F40" s="154"/>
      <c r="G40" s="154"/>
      <c r="H40" s="154"/>
      <c r="I40" s="154"/>
      <c r="J40" s="154"/>
    </row>
    <row r="41" spans="1:79" s="156" customFormat="1" ht="11.25">
      <c r="A41" s="152"/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79" s="156" customFormat="1" ht="11.25">
      <c r="A42" s="152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79" s="156" customFormat="1" ht="11.25">
      <c r="A43" s="152"/>
      <c r="B43" s="154"/>
      <c r="C43" s="154"/>
      <c r="D43" s="154"/>
      <c r="E43" s="154"/>
      <c r="F43" s="154"/>
      <c r="G43" s="154"/>
      <c r="H43" s="154"/>
      <c r="I43" s="154"/>
      <c r="J43" s="154"/>
    </row>
    <row r="44" spans="1:79" s="156" customFormat="1" ht="11.25">
      <c r="A44" s="152"/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79" s="156" customFormat="1" ht="11.25">
      <c r="A45" s="152"/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79" s="156" customFormat="1" ht="11.25">
      <c r="A46" s="152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79" s="156" customFormat="1" ht="11.25">
      <c r="A47" s="152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79" s="156" customFormat="1" ht="11.25">
      <c r="A48" s="152"/>
      <c r="B48" s="154"/>
      <c r="C48" s="154"/>
      <c r="D48" s="154"/>
      <c r="E48" s="154"/>
      <c r="F48" s="154"/>
      <c r="G48" s="154"/>
      <c r="H48" s="154"/>
      <c r="I48" s="154"/>
      <c r="J48" s="154"/>
    </row>
    <row r="49" spans="1:10" s="156" customFormat="1" ht="11.25">
      <c r="A49" s="152"/>
      <c r="B49" s="154"/>
      <c r="C49" s="154"/>
      <c r="D49" s="154"/>
      <c r="E49" s="154"/>
      <c r="F49" s="154"/>
      <c r="G49" s="154"/>
      <c r="H49" s="154"/>
      <c r="I49" s="154"/>
      <c r="J49" s="154"/>
    </row>
    <row r="50" spans="1:10" s="156" customFormat="1" ht="11.25">
      <c r="A50" s="152"/>
      <c r="B50" s="154"/>
      <c r="C50" s="154"/>
      <c r="D50" s="154"/>
      <c r="E50" s="154"/>
      <c r="F50" s="154"/>
      <c r="G50" s="154"/>
      <c r="H50" s="154"/>
      <c r="I50" s="154"/>
      <c r="J50" s="154"/>
    </row>
    <row r="51" spans="1:10" s="156" customFormat="1" ht="11.25">
      <c r="A51" s="152"/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s="156" customFormat="1" ht="11.25">
      <c r="A52" s="152"/>
      <c r="B52" s="154"/>
      <c r="C52" s="154"/>
      <c r="D52" s="154"/>
      <c r="E52" s="154"/>
      <c r="F52" s="154"/>
      <c r="G52" s="154"/>
      <c r="H52" s="154"/>
      <c r="I52" s="154"/>
      <c r="J52" s="154"/>
    </row>
    <row r="53" spans="1:10" s="156" customFormat="1" ht="11.25">
      <c r="A53" s="152"/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 s="156" customFormat="1" ht="11.25">
      <c r="A54" s="152"/>
      <c r="B54" s="154"/>
      <c r="C54" s="154"/>
      <c r="D54" s="154"/>
      <c r="E54" s="154"/>
      <c r="F54" s="154"/>
      <c r="G54" s="154"/>
      <c r="H54" s="154"/>
      <c r="I54" s="154"/>
      <c r="J54" s="154"/>
    </row>
    <row r="55" spans="1:10" s="156" customFormat="1" ht="11.25">
      <c r="A55" s="152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0" s="156" customFormat="1" ht="11.25">
      <c r="A56" s="152"/>
      <c r="B56" s="154"/>
      <c r="C56" s="154"/>
      <c r="D56" s="154"/>
      <c r="E56" s="154"/>
      <c r="F56" s="154"/>
      <c r="G56" s="154"/>
      <c r="H56" s="154"/>
      <c r="I56" s="154"/>
      <c r="J56" s="154"/>
    </row>
    <row r="57" spans="1:10" s="156" customFormat="1" ht="11.25">
      <c r="A57" s="152"/>
      <c r="B57" s="154"/>
      <c r="C57" s="154"/>
      <c r="D57" s="154"/>
      <c r="E57" s="154"/>
      <c r="F57" s="154"/>
      <c r="G57" s="154"/>
      <c r="H57" s="154"/>
      <c r="I57" s="154"/>
      <c r="J57" s="154"/>
    </row>
    <row r="58" spans="1:10" s="156" customFormat="1" ht="11.25">
      <c r="A58" s="152"/>
      <c r="B58" s="154"/>
      <c r="C58" s="154"/>
      <c r="D58" s="154"/>
      <c r="E58" s="154"/>
      <c r="F58" s="154"/>
      <c r="G58" s="154"/>
      <c r="H58" s="154"/>
      <c r="I58" s="154"/>
      <c r="J58" s="154"/>
    </row>
    <row r="59" spans="1:10" s="156" customFormat="1" ht="11.25">
      <c r="A59" s="152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s="156" customFormat="1" ht="11.25">
      <c r="A60" s="152"/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10" s="156" customFormat="1" ht="11.25">
      <c r="A61" s="152"/>
      <c r="B61" s="154"/>
      <c r="C61" s="154"/>
      <c r="D61" s="154"/>
      <c r="E61" s="154"/>
      <c r="F61" s="154"/>
      <c r="G61" s="154"/>
      <c r="H61" s="154"/>
      <c r="I61" s="154"/>
      <c r="J61" s="154"/>
    </row>
    <row r="62" spans="1:10" s="156" customFormat="1" ht="11.25">
      <c r="A62" s="152"/>
      <c r="B62" s="154"/>
      <c r="C62" s="154"/>
      <c r="D62" s="154"/>
      <c r="E62" s="154"/>
      <c r="F62" s="154"/>
      <c r="G62" s="154"/>
      <c r="H62" s="154"/>
      <c r="I62" s="154"/>
      <c r="J62" s="154"/>
    </row>
    <row r="63" spans="1:10" s="156" customFormat="1" ht="11.25">
      <c r="A63" s="152"/>
      <c r="B63" s="154"/>
      <c r="C63" s="154"/>
      <c r="D63" s="154"/>
      <c r="E63" s="154"/>
      <c r="F63" s="154"/>
      <c r="G63" s="154"/>
      <c r="H63" s="154"/>
      <c r="I63" s="154"/>
      <c r="J63" s="154"/>
    </row>
    <row r="64" spans="1:10" s="156" customFormat="1" ht="11.25">
      <c r="A64" s="152"/>
      <c r="B64" s="154"/>
      <c r="C64" s="154"/>
      <c r="D64" s="154"/>
      <c r="E64" s="154"/>
      <c r="F64" s="154"/>
      <c r="G64" s="154"/>
      <c r="H64" s="154"/>
      <c r="I64" s="154"/>
      <c r="J64" s="154"/>
    </row>
    <row r="65" spans="1:10" s="156" customFormat="1" ht="11.25">
      <c r="A65" s="152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 s="156" customFormat="1" ht="11.25">
      <c r="A66" s="152"/>
      <c r="B66" s="154"/>
      <c r="C66" s="154"/>
      <c r="D66" s="154"/>
      <c r="E66" s="154"/>
      <c r="F66" s="154"/>
      <c r="G66" s="154"/>
      <c r="H66" s="154"/>
      <c r="I66" s="154"/>
      <c r="J66" s="154"/>
    </row>
    <row r="67" spans="1:10" s="156" customFormat="1" ht="11.25">
      <c r="A67" s="152"/>
      <c r="B67" s="154"/>
      <c r="C67" s="154"/>
      <c r="D67" s="154"/>
      <c r="E67" s="154"/>
      <c r="F67" s="154"/>
      <c r="G67" s="154"/>
      <c r="H67" s="154"/>
      <c r="I67" s="154"/>
      <c r="J67" s="154"/>
    </row>
    <row r="68" spans="1:10" s="156" customFormat="1" ht="11.25">
      <c r="A68" s="152"/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s="156" customFormat="1" ht="11.25">
      <c r="A69" s="152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s="156" customFormat="1" ht="11.25">
      <c r="A70" s="152"/>
      <c r="B70" s="154"/>
      <c r="C70" s="154"/>
      <c r="D70" s="154"/>
      <c r="E70" s="154"/>
      <c r="F70" s="154"/>
      <c r="G70" s="154"/>
      <c r="H70" s="154"/>
      <c r="I70" s="154"/>
      <c r="J70" s="154"/>
    </row>
    <row r="71" spans="1:10" s="156" customFormat="1" ht="11.25">
      <c r="A71" s="152"/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s="156" customFormat="1" ht="11.25">
      <c r="A72" s="152"/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 s="156" customFormat="1" ht="11.25">
      <c r="A73" s="152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s="156" customFormat="1" ht="11.25">
      <c r="A74" s="152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 s="156" customFormat="1" ht="11.25">
      <c r="A75" s="152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0" s="156" customFormat="1" ht="11.25">
      <c r="A76" s="152"/>
      <c r="B76" s="154"/>
      <c r="C76" s="154"/>
      <c r="D76" s="154"/>
      <c r="E76" s="154"/>
      <c r="F76" s="154"/>
      <c r="G76" s="154"/>
      <c r="H76" s="154"/>
      <c r="I76" s="154"/>
      <c r="J76" s="154"/>
    </row>
    <row r="77" spans="1:10" s="156" customFormat="1" ht="11.25">
      <c r="A77" s="152"/>
      <c r="B77" s="154"/>
      <c r="C77" s="154"/>
      <c r="D77" s="154"/>
      <c r="E77" s="154"/>
      <c r="F77" s="154"/>
      <c r="G77" s="154"/>
      <c r="H77" s="154"/>
      <c r="I77" s="154"/>
      <c r="J77" s="154"/>
    </row>
    <row r="78" spans="1:10" s="156" customFormat="1" ht="11.25">
      <c r="A78" s="152"/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 s="156" customFormat="1" ht="11.25">
      <c r="A79" s="152"/>
      <c r="B79" s="154"/>
      <c r="C79" s="154"/>
      <c r="D79" s="154"/>
      <c r="E79" s="154"/>
      <c r="F79" s="154"/>
      <c r="G79" s="154"/>
      <c r="H79" s="154"/>
      <c r="I79" s="154"/>
      <c r="J79" s="154"/>
    </row>
    <row r="80" spans="1:10" s="156" customFormat="1" ht="11.25">
      <c r="A80" s="152"/>
      <c r="B80" s="154"/>
      <c r="C80" s="154"/>
      <c r="D80" s="154"/>
      <c r="E80" s="154"/>
      <c r="F80" s="154"/>
      <c r="G80" s="154"/>
      <c r="H80" s="154"/>
      <c r="I80" s="154"/>
      <c r="J80" s="154"/>
    </row>
    <row r="81" spans="1:10" s="156" customFormat="1" ht="11.25">
      <c r="A81" s="152"/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s="156" customFormat="1" ht="11.25">
      <c r="A82" s="152"/>
      <c r="B82" s="154"/>
      <c r="C82" s="154"/>
      <c r="D82" s="154"/>
      <c r="E82" s="154"/>
      <c r="F82" s="154"/>
      <c r="G82" s="154"/>
      <c r="H82" s="154"/>
      <c r="I82" s="154"/>
      <c r="J82" s="154"/>
    </row>
    <row r="83" spans="1:10" s="156" customFormat="1" ht="11.25">
      <c r="A83" s="152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1:10" s="156" customFormat="1" ht="11.25">
      <c r="A84" s="152"/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 s="156" customFormat="1" ht="11.25">
      <c r="A85" s="152"/>
      <c r="B85" s="154"/>
      <c r="C85" s="154"/>
      <c r="D85" s="154"/>
      <c r="E85" s="154"/>
      <c r="F85" s="154"/>
      <c r="G85" s="154"/>
      <c r="H85" s="154"/>
      <c r="I85" s="154"/>
      <c r="J85" s="154"/>
    </row>
    <row r="86" spans="1:10" s="156" customFormat="1" ht="11.25">
      <c r="A86" s="152"/>
      <c r="B86" s="154"/>
      <c r="C86" s="154"/>
      <c r="D86" s="154"/>
      <c r="E86" s="154"/>
      <c r="F86" s="154"/>
      <c r="G86" s="154"/>
      <c r="H86" s="154"/>
      <c r="I86" s="154"/>
      <c r="J86" s="154"/>
    </row>
    <row r="87" spans="1:10" s="156" customFormat="1" ht="11.25">
      <c r="A87" s="152"/>
      <c r="B87" s="154"/>
      <c r="C87" s="154"/>
      <c r="D87" s="154"/>
      <c r="E87" s="154"/>
      <c r="F87" s="154"/>
      <c r="G87" s="154"/>
      <c r="H87" s="154"/>
      <c r="I87" s="154"/>
      <c r="J87" s="154"/>
    </row>
    <row r="88" spans="1:10" s="156" customFormat="1" ht="11.25">
      <c r="A88" s="152"/>
      <c r="B88" s="154"/>
      <c r="C88" s="154"/>
      <c r="D88" s="154"/>
      <c r="E88" s="154"/>
      <c r="F88" s="154"/>
      <c r="G88" s="154"/>
      <c r="H88" s="154"/>
      <c r="I88" s="154"/>
      <c r="J88" s="154"/>
    </row>
    <row r="89" spans="1:10" s="156" customFormat="1" ht="11.25">
      <c r="A89" s="152"/>
      <c r="B89" s="154"/>
      <c r="C89" s="154"/>
      <c r="D89" s="154"/>
      <c r="E89" s="154"/>
      <c r="F89" s="154"/>
      <c r="G89" s="154"/>
      <c r="H89" s="154"/>
      <c r="I89" s="154"/>
      <c r="J89" s="154"/>
    </row>
    <row r="90" spans="1:10" s="156" customFormat="1" ht="11.25">
      <c r="A90" s="152"/>
      <c r="B90" s="154"/>
      <c r="C90" s="154"/>
      <c r="D90" s="154"/>
      <c r="E90" s="154"/>
      <c r="F90" s="154"/>
      <c r="G90" s="154"/>
      <c r="H90" s="154"/>
      <c r="I90" s="154"/>
      <c r="J90" s="154"/>
    </row>
    <row r="91" spans="1:10" s="156" customFormat="1" ht="11.25">
      <c r="A91" s="152"/>
      <c r="B91" s="154"/>
      <c r="C91" s="154"/>
      <c r="D91" s="154"/>
      <c r="E91" s="154"/>
      <c r="F91" s="154"/>
      <c r="G91" s="154"/>
      <c r="H91" s="154"/>
      <c r="I91" s="154"/>
      <c r="J91" s="154"/>
    </row>
    <row r="92" spans="1:10" s="156" customFormat="1" ht="11.25">
      <c r="A92" s="152"/>
      <c r="B92" s="154"/>
      <c r="C92" s="154"/>
      <c r="D92" s="154"/>
      <c r="E92" s="154"/>
      <c r="F92" s="154"/>
      <c r="G92" s="154"/>
      <c r="H92" s="154"/>
      <c r="I92" s="154"/>
      <c r="J92" s="154"/>
    </row>
    <row r="93" spans="1:10" s="156" customFormat="1" ht="11.25">
      <c r="A93" s="152"/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10" s="156" customFormat="1" ht="11.25">
      <c r="A94" s="152"/>
      <c r="B94" s="154"/>
      <c r="C94" s="154"/>
      <c r="D94" s="154"/>
      <c r="E94" s="154"/>
      <c r="F94" s="154"/>
      <c r="G94" s="154"/>
      <c r="H94" s="154"/>
      <c r="I94" s="154"/>
      <c r="J94" s="154"/>
    </row>
    <row r="95" spans="1:10" s="156" customFormat="1" ht="11.25">
      <c r="A95" s="152"/>
      <c r="B95" s="154"/>
      <c r="C95" s="154"/>
      <c r="D95" s="154"/>
      <c r="E95" s="154"/>
      <c r="F95" s="154"/>
      <c r="G95" s="154"/>
      <c r="H95" s="154"/>
      <c r="I95" s="154"/>
      <c r="J95" s="154"/>
    </row>
    <row r="96" spans="1:10" s="156" customFormat="1" ht="11.25">
      <c r="A96" s="152"/>
      <c r="B96" s="154"/>
      <c r="C96" s="154"/>
      <c r="D96" s="154"/>
      <c r="E96" s="154"/>
      <c r="F96" s="154"/>
      <c r="G96" s="154"/>
      <c r="H96" s="154"/>
      <c r="I96" s="154"/>
      <c r="J96" s="154"/>
    </row>
    <row r="97" spans="1:10" s="156" customFormat="1" ht="11.25">
      <c r="A97" s="152"/>
      <c r="B97" s="154"/>
      <c r="C97" s="154"/>
      <c r="D97" s="154"/>
      <c r="E97" s="154"/>
      <c r="F97" s="154"/>
      <c r="G97" s="154"/>
      <c r="H97" s="154"/>
      <c r="I97" s="154"/>
      <c r="J97" s="154"/>
    </row>
    <row r="98" spans="1:10" s="156" customFormat="1" ht="11.25">
      <c r="A98" s="152"/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s="156" customFormat="1" ht="11.25">
      <c r="A99" s="152"/>
      <c r="B99" s="154"/>
      <c r="C99" s="154"/>
      <c r="D99" s="154"/>
      <c r="E99" s="154"/>
      <c r="F99" s="154"/>
      <c r="G99" s="154"/>
      <c r="H99" s="154"/>
      <c r="I99" s="154"/>
      <c r="J99" s="154"/>
    </row>
    <row r="100" spans="1:10" s="156" customFormat="1" ht="11.25">
      <c r="A100" s="152"/>
      <c r="B100" s="154"/>
      <c r="C100" s="154"/>
      <c r="D100" s="154"/>
      <c r="E100" s="154"/>
      <c r="F100" s="154"/>
      <c r="G100" s="154"/>
      <c r="H100" s="154"/>
      <c r="I100" s="154"/>
      <c r="J100" s="154"/>
    </row>
    <row r="101" spans="1:10" s="156" customFormat="1" ht="11.25">
      <c r="A101" s="152"/>
      <c r="B101" s="154"/>
      <c r="C101" s="154"/>
      <c r="D101" s="154"/>
      <c r="E101" s="154"/>
      <c r="F101" s="154"/>
      <c r="G101" s="154"/>
      <c r="H101" s="154"/>
      <c r="I101" s="154"/>
      <c r="J101" s="154"/>
    </row>
  </sheetData>
  <hyperlinks>
    <hyperlink ref="J6" location="Índice!D9" display="Índice"/>
  </hyperlinks>
  <printOptions horizontalCentered="1" gridLinesSet="0"/>
  <pageMargins left="0" right="0" top="0.39370078740157483" bottom="0" header="0" footer="0"/>
  <pageSetup paperSize="9" scale="85" orientation="landscape" r:id="rId1"/>
  <headerFooter alignWithMargins="0">
    <oddHeader>&amp;R&amp;P/&amp;N</oddHeader>
  </headerFooter>
  <colBreaks count="1" manualBreakCount="1">
    <brk id="9" max="51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71"/>
  <sheetViews>
    <sheetView showGridLines="0" zoomScaleNormal="100" workbookViewId="0">
      <pane xSplit="1" ySplit="8" topLeftCell="AW9" activePane="bottomRight" state="frozen"/>
      <selection activeCell="A35" sqref="A35"/>
      <selection pane="topRight" activeCell="A35" sqref="A35"/>
      <selection pane="bottomLeft" activeCell="A35" sqref="A35"/>
      <selection pane="bottomRight" activeCell="BF6" sqref="BF6"/>
    </sheetView>
  </sheetViews>
  <sheetFormatPr defaultColWidth="11" defaultRowHeight="12.75"/>
  <cols>
    <col min="1" max="1" width="35.375" style="152" customWidth="1"/>
    <col min="2" max="25" width="9.375" style="152" customWidth="1"/>
    <col min="26" max="50" width="9.375" style="151" customWidth="1"/>
    <col min="51" max="57" width="9.25" style="151" customWidth="1"/>
    <col min="58" max="58" width="9.375" style="151" customWidth="1"/>
    <col min="59" max="16384" width="11" style="126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15" customHeight="1" thickBot="1">
      <c r="A5" s="102" t="s">
        <v>215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69"/>
      <c r="CO5" s="174"/>
      <c r="CP5" s="174"/>
      <c r="CQ5" s="175"/>
      <c r="CR5" s="174"/>
      <c r="CS5" s="174"/>
      <c r="CT5" s="174"/>
      <c r="CU5" s="176"/>
    </row>
    <row r="6" spans="1:225" s="107" customFormat="1" ht="15" customHeight="1" thickTop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36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</row>
    <row r="9" spans="1:225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220"/>
    </row>
    <row r="10" spans="1:225" ht="15" customHeight="1">
      <c r="A10" s="181" t="s">
        <v>216</v>
      </c>
      <c r="B10" s="130">
        <v>16844</v>
      </c>
      <c r="C10" s="130">
        <v>18192</v>
      </c>
      <c r="D10" s="130">
        <v>19556</v>
      </c>
      <c r="E10" s="130">
        <v>21183</v>
      </c>
      <c r="F10" s="130">
        <v>21265</v>
      </c>
      <c r="G10" s="130">
        <v>21031</v>
      </c>
      <c r="H10" s="75">
        <v>20794</v>
      </c>
      <c r="I10" s="75">
        <v>20496</v>
      </c>
      <c r="J10" s="75">
        <v>19540</v>
      </c>
      <c r="K10" s="75">
        <v>18595</v>
      </c>
      <c r="L10" s="75">
        <v>18445</v>
      </c>
      <c r="M10" s="75">
        <v>18711</v>
      </c>
      <c r="N10" s="132">
        <v>20610</v>
      </c>
      <c r="O10" s="132">
        <v>21366</v>
      </c>
      <c r="P10" s="132">
        <v>22668</v>
      </c>
      <c r="Q10" s="132">
        <v>24867</v>
      </c>
      <c r="R10" s="132">
        <v>25811</v>
      </c>
      <c r="S10" s="132">
        <v>26804</v>
      </c>
      <c r="T10" s="132">
        <v>27554</v>
      </c>
      <c r="U10" s="132">
        <v>28761</v>
      </c>
      <c r="V10" s="132">
        <v>29075</v>
      </c>
      <c r="W10" s="132">
        <v>29324</v>
      </c>
      <c r="X10" s="132">
        <v>29540</v>
      </c>
      <c r="Y10" s="132">
        <v>29249</v>
      </c>
      <c r="Z10" s="132">
        <v>28661</v>
      </c>
      <c r="AA10" s="132">
        <v>28192</v>
      </c>
      <c r="AB10" s="132">
        <v>27378</v>
      </c>
      <c r="AC10" s="132">
        <v>26557</v>
      </c>
      <c r="AD10" s="132">
        <v>25487</v>
      </c>
      <c r="AE10" s="132">
        <v>24804.54</v>
      </c>
      <c r="AF10" s="132">
        <v>24675</v>
      </c>
      <c r="AG10" s="132">
        <v>24539</v>
      </c>
      <c r="AH10" s="132">
        <v>23654</v>
      </c>
      <c r="AI10" s="132">
        <v>22905.89</v>
      </c>
      <c r="AJ10" s="132">
        <v>22259.75</v>
      </c>
      <c r="AK10" s="132">
        <v>21495</v>
      </c>
      <c r="AL10" s="132">
        <v>20486</v>
      </c>
      <c r="AM10" s="132">
        <v>19522</v>
      </c>
      <c r="AN10" s="132">
        <v>20393</v>
      </c>
      <c r="AO10" s="132">
        <v>19853</v>
      </c>
      <c r="AP10" s="132">
        <v>19421</v>
      </c>
      <c r="AQ10" s="132">
        <v>19382</v>
      </c>
      <c r="AR10" s="132">
        <v>19754</v>
      </c>
      <c r="AS10" s="132">
        <v>20688.810000000001</v>
      </c>
      <c r="AT10" s="132">
        <v>21495</v>
      </c>
      <c r="AU10" s="132">
        <v>22084</v>
      </c>
      <c r="AV10" s="132">
        <v>22559</v>
      </c>
      <c r="AW10" s="132">
        <v>23610.80846347988</v>
      </c>
      <c r="AX10" s="132">
        <v>24532</v>
      </c>
      <c r="AY10" s="132">
        <v>25938</v>
      </c>
      <c r="AZ10" s="132">
        <v>27373</v>
      </c>
      <c r="BA10" s="132">
        <v>28888</v>
      </c>
      <c r="BB10" s="132">
        <v>29380.108696390183</v>
      </c>
      <c r="BC10" s="132">
        <v>28208.622823090001</v>
      </c>
      <c r="BD10" s="132">
        <v>28394</v>
      </c>
      <c r="BE10" s="132">
        <v>29334.2</v>
      </c>
      <c r="BF10" s="133">
        <v>29468.5</v>
      </c>
      <c r="BG10" s="239"/>
    </row>
    <row r="11" spans="1:225" ht="15" customHeight="1">
      <c r="A11" s="181" t="s">
        <v>200</v>
      </c>
      <c r="B11" s="130">
        <v>10785</v>
      </c>
      <c r="C11" s="130">
        <v>11361</v>
      </c>
      <c r="D11" s="130">
        <v>12624</v>
      </c>
      <c r="E11" s="130">
        <v>13169</v>
      </c>
      <c r="F11" s="130">
        <v>13687</v>
      </c>
      <c r="G11" s="130">
        <v>14140</v>
      </c>
      <c r="H11" s="75">
        <v>14457</v>
      </c>
      <c r="I11" s="75">
        <v>14613</v>
      </c>
      <c r="J11" s="75">
        <v>15157</v>
      </c>
      <c r="K11" s="75">
        <v>16095</v>
      </c>
      <c r="L11" s="75">
        <v>16668</v>
      </c>
      <c r="M11" s="75">
        <v>18353</v>
      </c>
      <c r="N11" s="132">
        <v>20832</v>
      </c>
      <c r="O11" s="132">
        <v>23200</v>
      </c>
      <c r="P11" s="132">
        <v>25044</v>
      </c>
      <c r="Q11" s="132">
        <v>26502</v>
      </c>
      <c r="R11" s="132">
        <v>28198</v>
      </c>
      <c r="S11" s="132">
        <v>29544</v>
      </c>
      <c r="T11" s="132">
        <v>30486</v>
      </c>
      <c r="U11" s="132">
        <v>31019</v>
      </c>
      <c r="V11" s="132">
        <v>32170</v>
      </c>
      <c r="W11" s="132">
        <v>33709</v>
      </c>
      <c r="X11" s="132">
        <v>34884</v>
      </c>
      <c r="Y11" s="132">
        <v>35798</v>
      </c>
      <c r="Z11" s="132">
        <v>37856</v>
      </c>
      <c r="AA11" s="132">
        <v>40311</v>
      </c>
      <c r="AB11" s="132">
        <v>42475</v>
      </c>
      <c r="AC11" s="132">
        <v>43262</v>
      </c>
      <c r="AD11" s="132">
        <v>44701</v>
      </c>
      <c r="AE11" s="132">
        <v>45421.470000000008</v>
      </c>
      <c r="AF11" s="132">
        <v>45978</v>
      </c>
      <c r="AG11" s="132">
        <v>45973</v>
      </c>
      <c r="AH11" s="132">
        <v>47379</v>
      </c>
      <c r="AI11" s="132">
        <v>48535.47</v>
      </c>
      <c r="AJ11" s="132">
        <v>49567.39</v>
      </c>
      <c r="AK11" s="132">
        <v>49766</v>
      </c>
      <c r="AL11" s="132">
        <v>50722</v>
      </c>
      <c r="AM11" s="132">
        <v>51469.51</v>
      </c>
      <c r="AN11" s="132">
        <v>56755</v>
      </c>
      <c r="AO11" s="132">
        <v>57241</v>
      </c>
      <c r="AP11" s="132">
        <v>57698</v>
      </c>
      <c r="AQ11" s="132">
        <v>58411</v>
      </c>
      <c r="AR11" s="132">
        <v>59673</v>
      </c>
      <c r="AS11" s="132">
        <v>60845.49</v>
      </c>
      <c r="AT11" s="132">
        <v>62862</v>
      </c>
      <c r="AU11" s="132">
        <v>65083</v>
      </c>
      <c r="AV11" s="132">
        <v>67819</v>
      </c>
      <c r="AW11" s="132">
        <v>70805.829488851625</v>
      </c>
      <c r="AX11" s="132">
        <v>75193</v>
      </c>
      <c r="AY11" s="132">
        <v>81216</v>
      </c>
      <c r="AZ11" s="132">
        <v>86470</v>
      </c>
      <c r="BA11" s="132">
        <v>89905</v>
      </c>
      <c r="BB11" s="132">
        <v>94958.94103375198</v>
      </c>
      <c r="BC11" s="132">
        <v>94622.020082908944</v>
      </c>
      <c r="BD11" s="132">
        <v>94906.365399482616</v>
      </c>
      <c r="BE11" s="132">
        <v>97642</v>
      </c>
      <c r="BF11" s="133">
        <v>103677.5</v>
      </c>
    </row>
    <row r="12" spans="1:225" ht="15" customHeight="1">
      <c r="A12" s="181" t="s">
        <v>217</v>
      </c>
      <c r="B12" s="130">
        <v>1113</v>
      </c>
      <c r="C12" s="130">
        <v>1417</v>
      </c>
      <c r="D12" s="130">
        <v>2215</v>
      </c>
      <c r="E12" s="130">
        <v>3315</v>
      </c>
      <c r="F12" s="130">
        <v>5272</v>
      </c>
      <c r="G12" s="130">
        <v>7672</v>
      </c>
      <c r="H12" s="75">
        <v>10445</v>
      </c>
      <c r="I12" s="75">
        <v>11516</v>
      </c>
      <c r="J12" s="75">
        <v>12575</v>
      </c>
      <c r="K12" s="75">
        <v>13184</v>
      </c>
      <c r="L12" s="75">
        <v>12956</v>
      </c>
      <c r="M12" s="75">
        <v>12324</v>
      </c>
      <c r="N12" s="132">
        <v>11329</v>
      </c>
      <c r="O12" s="132">
        <v>10221</v>
      </c>
      <c r="P12" s="132">
        <v>9058</v>
      </c>
      <c r="Q12" s="132">
        <v>7954</v>
      </c>
      <c r="R12" s="132">
        <v>6916</v>
      </c>
      <c r="S12" s="132">
        <v>5946</v>
      </c>
      <c r="T12" s="132">
        <v>5011</v>
      </c>
      <c r="U12" s="132">
        <v>4225</v>
      </c>
      <c r="V12" s="132">
        <v>3510</v>
      </c>
      <c r="W12" s="132">
        <v>2871</v>
      </c>
      <c r="X12" s="132">
        <v>2320</v>
      </c>
      <c r="Y12" s="132">
        <v>1851</v>
      </c>
      <c r="Z12" s="132">
        <v>1451</v>
      </c>
      <c r="AA12" s="132">
        <v>1111</v>
      </c>
      <c r="AB12" s="132">
        <v>854</v>
      </c>
      <c r="AC12" s="132">
        <v>693</v>
      </c>
      <c r="AD12" s="132">
        <v>543</v>
      </c>
      <c r="AE12" s="132">
        <v>443.56</v>
      </c>
      <c r="AF12" s="132">
        <v>368</v>
      </c>
      <c r="AG12" s="132">
        <v>319</v>
      </c>
      <c r="AH12" s="132">
        <v>299</v>
      </c>
      <c r="AI12" s="132">
        <v>259.62</v>
      </c>
      <c r="AJ12" s="132">
        <v>223.16</v>
      </c>
      <c r="AK12" s="132">
        <v>194</v>
      </c>
      <c r="AL12" s="132">
        <v>168</v>
      </c>
      <c r="AM12" s="132">
        <v>140</v>
      </c>
      <c r="AN12" s="132">
        <v>120</v>
      </c>
      <c r="AO12" s="132">
        <v>99</v>
      </c>
      <c r="AP12" s="132">
        <v>105</v>
      </c>
      <c r="AQ12" s="132">
        <v>88</v>
      </c>
      <c r="AR12" s="132">
        <v>97</v>
      </c>
      <c r="AS12" s="132">
        <v>95</v>
      </c>
      <c r="AT12" s="132">
        <v>89</v>
      </c>
      <c r="AU12" s="132">
        <v>84</v>
      </c>
      <c r="AV12" s="132">
        <v>84</v>
      </c>
      <c r="AW12" s="132">
        <v>86</v>
      </c>
      <c r="AX12" s="132">
        <v>96</v>
      </c>
      <c r="AY12" s="132">
        <v>95</v>
      </c>
      <c r="AZ12" s="132">
        <v>107</v>
      </c>
      <c r="BA12" s="132">
        <v>99</v>
      </c>
      <c r="BB12" s="132">
        <v>91.28295051000002</v>
      </c>
      <c r="BC12" s="132">
        <v>83.377176910000003</v>
      </c>
      <c r="BD12" s="132">
        <v>78</v>
      </c>
      <c r="BE12" s="132">
        <v>71</v>
      </c>
      <c r="BF12" s="133">
        <v>70</v>
      </c>
    </row>
    <row r="13" spans="1:225" ht="15" customHeight="1">
      <c r="A13" s="181" t="s">
        <v>201</v>
      </c>
      <c r="B13" s="130">
        <v>6115</v>
      </c>
      <c r="C13" s="130">
        <v>6962</v>
      </c>
      <c r="D13" s="130">
        <v>7230</v>
      </c>
      <c r="E13" s="130">
        <v>8284</v>
      </c>
      <c r="F13" s="130">
        <v>8188</v>
      </c>
      <c r="G13" s="130">
        <v>8453</v>
      </c>
      <c r="H13" s="75">
        <v>8601</v>
      </c>
      <c r="I13" s="75">
        <v>9470</v>
      </c>
      <c r="J13" s="75">
        <v>8986</v>
      </c>
      <c r="K13" s="75">
        <v>9314</v>
      </c>
      <c r="L13" s="75">
        <v>9735</v>
      </c>
      <c r="M13" s="75">
        <v>14564</v>
      </c>
      <c r="N13" s="132">
        <v>14195</v>
      </c>
      <c r="O13" s="132">
        <v>15131</v>
      </c>
      <c r="P13" s="132">
        <v>15169</v>
      </c>
      <c r="Q13" s="132">
        <v>17185</v>
      </c>
      <c r="R13" s="132">
        <v>16494</v>
      </c>
      <c r="S13" s="132">
        <v>17142</v>
      </c>
      <c r="T13" s="132">
        <v>17454</v>
      </c>
      <c r="U13" s="132">
        <v>18633</v>
      </c>
      <c r="V13" s="132">
        <v>17902</v>
      </c>
      <c r="W13" s="132">
        <v>18545</v>
      </c>
      <c r="X13" s="132">
        <v>18851</v>
      </c>
      <c r="Y13" s="132">
        <v>20921</v>
      </c>
      <c r="Z13" s="132">
        <v>20263</v>
      </c>
      <c r="AA13" s="132">
        <v>21156</v>
      </c>
      <c r="AB13" s="132">
        <v>21866</v>
      </c>
      <c r="AC13" s="132">
        <v>23915</v>
      </c>
      <c r="AD13" s="132">
        <v>23290</v>
      </c>
      <c r="AE13" s="132">
        <v>23793</v>
      </c>
      <c r="AF13" s="132">
        <v>24273</v>
      </c>
      <c r="AG13" s="132">
        <v>26233</v>
      </c>
      <c r="AH13" s="132">
        <v>24586</v>
      </c>
      <c r="AI13" s="132">
        <v>25411.450000000004</v>
      </c>
      <c r="AJ13" s="132">
        <v>25969</v>
      </c>
      <c r="AK13" s="132">
        <v>28592</v>
      </c>
      <c r="AL13" s="132">
        <v>27565</v>
      </c>
      <c r="AM13" s="132">
        <v>28757</v>
      </c>
      <c r="AN13" s="132">
        <v>33469</v>
      </c>
      <c r="AO13" s="132">
        <v>35621.893354729997</v>
      </c>
      <c r="AP13" s="132">
        <v>34018</v>
      </c>
      <c r="AQ13" s="132">
        <v>33525</v>
      </c>
      <c r="AR13" s="132">
        <v>32867</v>
      </c>
      <c r="AS13" s="132">
        <v>34436.966690825</v>
      </c>
      <c r="AT13" s="132">
        <v>32982</v>
      </c>
      <c r="AU13" s="132">
        <v>33605</v>
      </c>
      <c r="AV13" s="132">
        <v>33150</v>
      </c>
      <c r="AW13" s="132">
        <v>35850</v>
      </c>
      <c r="AX13" s="132">
        <v>34319</v>
      </c>
      <c r="AY13" s="132">
        <v>34803.436806946069</v>
      </c>
      <c r="AZ13" s="132">
        <v>37280</v>
      </c>
      <c r="BA13" s="132">
        <v>41114</v>
      </c>
      <c r="BB13" s="132">
        <v>39496</v>
      </c>
      <c r="BC13" s="132">
        <v>35074.10050977335</v>
      </c>
      <c r="BD13" s="132">
        <v>37603.530381775367</v>
      </c>
      <c r="BE13" s="132">
        <v>42054</v>
      </c>
      <c r="BF13" s="133">
        <v>40549</v>
      </c>
    </row>
    <row r="14" spans="1:225" s="151" customFormat="1" ht="5.0999999999999996" customHeight="1">
      <c r="A14" s="240"/>
      <c r="B14" s="241"/>
      <c r="C14" s="241"/>
      <c r="D14" s="241"/>
      <c r="E14" s="241"/>
      <c r="F14" s="241"/>
      <c r="G14" s="241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</row>
    <row r="15" spans="1:225" s="117" customFormat="1" ht="15" customHeight="1" thickBot="1">
      <c r="A15" s="144" t="s">
        <v>190</v>
      </c>
      <c r="B15" s="83">
        <v>34857</v>
      </c>
      <c r="C15" s="83">
        <v>37932</v>
      </c>
      <c r="D15" s="83">
        <v>41625</v>
      </c>
      <c r="E15" s="83">
        <v>45951</v>
      </c>
      <c r="F15" s="83">
        <v>48412</v>
      </c>
      <c r="G15" s="83">
        <v>51296</v>
      </c>
      <c r="H15" s="83">
        <v>54297</v>
      </c>
      <c r="I15" s="83">
        <v>56095</v>
      </c>
      <c r="J15" s="83">
        <v>56258</v>
      </c>
      <c r="K15" s="83">
        <v>57188</v>
      </c>
      <c r="L15" s="83">
        <v>57804</v>
      </c>
      <c r="M15" s="83">
        <v>63952</v>
      </c>
      <c r="N15" s="83">
        <v>66966</v>
      </c>
      <c r="O15" s="83">
        <v>69918</v>
      </c>
      <c r="P15" s="83">
        <v>71939</v>
      </c>
      <c r="Q15" s="83">
        <v>76508</v>
      </c>
      <c r="R15" s="83">
        <v>77419</v>
      </c>
      <c r="S15" s="83">
        <v>79436</v>
      </c>
      <c r="T15" s="83">
        <v>80505</v>
      </c>
      <c r="U15" s="83">
        <v>82638</v>
      </c>
      <c r="V15" s="83">
        <v>82657</v>
      </c>
      <c r="W15" s="83">
        <v>84449</v>
      </c>
      <c r="X15" s="83">
        <v>85595</v>
      </c>
      <c r="Y15" s="83">
        <v>87819</v>
      </c>
      <c r="Z15" s="83">
        <v>88231</v>
      </c>
      <c r="AA15" s="83">
        <v>90770</v>
      </c>
      <c r="AB15" s="83">
        <v>92573</v>
      </c>
      <c r="AC15" s="83">
        <v>94427</v>
      </c>
      <c r="AD15" s="83">
        <v>94021</v>
      </c>
      <c r="AE15" s="83">
        <v>94462.57</v>
      </c>
      <c r="AF15" s="83">
        <v>95294</v>
      </c>
      <c r="AG15" s="83">
        <v>97064</v>
      </c>
      <c r="AH15" s="83">
        <v>95918</v>
      </c>
      <c r="AI15" s="83">
        <v>97112.43</v>
      </c>
      <c r="AJ15" s="83">
        <v>98019.3</v>
      </c>
      <c r="AK15" s="83">
        <v>100047</v>
      </c>
      <c r="AL15" s="83">
        <v>98941</v>
      </c>
      <c r="AM15" s="83">
        <v>99888.510000000009</v>
      </c>
      <c r="AN15" s="83">
        <v>110737</v>
      </c>
      <c r="AO15" s="83">
        <v>112814.89335473</v>
      </c>
      <c r="AP15" s="83">
        <v>111242</v>
      </c>
      <c r="AQ15" s="83">
        <v>111406</v>
      </c>
      <c r="AR15" s="83">
        <v>112391</v>
      </c>
      <c r="AS15" s="83">
        <v>116066.266690825</v>
      </c>
      <c r="AT15" s="83">
        <v>117428</v>
      </c>
      <c r="AU15" s="83">
        <v>120856</v>
      </c>
      <c r="AV15" s="83">
        <v>123612</v>
      </c>
      <c r="AW15" s="83">
        <v>130352.63795233151</v>
      </c>
      <c r="AX15" s="83">
        <v>134140</v>
      </c>
      <c r="AY15" s="83">
        <v>142052.43680694606</v>
      </c>
      <c r="AZ15" s="83">
        <v>151230</v>
      </c>
      <c r="BA15" s="83">
        <v>160006</v>
      </c>
      <c r="BB15" s="83">
        <f>SUM(BB10:BB13)</f>
        <v>163926.33268065215</v>
      </c>
      <c r="BC15" s="83">
        <f>SUM(BC10:BC13)</f>
        <v>157988.1205926823</v>
      </c>
      <c r="BD15" s="83">
        <f>SUM(BD10:BD13)</f>
        <v>160981.89578125798</v>
      </c>
      <c r="BE15" s="83">
        <f>SUM(BE10:BE13)</f>
        <v>169101.2</v>
      </c>
      <c r="BF15" s="83">
        <f>SUM(BF10:BF13)</f>
        <v>173765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</row>
    <row r="16" spans="1:225" ht="12.95" customHeight="1" thickTop="1">
      <c r="A16" s="24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9"/>
      <c r="W16" s="149"/>
      <c r="X16" s="149"/>
      <c r="Y16" s="149"/>
    </row>
    <row r="17" spans="1:58" s="156" customFormat="1" ht="12">
      <c r="A17" s="243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</row>
    <row r="18" spans="1:58" s="156" customFormat="1" ht="11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</row>
    <row r="19" spans="1:58" s="156" customFormat="1" ht="11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</row>
    <row r="20" spans="1:58" s="156" customFormat="1" ht="11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</row>
    <row r="21" spans="1:58" s="156" customFormat="1" ht="11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</row>
    <row r="22" spans="1:58" s="156" customForma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9"/>
      <c r="W22" s="159"/>
      <c r="X22" s="159"/>
      <c r="Y22" s="159"/>
      <c r="Z22" s="151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</row>
    <row r="23" spans="1:58" s="156" customForma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9"/>
      <c r="W23" s="159"/>
      <c r="X23" s="159"/>
      <c r="Y23" s="159"/>
      <c r="Z23" s="151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</row>
    <row r="24" spans="1:58" s="156" customFormat="1" ht="11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</row>
    <row r="25" spans="1:58" s="156" customFormat="1" ht="11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</row>
    <row r="26" spans="1:58" s="156" customFormat="1" ht="11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</row>
    <row r="27" spans="1:58" s="156" customFormat="1" ht="11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</row>
    <row r="28" spans="1:58" s="156" customFormat="1" ht="11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</row>
    <row r="29" spans="1:58" s="156" customFormat="1" ht="11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</row>
    <row r="30" spans="1:58" s="156" customFormat="1" ht="11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</row>
    <row r="31" spans="1:58" s="156" customFormat="1" ht="11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</row>
    <row r="32" spans="1:58" s="156" customFormat="1" ht="11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</row>
    <row r="33" spans="1:58" s="156" customFormat="1" ht="11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</row>
    <row r="34" spans="1:58" s="156" customFormat="1" ht="11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</row>
    <row r="35" spans="1:58" s="156" customFormat="1" ht="11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</row>
    <row r="36" spans="1:58" s="156" customFormat="1" ht="11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</row>
    <row r="37" spans="1:58" s="156" customFormat="1" ht="11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</row>
    <row r="38" spans="1:58" s="156" customFormat="1" ht="11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s="156" customFormat="1" ht="11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</row>
    <row r="40" spans="1:58" s="156" customFormat="1" ht="11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</row>
    <row r="41" spans="1:58" s="156" customFormat="1" ht="11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</row>
    <row r="42" spans="1:58" s="156" customFormat="1" ht="11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</row>
    <row r="43" spans="1:58" s="156" customFormat="1" ht="11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</row>
    <row r="44" spans="1:58" s="156" customFormat="1" ht="11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</row>
    <row r="45" spans="1:58" s="156" customFormat="1" ht="11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</row>
    <row r="46" spans="1:58" s="156" customFormat="1" ht="11.2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</row>
    <row r="47" spans="1:58" s="156" customFormat="1" ht="11.2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</row>
    <row r="48" spans="1:58" s="156" customFormat="1" ht="11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</row>
    <row r="49" spans="1:58" s="156" customFormat="1" ht="11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</row>
    <row r="50" spans="1:58" s="156" customFormat="1" ht="11.2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</row>
    <row r="51" spans="1:58" s="156" customFormat="1" ht="11.2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</row>
    <row r="52" spans="1:58" s="156" customFormat="1" ht="11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</row>
    <row r="53" spans="1:58" s="156" customFormat="1" ht="11.2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</row>
    <row r="54" spans="1:58" s="156" customFormat="1" ht="11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</row>
    <row r="55" spans="1:58" s="156" customFormat="1" ht="11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</row>
    <row r="56" spans="1:58" s="156" customFormat="1" ht="11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</row>
    <row r="57" spans="1:58" s="156" customFormat="1" ht="11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</row>
    <row r="58" spans="1:58" s="156" customFormat="1" ht="11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</row>
    <row r="59" spans="1:58" s="156" customFormat="1" ht="11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</row>
    <row r="60" spans="1:58" s="156" customFormat="1" ht="11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</row>
    <row r="61" spans="1:58" s="156" customFormat="1" ht="11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</row>
    <row r="62" spans="1:58" s="156" customFormat="1" ht="11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</row>
    <row r="63" spans="1:58" s="156" customFormat="1" ht="11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</row>
    <row r="64" spans="1:58" s="156" customFormat="1" ht="11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</row>
    <row r="65" spans="1:58" s="156" customFormat="1" ht="11.2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</row>
    <row r="66" spans="1:58" s="156" customFormat="1" ht="11.2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</row>
    <row r="67" spans="1:58" s="156" customFormat="1" ht="11.2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</row>
    <row r="68" spans="1:58" s="156" customFormat="1" ht="11.2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</row>
    <row r="69" spans="1:58" s="156" customFormat="1" ht="11.2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</row>
    <row r="70" spans="1:58" s="156" customFormat="1" ht="11.2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</row>
    <row r="71" spans="1:58" s="156" customFormat="1" ht="11.2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</row>
  </sheetData>
  <hyperlinks>
    <hyperlink ref="BF6" location="Índice!D9" display="Índice"/>
  </hyperlinks>
  <printOptions horizontalCentered="1" gridLinesSet="0"/>
  <pageMargins left="0" right="0" top="0.39370078740157483" bottom="0" header="0" footer="0"/>
  <pageSetup paperSize="9" scale="110" orientation="landscape" r:id="rId1"/>
  <headerFooter alignWithMargins="0">
    <oddHeader>&amp;R&amp;P/&amp;N</oddHeader>
  </headerFooter>
  <colBreaks count="5" manualBreakCount="5">
    <brk id="9" max="15" man="1"/>
    <brk id="17" max="15" man="1"/>
    <brk id="25" max="15" man="1"/>
    <brk id="33" max="15" man="1"/>
    <brk id="41" max="1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X83"/>
  <sheetViews>
    <sheetView showGridLines="0" zoomScaleNormal="100" workbookViewId="0">
      <pane xSplit="1" ySplit="8" topLeftCell="CU9" activePane="bottomRight" state="frozen"/>
      <selection activeCell="A36" sqref="A36"/>
      <selection pane="topRight" activeCell="A36" sqref="A36"/>
      <selection pane="bottomLeft" activeCell="A36" sqref="A36"/>
      <selection pane="bottomRight" activeCell="DJ8" sqref="DJ8"/>
    </sheetView>
  </sheetViews>
  <sheetFormatPr defaultColWidth="9.375" defaultRowHeight="12.75"/>
  <cols>
    <col min="1" max="1" width="37.125" style="152" customWidth="1"/>
    <col min="2" max="2" width="6.75" style="152" customWidth="1"/>
    <col min="3" max="3" width="5" style="152" customWidth="1"/>
    <col min="4" max="4" width="6.75" style="152" customWidth="1"/>
    <col min="5" max="5" width="5" style="152" customWidth="1"/>
    <col min="6" max="6" width="6.75" style="152" customWidth="1"/>
    <col min="7" max="7" width="5" style="152" customWidth="1"/>
    <col min="8" max="8" width="6.75" style="152" customWidth="1"/>
    <col min="9" max="9" width="5" style="152" customWidth="1"/>
    <col min="10" max="10" width="6.75" style="152" customWidth="1"/>
    <col min="11" max="11" width="5" style="152" customWidth="1"/>
    <col min="12" max="12" width="6.75" style="152" customWidth="1"/>
    <col min="13" max="13" width="5" style="152" customWidth="1"/>
    <col min="14" max="14" width="6.75" style="152" customWidth="1"/>
    <col min="15" max="15" width="5" style="152" customWidth="1"/>
    <col min="16" max="16" width="6.75" style="152" customWidth="1"/>
    <col min="17" max="17" width="5" style="152" customWidth="1"/>
    <col min="18" max="18" width="6.75" style="152" customWidth="1"/>
    <col min="19" max="19" width="5" style="152" customWidth="1"/>
    <col min="20" max="20" width="6.75" style="152" customWidth="1"/>
    <col min="21" max="21" width="5" style="152" customWidth="1"/>
    <col min="22" max="22" width="6.75" style="152" customWidth="1"/>
    <col min="23" max="23" width="5" style="152" customWidth="1"/>
    <col min="24" max="24" width="6.75" style="152" customWidth="1"/>
    <col min="25" max="25" width="5" style="152" customWidth="1"/>
    <col min="26" max="26" width="6.75" style="152" customWidth="1"/>
    <col min="27" max="27" width="5" style="152" customWidth="1"/>
    <col min="28" max="28" width="6.75" style="152" customWidth="1"/>
    <col min="29" max="29" width="5" style="152" customWidth="1"/>
    <col min="30" max="30" width="6.75" style="152" customWidth="1"/>
    <col min="31" max="31" width="5" style="152" customWidth="1"/>
    <col min="32" max="32" width="6.75" style="152" customWidth="1"/>
    <col min="33" max="33" width="5" style="152" customWidth="1"/>
    <col min="34" max="34" width="6.75" style="152" customWidth="1"/>
    <col min="35" max="35" width="5" style="152" customWidth="1"/>
    <col min="36" max="36" width="6.75" style="152" customWidth="1"/>
    <col min="37" max="37" width="5" style="152" customWidth="1"/>
    <col min="38" max="38" width="6.75" style="152" customWidth="1"/>
    <col min="39" max="39" width="5" style="152" customWidth="1"/>
    <col min="40" max="40" width="6.75" style="152" customWidth="1"/>
    <col min="41" max="41" width="5" style="152" customWidth="1"/>
    <col min="42" max="42" width="6.75" style="152" customWidth="1"/>
    <col min="43" max="43" width="5" style="152" customWidth="1"/>
    <col min="44" max="44" width="6.75" style="152" customWidth="1"/>
    <col min="45" max="45" width="5" style="152" customWidth="1"/>
    <col min="46" max="46" width="6.75" style="152" customWidth="1"/>
    <col min="47" max="47" width="5" style="152" customWidth="1"/>
    <col min="48" max="48" width="6.75" style="152" customWidth="1"/>
    <col min="49" max="49" width="5" style="152" customWidth="1"/>
    <col min="50" max="50" width="6.75" style="151" customWidth="1"/>
    <col min="51" max="51" width="5" style="151" customWidth="1"/>
    <col min="52" max="52" width="6.75" style="151" customWidth="1"/>
    <col min="53" max="53" width="5" style="151" customWidth="1"/>
    <col min="54" max="54" width="6.75" style="151" customWidth="1"/>
    <col min="55" max="55" width="5" style="151" customWidth="1"/>
    <col min="56" max="56" width="6.75" style="151" customWidth="1"/>
    <col min="57" max="57" width="5" style="151" customWidth="1"/>
    <col min="58" max="58" width="6.75" style="151" customWidth="1"/>
    <col min="59" max="59" width="5" style="151" customWidth="1"/>
    <col min="60" max="60" width="6.75" style="151" customWidth="1"/>
    <col min="61" max="61" width="5" style="151" customWidth="1"/>
    <col min="62" max="62" width="6.75" style="151" customWidth="1"/>
    <col min="63" max="63" width="5" style="151" customWidth="1"/>
    <col min="64" max="64" width="6.75" style="151" customWidth="1"/>
    <col min="65" max="65" width="5" style="151" customWidth="1"/>
    <col min="66" max="66" width="6.75" style="151" customWidth="1"/>
    <col min="67" max="67" width="5" style="151" customWidth="1"/>
    <col min="68" max="68" width="6.75" style="151" customWidth="1"/>
    <col min="69" max="69" width="5" style="151" customWidth="1"/>
    <col min="70" max="70" width="6.75" style="151" customWidth="1"/>
    <col min="71" max="71" width="5" style="151" customWidth="1"/>
    <col min="72" max="72" width="6.75" style="151" customWidth="1"/>
    <col min="73" max="73" width="5" style="151" customWidth="1"/>
    <col min="74" max="74" width="6.75" style="151" customWidth="1"/>
    <col min="75" max="75" width="5" style="151" customWidth="1"/>
    <col min="76" max="76" width="6.75" style="151" customWidth="1"/>
    <col min="77" max="77" width="5" style="151" customWidth="1"/>
    <col min="78" max="78" width="6.75" style="151" customWidth="1"/>
    <col min="79" max="79" width="5" style="151" customWidth="1"/>
    <col min="80" max="80" width="6.75" style="151" customWidth="1"/>
    <col min="81" max="81" width="5" style="151" bestFit="1" customWidth="1"/>
    <col min="82" max="82" width="7" style="151" bestFit="1" customWidth="1"/>
    <col min="83" max="83" width="5" style="151" bestFit="1" customWidth="1"/>
    <col min="84" max="84" width="7" style="151" bestFit="1" customWidth="1"/>
    <col min="85" max="85" width="5" style="151" bestFit="1" customWidth="1"/>
    <col min="86" max="86" width="7.125" style="151" bestFit="1" customWidth="1"/>
    <col min="87" max="87" width="5" style="151" bestFit="1" customWidth="1"/>
    <col min="88" max="88" width="7" style="151" bestFit="1" customWidth="1"/>
    <col min="89" max="89" width="5" style="151" bestFit="1" customWidth="1"/>
    <col min="90" max="90" width="7" style="151" bestFit="1" customWidth="1"/>
    <col min="91" max="91" width="5" style="151" bestFit="1" customWidth="1"/>
    <col min="92" max="92" width="7.75" style="151" bestFit="1" customWidth="1"/>
    <col min="93" max="93" width="5.75" style="151" bestFit="1" customWidth="1"/>
    <col min="94" max="94" width="7.75" style="151" bestFit="1" customWidth="1"/>
    <col min="95" max="95" width="5.75" style="151" bestFit="1" customWidth="1"/>
    <col min="96" max="96" width="7.75" style="151" bestFit="1" customWidth="1"/>
    <col min="97" max="97" width="5.75" style="151" bestFit="1" customWidth="1"/>
    <col min="98" max="98" width="7.75" style="151" bestFit="1" customWidth="1"/>
    <col min="99" max="99" width="5.75" style="151" bestFit="1" customWidth="1"/>
    <col min="100" max="100" width="7.75" style="151" bestFit="1" customWidth="1"/>
    <col min="101" max="101" width="5.75" style="151" bestFit="1" customWidth="1"/>
    <col min="102" max="102" width="7.75" style="151" bestFit="1" customWidth="1"/>
    <col min="103" max="103" width="5.75" style="151" bestFit="1" customWidth="1"/>
    <col min="104" max="104" width="7.75" style="151" bestFit="1" customWidth="1"/>
    <col min="105" max="105" width="5.75" style="151" bestFit="1" customWidth="1"/>
    <col min="106" max="106" width="7.75" style="151" bestFit="1" customWidth="1"/>
    <col min="107" max="107" width="5.75" style="151" bestFit="1" customWidth="1"/>
    <col min="108" max="108" width="7.75" style="151" bestFit="1" customWidth="1"/>
    <col min="109" max="109" width="5.75" style="151" bestFit="1" customWidth="1"/>
    <col min="110" max="110" width="7.75" style="151" bestFit="1" customWidth="1"/>
    <col min="111" max="111" width="5.75" style="151" bestFit="1" customWidth="1"/>
    <col min="112" max="112" width="7.75" style="151" bestFit="1" customWidth="1"/>
    <col min="113" max="113" width="5.75" style="151" bestFit="1" customWidth="1"/>
    <col min="114" max="114" width="7.75" style="151" bestFit="1" customWidth="1"/>
    <col min="115" max="115" width="6.75" style="151" bestFit="1" customWidth="1"/>
    <col min="116" max="16384" width="9.375" style="126"/>
  </cols>
  <sheetData>
    <row r="1" spans="1:232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48"/>
      <c r="AT1" s="45"/>
      <c r="AU1" s="148"/>
      <c r="AV1" s="45"/>
      <c r="AW1" s="148"/>
      <c r="AX1" s="45"/>
      <c r="AY1" s="148"/>
      <c r="AZ1" s="45"/>
      <c r="BA1" s="148"/>
      <c r="BB1" s="45"/>
      <c r="BC1" s="148"/>
      <c r="BD1" s="45"/>
      <c r="BE1" s="148"/>
      <c r="BF1" s="45"/>
      <c r="BG1" s="148"/>
      <c r="BH1" s="45"/>
      <c r="BI1" s="148"/>
      <c r="BJ1" s="45"/>
      <c r="BK1" s="148"/>
      <c r="BL1" s="45"/>
      <c r="BM1" s="148"/>
      <c r="BN1" s="45"/>
      <c r="BO1" s="148"/>
      <c r="BP1" s="45"/>
      <c r="BQ1" s="148"/>
      <c r="BR1" s="45"/>
      <c r="BS1" s="148"/>
      <c r="BT1" s="45"/>
      <c r="BU1" s="148"/>
      <c r="BV1" s="45"/>
      <c r="BW1" s="148"/>
      <c r="BX1" s="45"/>
      <c r="BY1" s="148"/>
      <c r="BZ1" s="195"/>
      <c r="CA1" s="195"/>
      <c r="CB1" s="45"/>
      <c r="CC1" s="148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48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94"/>
      <c r="EP1" s="161"/>
      <c r="EQ1" s="94"/>
      <c r="ER1" s="161"/>
      <c r="ES1" s="162"/>
      <c r="ET1" s="162"/>
      <c r="EU1" s="94"/>
      <c r="EV1" s="161"/>
      <c r="EW1" s="163"/>
      <c r="EX1" s="163"/>
      <c r="EY1" s="163"/>
      <c r="EZ1" s="163"/>
      <c r="FA1" s="163"/>
      <c r="FB1" s="161"/>
      <c r="FC1" s="163"/>
      <c r="FD1" s="161"/>
      <c r="FE1" s="163"/>
      <c r="FF1" s="163"/>
      <c r="FG1" s="163"/>
      <c r="FH1" s="164"/>
      <c r="FI1" s="164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94"/>
      <c r="GS1" s="161"/>
      <c r="GT1" s="94"/>
      <c r="GU1" s="161"/>
      <c r="GV1" s="94"/>
      <c r="GW1" s="161"/>
      <c r="GX1" s="162"/>
      <c r="GY1" s="162"/>
      <c r="GZ1" s="94"/>
      <c r="HA1" s="161"/>
      <c r="HB1" s="163"/>
      <c r="HC1" s="163"/>
      <c r="HD1" s="163"/>
      <c r="HE1" s="163"/>
      <c r="HF1" s="163"/>
      <c r="HG1" s="161"/>
      <c r="HH1" s="163"/>
      <c r="HI1" s="161"/>
      <c r="HJ1" s="163"/>
      <c r="HK1" s="163"/>
      <c r="HL1" s="163"/>
      <c r="HM1" s="164"/>
      <c r="HN1" s="164"/>
      <c r="HO1" s="94"/>
      <c r="HP1" s="161"/>
      <c r="HQ1" s="94"/>
      <c r="HR1" s="161"/>
      <c r="HS1" s="94"/>
      <c r="HT1" s="161"/>
      <c r="HU1" s="94"/>
      <c r="HV1" s="161"/>
      <c r="HW1" s="94"/>
      <c r="HX1" s="161"/>
    </row>
    <row r="2" spans="1:232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148"/>
      <c r="AT2" s="45"/>
      <c r="AU2" s="148"/>
      <c r="AV2" s="45"/>
      <c r="AW2" s="148"/>
      <c r="AX2" s="45"/>
      <c r="AY2" s="148"/>
      <c r="AZ2" s="45"/>
      <c r="BA2" s="148"/>
      <c r="BB2" s="45"/>
      <c r="BC2" s="148"/>
      <c r="BD2" s="45"/>
      <c r="BE2" s="148"/>
      <c r="BF2" s="45"/>
      <c r="BG2" s="148"/>
      <c r="BH2" s="45"/>
      <c r="BI2" s="148"/>
      <c r="BJ2" s="45"/>
      <c r="BK2" s="148"/>
      <c r="BL2" s="45"/>
      <c r="BM2" s="148"/>
      <c r="BN2" s="45"/>
      <c r="BO2" s="148"/>
      <c r="BP2" s="45"/>
      <c r="BQ2" s="148"/>
      <c r="BR2" s="45"/>
      <c r="BS2" s="148"/>
      <c r="BT2" s="45"/>
      <c r="BU2" s="148"/>
      <c r="BV2" s="45"/>
      <c r="BW2" s="148"/>
      <c r="BX2" s="45"/>
      <c r="BY2" s="148"/>
      <c r="BZ2" s="195"/>
      <c r="CA2" s="195"/>
      <c r="CB2" s="45"/>
      <c r="CC2" s="148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48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94"/>
      <c r="EP2" s="161"/>
      <c r="EQ2" s="94"/>
      <c r="ER2" s="161"/>
      <c r="ES2" s="162"/>
      <c r="ET2" s="162"/>
      <c r="EU2" s="94"/>
      <c r="EV2" s="161"/>
      <c r="EW2" s="163"/>
      <c r="EX2" s="163"/>
      <c r="EY2" s="163"/>
      <c r="EZ2" s="163"/>
      <c r="FA2" s="163"/>
      <c r="FB2" s="161"/>
      <c r="FC2" s="163"/>
      <c r="FD2" s="161"/>
      <c r="FE2" s="163"/>
      <c r="FF2" s="163"/>
      <c r="FG2" s="163"/>
      <c r="FH2" s="164"/>
      <c r="FI2" s="164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94"/>
      <c r="GS2" s="161"/>
      <c r="GT2" s="94"/>
      <c r="GU2" s="161"/>
      <c r="GV2" s="94"/>
      <c r="GW2" s="161"/>
      <c r="GX2" s="162"/>
      <c r="GY2" s="162"/>
      <c r="GZ2" s="94"/>
      <c r="HA2" s="161"/>
      <c r="HB2" s="163"/>
      <c r="HC2" s="163"/>
      <c r="HD2" s="163"/>
      <c r="HE2" s="163"/>
      <c r="HF2" s="163"/>
      <c r="HG2" s="161"/>
      <c r="HH2" s="163"/>
      <c r="HI2" s="161"/>
      <c r="HJ2" s="163"/>
      <c r="HK2" s="163"/>
      <c r="HL2" s="163"/>
      <c r="HM2" s="164"/>
      <c r="HN2" s="164"/>
      <c r="HO2" s="94"/>
      <c r="HP2" s="161"/>
      <c r="HQ2" s="94"/>
      <c r="HR2" s="161"/>
      <c r="HS2" s="94"/>
      <c r="HT2" s="161"/>
      <c r="HU2" s="94"/>
      <c r="HV2" s="161"/>
      <c r="HW2" s="94"/>
      <c r="HX2" s="161"/>
    </row>
    <row r="3" spans="1:232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148"/>
      <c r="AT3" s="45"/>
      <c r="AU3" s="148"/>
      <c r="AV3" s="45"/>
      <c r="AW3" s="148"/>
      <c r="AX3" s="45"/>
      <c r="AY3" s="148"/>
      <c r="AZ3" s="45"/>
      <c r="BA3" s="148"/>
      <c r="BB3" s="45"/>
      <c r="BC3" s="148"/>
      <c r="BD3" s="45"/>
      <c r="BE3" s="148"/>
      <c r="BF3" s="45"/>
      <c r="BG3" s="148"/>
      <c r="BH3" s="45"/>
      <c r="BI3" s="148"/>
      <c r="BJ3" s="45"/>
      <c r="BK3" s="148"/>
      <c r="BL3" s="45"/>
      <c r="BM3" s="148"/>
      <c r="BN3" s="45"/>
      <c r="BO3" s="148"/>
      <c r="BP3" s="45"/>
      <c r="BQ3" s="148"/>
      <c r="BR3" s="45"/>
      <c r="BS3" s="148"/>
      <c r="BT3" s="45"/>
      <c r="BU3" s="148"/>
      <c r="BV3" s="45"/>
      <c r="BW3" s="148"/>
      <c r="BX3" s="45"/>
      <c r="BY3" s="148"/>
      <c r="BZ3" s="195"/>
      <c r="CA3" s="195"/>
      <c r="CB3" s="45"/>
      <c r="CC3" s="148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48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94"/>
      <c r="EP3" s="161"/>
      <c r="EQ3" s="94"/>
      <c r="ER3" s="161"/>
      <c r="ES3" s="162"/>
      <c r="ET3" s="162"/>
      <c r="EU3" s="94"/>
      <c r="EV3" s="161"/>
      <c r="EW3" s="163"/>
      <c r="EX3" s="163"/>
      <c r="EY3" s="163"/>
      <c r="EZ3" s="163"/>
      <c r="FA3" s="163"/>
      <c r="FB3" s="161"/>
      <c r="FC3" s="163"/>
      <c r="FD3" s="161"/>
      <c r="FE3" s="163"/>
      <c r="FF3" s="163"/>
      <c r="FG3" s="163"/>
      <c r="FH3" s="164"/>
      <c r="FI3" s="164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94"/>
      <c r="GS3" s="161"/>
      <c r="GT3" s="94"/>
      <c r="GU3" s="161"/>
      <c r="GV3" s="94"/>
      <c r="GW3" s="161"/>
      <c r="GX3" s="162"/>
      <c r="GY3" s="162"/>
      <c r="GZ3" s="94"/>
      <c r="HA3" s="161"/>
      <c r="HB3" s="163"/>
      <c r="HC3" s="163"/>
      <c r="HD3" s="163"/>
      <c r="HE3" s="163"/>
      <c r="HF3" s="163"/>
      <c r="HG3" s="161"/>
      <c r="HH3" s="163"/>
      <c r="HI3" s="161"/>
      <c r="HJ3" s="163"/>
      <c r="HK3" s="163"/>
      <c r="HL3" s="163"/>
      <c r="HM3" s="164"/>
      <c r="HN3" s="164"/>
      <c r="HO3" s="94"/>
      <c r="HP3" s="161"/>
      <c r="HQ3" s="94"/>
      <c r="HR3" s="161"/>
      <c r="HS3" s="94"/>
      <c r="HT3" s="161"/>
      <c r="HU3" s="94"/>
      <c r="HV3" s="161"/>
      <c r="HW3" s="94"/>
      <c r="HX3" s="161"/>
    </row>
    <row r="4" spans="1:232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</row>
    <row r="5" spans="1:232" s="107" customFormat="1" ht="15" customHeight="1" thickBot="1">
      <c r="A5" s="102" t="s">
        <v>218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4"/>
      <c r="BR5" s="104"/>
      <c r="BS5" s="104"/>
      <c r="BT5" s="104"/>
      <c r="BU5" s="104"/>
      <c r="BV5" s="111"/>
      <c r="BW5" s="105"/>
      <c r="BX5" s="111"/>
      <c r="BY5" s="111"/>
      <c r="BZ5" s="111"/>
      <c r="CA5" s="105"/>
      <c r="CB5" s="111"/>
      <c r="CC5" s="244"/>
      <c r="CD5" s="111"/>
      <c r="CE5" s="244"/>
      <c r="CF5" s="111"/>
      <c r="CG5" s="244"/>
      <c r="CH5" s="111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111"/>
      <c r="DK5" s="244"/>
    </row>
    <row r="6" spans="1:232" s="107" customFormat="1" ht="15" customHeight="1" thickTop="1">
      <c r="A6" s="177"/>
      <c r="B6" s="103"/>
      <c r="C6" s="104"/>
      <c r="D6" s="105"/>
      <c r="E6" s="104"/>
      <c r="F6" s="105"/>
      <c r="G6" s="104"/>
      <c r="H6" s="106"/>
      <c r="I6" s="104"/>
      <c r="J6" s="104"/>
      <c r="K6" s="104"/>
      <c r="L6" s="104"/>
      <c r="M6" s="104"/>
      <c r="N6" s="104"/>
      <c r="O6" s="104"/>
      <c r="P6" s="10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05"/>
      <c r="BX6" s="111"/>
      <c r="BY6" s="111"/>
      <c r="BZ6" s="111"/>
      <c r="CA6" s="105"/>
      <c r="CB6" s="111"/>
      <c r="CC6" s="245"/>
      <c r="CD6" s="111"/>
      <c r="CE6" s="59"/>
      <c r="CF6" s="111"/>
      <c r="CG6" s="59"/>
      <c r="CH6" s="111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111"/>
      <c r="DK6" s="59" t="s">
        <v>79</v>
      </c>
    </row>
    <row r="7" spans="1:232" s="114" customFormat="1" ht="15" customHeight="1">
      <c r="A7" s="246"/>
      <c r="B7" s="178" t="s">
        <v>115</v>
      </c>
      <c r="C7" s="178" t="s">
        <v>219</v>
      </c>
      <c r="D7" s="178" t="s">
        <v>116</v>
      </c>
      <c r="E7" s="178" t="s">
        <v>219</v>
      </c>
      <c r="F7" s="178" t="s">
        <v>117</v>
      </c>
      <c r="G7" s="178" t="s">
        <v>219</v>
      </c>
      <c r="H7" s="178" t="s">
        <v>118</v>
      </c>
      <c r="I7" s="178" t="s">
        <v>219</v>
      </c>
      <c r="J7" s="178" t="s">
        <v>119</v>
      </c>
      <c r="K7" s="178" t="s">
        <v>219</v>
      </c>
      <c r="L7" s="178" t="s">
        <v>120</v>
      </c>
      <c r="M7" s="178" t="s">
        <v>219</v>
      </c>
      <c r="N7" s="178" t="s">
        <v>121</v>
      </c>
      <c r="O7" s="178" t="s">
        <v>219</v>
      </c>
      <c r="P7" s="178" t="s">
        <v>122</v>
      </c>
      <c r="Q7" s="178" t="s">
        <v>219</v>
      </c>
      <c r="R7" s="178" t="s">
        <v>123</v>
      </c>
      <c r="S7" s="178" t="s">
        <v>219</v>
      </c>
      <c r="T7" s="178" t="s">
        <v>124</v>
      </c>
      <c r="U7" s="178" t="s">
        <v>219</v>
      </c>
      <c r="V7" s="178" t="s">
        <v>125</v>
      </c>
      <c r="W7" s="178" t="s">
        <v>219</v>
      </c>
      <c r="X7" s="178" t="s">
        <v>126</v>
      </c>
      <c r="Y7" s="178" t="s">
        <v>219</v>
      </c>
      <c r="Z7" s="178" t="s">
        <v>127</v>
      </c>
      <c r="AA7" s="178" t="s">
        <v>219</v>
      </c>
      <c r="AB7" s="178" t="s">
        <v>128</v>
      </c>
      <c r="AC7" s="178" t="s">
        <v>219</v>
      </c>
      <c r="AD7" s="178" t="s">
        <v>129</v>
      </c>
      <c r="AE7" s="178" t="s">
        <v>219</v>
      </c>
      <c r="AF7" s="178" t="s">
        <v>130</v>
      </c>
      <c r="AG7" s="178" t="s">
        <v>219</v>
      </c>
      <c r="AH7" s="178" t="s">
        <v>131</v>
      </c>
      <c r="AI7" s="178" t="s">
        <v>219</v>
      </c>
      <c r="AJ7" s="178" t="s">
        <v>132</v>
      </c>
      <c r="AK7" s="178" t="s">
        <v>219</v>
      </c>
      <c r="AL7" s="178" t="s">
        <v>133</v>
      </c>
      <c r="AM7" s="178" t="s">
        <v>219</v>
      </c>
      <c r="AN7" s="178" t="s">
        <v>134</v>
      </c>
      <c r="AO7" s="178" t="s">
        <v>219</v>
      </c>
      <c r="AP7" s="178" t="s">
        <v>135</v>
      </c>
      <c r="AQ7" s="178" t="s">
        <v>219</v>
      </c>
      <c r="AR7" s="178" t="s">
        <v>136</v>
      </c>
      <c r="AS7" s="178" t="s">
        <v>219</v>
      </c>
      <c r="AT7" s="178" t="s">
        <v>137</v>
      </c>
      <c r="AU7" s="178" t="s">
        <v>219</v>
      </c>
      <c r="AV7" s="178" t="s">
        <v>138</v>
      </c>
      <c r="AW7" s="178" t="s">
        <v>219</v>
      </c>
      <c r="AX7" s="178" t="s">
        <v>139</v>
      </c>
      <c r="AY7" s="178" t="s">
        <v>219</v>
      </c>
      <c r="AZ7" s="178" t="s">
        <v>140</v>
      </c>
      <c r="BA7" s="178" t="s">
        <v>219</v>
      </c>
      <c r="BB7" s="178" t="s">
        <v>141</v>
      </c>
      <c r="BC7" s="178" t="s">
        <v>219</v>
      </c>
      <c r="BD7" s="178" t="s">
        <v>142</v>
      </c>
      <c r="BE7" s="178" t="s">
        <v>219</v>
      </c>
      <c r="BF7" s="178" t="s">
        <v>143</v>
      </c>
      <c r="BG7" s="178" t="s">
        <v>219</v>
      </c>
      <c r="BH7" s="178" t="s">
        <v>144</v>
      </c>
      <c r="BI7" s="178" t="s">
        <v>219</v>
      </c>
      <c r="BJ7" s="178" t="s">
        <v>145</v>
      </c>
      <c r="BK7" s="178" t="s">
        <v>219</v>
      </c>
      <c r="BL7" s="178" t="s">
        <v>146</v>
      </c>
      <c r="BM7" s="178" t="s">
        <v>219</v>
      </c>
      <c r="BN7" s="178" t="s">
        <v>147</v>
      </c>
      <c r="BO7" s="178" t="s">
        <v>219</v>
      </c>
      <c r="BP7" s="178" t="s">
        <v>148</v>
      </c>
      <c r="BQ7" s="178" t="s">
        <v>219</v>
      </c>
      <c r="BR7" s="178" t="s">
        <v>149</v>
      </c>
      <c r="BS7" s="178" t="s">
        <v>219</v>
      </c>
      <c r="BT7" s="178" t="s">
        <v>150</v>
      </c>
      <c r="BU7" s="178" t="s">
        <v>219</v>
      </c>
      <c r="BV7" s="178" t="s">
        <v>151</v>
      </c>
      <c r="BW7" s="178" t="s">
        <v>219</v>
      </c>
      <c r="BX7" s="178" t="s">
        <v>152</v>
      </c>
      <c r="BY7" s="178" t="s">
        <v>219</v>
      </c>
      <c r="BZ7" s="178" t="s">
        <v>153</v>
      </c>
      <c r="CA7" s="178" t="s">
        <v>219</v>
      </c>
      <c r="CB7" s="178" t="s">
        <v>154</v>
      </c>
      <c r="CC7" s="178" t="s">
        <v>219</v>
      </c>
      <c r="CD7" s="178" t="s">
        <v>155</v>
      </c>
      <c r="CE7" s="178" t="s">
        <v>219</v>
      </c>
      <c r="CF7" s="178" t="s">
        <v>156</v>
      </c>
      <c r="CG7" s="178" t="s">
        <v>219</v>
      </c>
      <c r="CH7" s="178" t="s">
        <v>157</v>
      </c>
      <c r="CI7" s="178" t="s">
        <v>219</v>
      </c>
      <c r="CJ7" s="178" t="s">
        <v>158</v>
      </c>
      <c r="CK7" s="178" t="s">
        <v>219</v>
      </c>
      <c r="CL7" s="178" t="s">
        <v>159</v>
      </c>
      <c r="CM7" s="178" t="s">
        <v>219</v>
      </c>
      <c r="CN7" s="178" t="s">
        <v>160</v>
      </c>
      <c r="CO7" s="178" t="s">
        <v>219</v>
      </c>
      <c r="CP7" s="178" t="s">
        <v>161</v>
      </c>
      <c r="CQ7" s="178" t="s">
        <v>219</v>
      </c>
      <c r="CR7" s="178" t="s">
        <v>0</v>
      </c>
      <c r="CS7" s="178" t="s">
        <v>219</v>
      </c>
      <c r="CT7" s="178" t="s">
        <v>80</v>
      </c>
      <c r="CU7" s="178" t="s">
        <v>219</v>
      </c>
      <c r="CV7" s="178" t="s">
        <v>196</v>
      </c>
      <c r="CW7" s="178" t="s">
        <v>219</v>
      </c>
      <c r="CX7" s="178" t="s">
        <v>82</v>
      </c>
      <c r="CY7" s="178" t="s">
        <v>219</v>
      </c>
      <c r="CZ7" s="178" t="s">
        <v>83</v>
      </c>
      <c r="DA7" s="178" t="s">
        <v>219</v>
      </c>
      <c r="DB7" s="178" t="s">
        <v>84</v>
      </c>
      <c r="DC7" s="178" t="s">
        <v>219</v>
      </c>
      <c r="DD7" s="178" t="s">
        <v>85</v>
      </c>
      <c r="DE7" s="178" t="s">
        <v>219</v>
      </c>
      <c r="DF7" s="178" t="s">
        <v>86</v>
      </c>
      <c r="DG7" s="178" t="s">
        <v>219</v>
      </c>
      <c r="DH7" s="178" t="s">
        <v>87</v>
      </c>
      <c r="DI7" s="178" t="s">
        <v>219</v>
      </c>
      <c r="DJ7" s="178" t="s">
        <v>88</v>
      </c>
      <c r="DK7" s="178" t="s">
        <v>219</v>
      </c>
    </row>
    <row r="8" spans="1:232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232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220"/>
    </row>
    <row r="10" spans="1:232" ht="15" customHeight="1">
      <c r="A10" s="181" t="s">
        <v>220</v>
      </c>
      <c r="B10" s="130">
        <v>1267</v>
      </c>
      <c r="C10" s="247">
        <v>1.2</v>
      </c>
      <c r="D10" s="130">
        <v>1134</v>
      </c>
      <c r="E10" s="247">
        <v>1</v>
      </c>
      <c r="F10" s="130">
        <v>756</v>
      </c>
      <c r="G10" s="247">
        <v>0.6</v>
      </c>
      <c r="H10" s="130">
        <v>917</v>
      </c>
      <c r="I10" s="247">
        <v>0.7</v>
      </c>
      <c r="J10" s="130">
        <v>1444</v>
      </c>
      <c r="K10" s="247">
        <v>1.038706939339227</v>
      </c>
      <c r="L10" s="130">
        <v>1250</v>
      </c>
      <c r="M10" s="247">
        <v>0.81159345011622019</v>
      </c>
      <c r="N10" s="130">
        <v>1465</v>
      </c>
      <c r="O10" s="247">
        <v>0.91201115579516179</v>
      </c>
      <c r="P10" s="130">
        <v>2218</v>
      </c>
      <c r="Q10" s="247">
        <v>1.232530354810925</v>
      </c>
      <c r="R10" s="130">
        <v>1861</v>
      </c>
      <c r="S10" s="247">
        <v>1.0336132586865725</v>
      </c>
      <c r="T10" s="130">
        <v>2233</v>
      </c>
      <c r="U10" s="247">
        <v>1.2448641687618813</v>
      </c>
      <c r="V10" s="130">
        <v>1847</v>
      </c>
      <c r="W10" s="247">
        <v>1.0206167907210626</v>
      </c>
      <c r="X10" s="130">
        <v>1872</v>
      </c>
      <c r="Y10" s="247">
        <v>0.98016116111399076</v>
      </c>
      <c r="Z10" s="130">
        <v>2329</v>
      </c>
      <c r="AA10" s="247">
        <v>1.1756273125129348</v>
      </c>
      <c r="AB10" s="130">
        <v>2381</v>
      </c>
      <c r="AC10" s="247">
        <v>1.1414846491648609</v>
      </c>
      <c r="AD10" s="130">
        <v>2365</v>
      </c>
      <c r="AE10" s="247">
        <v>1.0884873477728583</v>
      </c>
      <c r="AF10" s="130">
        <v>2688</v>
      </c>
      <c r="AG10" s="247">
        <v>1.165584049537322</v>
      </c>
      <c r="AH10" s="130">
        <v>2321</v>
      </c>
      <c r="AI10" s="247">
        <v>0.96743806062222826</v>
      </c>
      <c r="AJ10" s="130">
        <v>2242</v>
      </c>
      <c r="AK10" s="247">
        <v>0.89381822241004005</v>
      </c>
      <c r="AL10" s="130">
        <v>2400</v>
      </c>
      <c r="AM10" s="247">
        <v>0.92140775748547832</v>
      </c>
      <c r="AN10" s="130">
        <v>2388</v>
      </c>
      <c r="AO10" s="247">
        <v>0.88882933583456158</v>
      </c>
      <c r="AP10" s="130">
        <v>2459</v>
      </c>
      <c r="AQ10" s="247">
        <v>0.91158818012300324</v>
      </c>
      <c r="AR10" s="130">
        <v>2695</v>
      </c>
      <c r="AS10" s="247">
        <v>0.96537543970254247</v>
      </c>
      <c r="AT10" s="130">
        <v>2646</v>
      </c>
      <c r="AU10" s="247">
        <v>0.93048771481922998</v>
      </c>
      <c r="AV10" s="130">
        <v>2555</v>
      </c>
      <c r="AW10" s="247">
        <v>0.87812757767390703</v>
      </c>
      <c r="AX10" s="130">
        <v>2544</v>
      </c>
      <c r="AY10" s="247">
        <v>0.8540265809059262</v>
      </c>
      <c r="AZ10" s="130">
        <v>2654</v>
      </c>
      <c r="BA10" s="247">
        <v>0.86852939058951351</v>
      </c>
      <c r="BB10" s="130">
        <v>2161</v>
      </c>
      <c r="BC10" s="247">
        <v>0.7</v>
      </c>
      <c r="BD10" s="130">
        <v>2367</v>
      </c>
      <c r="BE10" s="247">
        <v>0.7</v>
      </c>
      <c r="BF10" s="130">
        <v>6106</v>
      </c>
      <c r="BG10" s="247">
        <v>1.9</v>
      </c>
      <c r="BH10" s="130">
        <v>6127</v>
      </c>
      <c r="BI10" s="247">
        <v>1.9</v>
      </c>
      <c r="BJ10" s="130">
        <v>6508</v>
      </c>
      <c r="BK10" s="247">
        <v>1.9</v>
      </c>
      <c r="BL10" s="130">
        <v>6829</v>
      </c>
      <c r="BM10" s="247">
        <v>2</v>
      </c>
      <c r="BN10" s="130">
        <v>7497</v>
      </c>
      <c r="BO10" s="247">
        <v>2.1272671554718183</v>
      </c>
      <c r="BP10" s="130">
        <v>10487</v>
      </c>
      <c r="BQ10" s="247">
        <v>3</v>
      </c>
      <c r="BR10" s="130">
        <v>11551</v>
      </c>
      <c r="BS10" s="247">
        <v>3.2</v>
      </c>
      <c r="BT10" s="130">
        <v>10242</v>
      </c>
      <c r="BU10" s="247">
        <v>2.8</v>
      </c>
      <c r="BV10" s="130">
        <v>10394</v>
      </c>
      <c r="BW10" s="247">
        <v>2.9384686975085224</v>
      </c>
      <c r="BX10" s="130">
        <v>8329</v>
      </c>
      <c r="BY10" s="247">
        <v>2.4</v>
      </c>
      <c r="BZ10" s="130">
        <v>8632.0660000000007</v>
      </c>
      <c r="CA10" s="247">
        <v>2.2000000000000002</v>
      </c>
      <c r="CB10" s="130">
        <v>8813.5810000000001</v>
      </c>
      <c r="CC10" s="247">
        <v>2.2474982738461522</v>
      </c>
      <c r="CD10" s="130">
        <v>8328</v>
      </c>
      <c r="CE10" s="247">
        <v>2.2000000000000002</v>
      </c>
      <c r="CF10" s="130">
        <v>8083</v>
      </c>
      <c r="CG10" s="247">
        <v>2.2000000000000002</v>
      </c>
      <c r="CH10" s="130">
        <v>9165</v>
      </c>
      <c r="CI10" s="247">
        <v>2.5</v>
      </c>
      <c r="CJ10" s="130">
        <v>9410.3819999999996</v>
      </c>
      <c r="CK10" s="247">
        <v>2.5</v>
      </c>
      <c r="CL10" s="130">
        <v>8906</v>
      </c>
      <c r="CM10" s="247">
        <v>2.4</v>
      </c>
      <c r="CN10" s="130">
        <v>9087</v>
      </c>
      <c r="CO10" s="247">
        <v>2.2999999999999998</v>
      </c>
      <c r="CP10" s="130">
        <v>9196</v>
      </c>
      <c r="CQ10" s="247">
        <v>2.2999999999999998</v>
      </c>
      <c r="CR10" s="130">
        <v>9092</v>
      </c>
      <c r="CS10" s="247">
        <v>2.2000000000000002</v>
      </c>
      <c r="CT10" s="130">
        <v>8629</v>
      </c>
      <c r="CU10" s="247">
        <v>2.1</v>
      </c>
      <c r="CV10" s="130">
        <v>8807</v>
      </c>
      <c r="CW10" s="247">
        <v>2.1</v>
      </c>
      <c r="CX10" s="130">
        <v>8916</v>
      </c>
      <c r="CY10" s="247">
        <v>2</v>
      </c>
      <c r="CZ10" s="130">
        <v>8871</v>
      </c>
      <c r="DA10" s="247">
        <v>2</v>
      </c>
      <c r="DB10" s="130">
        <v>10384.583000000001</v>
      </c>
      <c r="DC10" s="247">
        <v>2.2000000000000002</v>
      </c>
      <c r="DD10" s="130">
        <v>10530.727000000001</v>
      </c>
      <c r="DE10" s="247">
        <v>2.2018055825813931</v>
      </c>
      <c r="DF10" s="130">
        <v>10622.745999999999</v>
      </c>
      <c r="DG10" s="247">
        <v>2.1715389666626517</v>
      </c>
      <c r="DH10" s="130">
        <v>10662</v>
      </c>
      <c r="DI10" s="247">
        <v>2.1</v>
      </c>
      <c r="DJ10" s="248">
        <v>10152.716</v>
      </c>
      <c r="DK10" s="249">
        <v>1.9244212919158639</v>
      </c>
    </row>
    <row r="11" spans="1:232" ht="15" customHeight="1">
      <c r="A11" s="181" t="s">
        <v>221</v>
      </c>
      <c r="B11" s="130">
        <v>7294</v>
      </c>
      <c r="C11" s="247">
        <v>7.2</v>
      </c>
      <c r="D11" s="130">
        <v>6805</v>
      </c>
      <c r="E11" s="247">
        <v>6.3</v>
      </c>
      <c r="F11" s="130">
        <v>6514</v>
      </c>
      <c r="G11" s="247">
        <v>5.6</v>
      </c>
      <c r="H11" s="130">
        <v>7188</v>
      </c>
      <c r="I11" s="247">
        <v>5.5</v>
      </c>
      <c r="J11" s="130">
        <v>8857</v>
      </c>
      <c r="K11" s="247">
        <v>6.3710715801437212</v>
      </c>
      <c r="L11" s="130">
        <v>9092</v>
      </c>
      <c r="M11" s="247">
        <v>5.9032061187653389</v>
      </c>
      <c r="N11" s="130">
        <v>10341</v>
      </c>
      <c r="O11" s="247">
        <v>6.4376159468107623</v>
      </c>
      <c r="P11" s="130">
        <v>11266</v>
      </c>
      <c r="Q11" s="247">
        <v>6.2604540023894861</v>
      </c>
      <c r="R11" s="130">
        <v>12052</v>
      </c>
      <c r="S11" s="247">
        <v>6.6937705500755351</v>
      </c>
      <c r="T11" s="130">
        <v>12309</v>
      </c>
      <c r="U11" s="247">
        <v>6.8620837677071194</v>
      </c>
      <c r="V11" s="130">
        <v>11792</v>
      </c>
      <c r="W11" s="247">
        <v>6.5160331327464922</v>
      </c>
      <c r="X11" s="130">
        <v>11634</v>
      </c>
      <c r="Y11" s="247">
        <v>6.0914502929488084</v>
      </c>
      <c r="Z11" s="130">
        <v>12441</v>
      </c>
      <c r="AA11" s="247">
        <v>6.2799396285845521</v>
      </c>
      <c r="AB11" s="130">
        <v>12527</v>
      </c>
      <c r="AC11" s="247">
        <v>6.0056187316624161</v>
      </c>
      <c r="AD11" s="130">
        <v>13054</v>
      </c>
      <c r="AE11" s="247">
        <v>6.0080819610261695</v>
      </c>
      <c r="AF11" s="130">
        <v>13073</v>
      </c>
      <c r="AG11" s="247">
        <v>5.6687798659231445</v>
      </c>
      <c r="AH11" s="130">
        <v>12644</v>
      </c>
      <c r="AI11" s="247">
        <v>5.2702657641135087</v>
      </c>
      <c r="AJ11" s="130">
        <v>14636</v>
      </c>
      <c r="AK11" s="247">
        <v>5.8349346579809751</v>
      </c>
      <c r="AL11" s="130">
        <v>14567</v>
      </c>
      <c r="AM11" s="247">
        <v>5.5925611680378999</v>
      </c>
      <c r="AN11" s="130">
        <v>13822</v>
      </c>
      <c r="AO11" s="247">
        <v>5.1446394806973661</v>
      </c>
      <c r="AP11" s="130">
        <v>13390</v>
      </c>
      <c r="AQ11" s="247">
        <v>4.9638738234432749</v>
      </c>
      <c r="AR11" s="130">
        <v>15035</v>
      </c>
      <c r="AS11" s="247">
        <v>5.3856845031271714</v>
      </c>
      <c r="AT11" s="130">
        <v>15099</v>
      </c>
      <c r="AU11" s="247">
        <v>5.3096878329764001</v>
      </c>
      <c r="AV11" s="130">
        <v>15182</v>
      </c>
      <c r="AW11" s="247">
        <v>5.2178993676106682</v>
      </c>
      <c r="AX11" s="130">
        <v>15823</v>
      </c>
      <c r="AY11" s="247">
        <v>5.3118170556896498</v>
      </c>
      <c r="AZ11" s="130">
        <v>16673</v>
      </c>
      <c r="BA11" s="247">
        <v>5.456288820383933</v>
      </c>
      <c r="BB11" s="130">
        <v>16195</v>
      </c>
      <c r="BC11" s="247">
        <v>5.2</v>
      </c>
      <c r="BD11" s="130">
        <v>17328</v>
      </c>
      <c r="BE11" s="247">
        <v>5.4</v>
      </c>
      <c r="BF11" s="130">
        <v>21085</v>
      </c>
      <c r="BG11" s="247">
        <v>6.4</v>
      </c>
      <c r="BH11" s="130">
        <v>21889</v>
      </c>
      <c r="BI11" s="247">
        <v>6.7</v>
      </c>
      <c r="BJ11" s="130">
        <v>23080</v>
      </c>
      <c r="BK11" s="247">
        <v>6.9</v>
      </c>
      <c r="BL11" s="130">
        <v>24044</v>
      </c>
      <c r="BM11" s="247">
        <v>6.9</v>
      </c>
      <c r="BN11" s="130">
        <v>27157</v>
      </c>
      <c r="BO11" s="247">
        <v>7.7057748620979281</v>
      </c>
      <c r="BP11" s="130">
        <v>30940</v>
      </c>
      <c r="BQ11" s="247">
        <v>8.6999999999999993</v>
      </c>
      <c r="BR11" s="130">
        <v>35370</v>
      </c>
      <c r="BS11" s="247">
        <v>9.6999999999999993</v>
      </c>
      <c r="BT11" s="130">
        <v>33934</v>
      </c>
      <c r="BU11" s="247">
        <v>9.1999999999999993</v>
      </c>
      <c r="BV11" s="130">
        <v>32434</v>
      </c>
      <c r="BW11" s="247">
        <v>9.1693350904383983</v>
      </c>
      <c r="BX11" s="130">
        <v>30350</v>
      </c>
      <c r="BY11" s="247">
        <v>8.9</v>
      </c>
      <c r="BZ11" s="130">
        <v>32175.614000000001</v>
      </c>
      <c r="CA11" s="247">
        <v>8.1</v>
      </c>
      <c r="CB11" s="130">
        <v>33142.834999999999</v>
      </c>
      <c r="CC11" s="247">
        <v>8.4515549868853341</v>
      </c>
      <c r="CD11" s="130">
        <v>32250</v>
      </c>
      <c r="CE11" s="247">
        <v>8.5</v>
      </c>
      <c r="CF11" s="130">
        <v>30854</v>
      </c>
      <c r="CG11" s="247">
        <v>8.1999999999999993</v>
      </c>
      <c r="CH11" s="130">
        <v>30603</v>
      </c>
      <c r="CI11" s="247">
        <v>8.3000000000000007</v>
      </c>
      <c r="CJ11" s="130">
        <v>30628.438999999998</v>
      </c>
      <c r="CK11" s="247">
        <v>8.3000000000000007</v>
      </c>
      <c r="CL11" s="130">
        <v>29580</v>
      </c>
      <c r="CM11" s="247">
        <v>8</v>
      </c>
      <c r="CN11" s="130">
        <v>33698</v>
      </c>
      <c r="CO11" s="247">
        <v>8.6999999999999993</v>
      </c>
      <c r="CP11" s="130">
        <v>34299</v>
      </c>
      <c r="CQ11" s="247">
        <v>8.6</v>
      </c>
      <c r="CR11" s="130">
        <v>37315</v>
      </c>
      <c r="CS11" s="247">
        <v>9.1999999999999993</v>
      </c>
      <c r="CT11" s="130">
        <v>38198</v>
      </c>
      <c r="CU11" s="247">
        <v>9.1</v>
      </c>
      <c r="CV11" s="130">
        <v>36596</v>
      </c>
      <c r="CW11" s="247">
        <v>8.6</v>
      </c>
      <c r="CX11" s="130">
        <v>35456</v>
      </c>
      <c r="CY11" s="247">
        <v>8</v>
      </c>
      <c r="CZ11" s="130">
        <v>35178</v>
      </c>
      <c r="DA11" s="247">
        <v>7.8</v>
      </c>
      <c r="DB11" s="130">
        <v>40693.133000000002</v>
      </c>
      <c r="DC11" s="247">
        <v>8.5</v>
      </c>
      <c r="DD11" s="130">
        <v>46862.201000000001</v>
      </c>
      <c r="DE11" s="247">
        <v>9.7981322442269523</v>
      </c>
      <c r="DF11" s="130">
        <v>42628.989000000001</v>
      </c>
      <c r="DG11" s="247">
        <v>8.7143673324141933</v>
      </c>
      <c r="DH11" s="130">
        <v>38638</v>
      </c>
      <c r="DI11" s="247">
        <v>7.6</v>
      </c>
      <c r="DJ11" s="248">
        <v>40629.442000000003</v>
      </c>
      <c r="DK11" s="249">
        <v>7.701206579939857</v>
      </c>
    </row>
    <row r="12" spans="1:232" ht="15" customHeight="1">
      <c r="A12" s="181" t="s">
        <v>222</v>
      </c>
      <c r="B12" s="130">
        <v>11102</v>
      </c>
      <c r="C12" s="247">
        <v>10.9</v>
      </c>
      <c r="D12" s="130">
        <v>10641</v>
      </c>
      <c r="E12" s="247">
        <v>9.8000000000000007</v>
      </c>
      <c r="F12" s="130">
        <v>10776</v>
      </c>
      <c r="G12" s="247">
        <v>9.3000000000000007</v>
      </c>
      <c r="H12" s="130">
        <v>11803</v>
      </c>
      <c r="I12" s="247">
        <v>9</v>
      </c>
      <c r="J12" s="130">
        <v>13580</v>
      </c>
      <c r="K12" s="247">
        <v>9.7684489170545028</v>
      </c>
      <c r="L12" s="130">
        <v>14670</v>
      </c>
      <c r="M12" s="247">
        <v>9.5248607305639599</v>
      </c>
      <c r="N12" s="130">
        <v>15935</v>
      </c>
      <c r="O12" s="247">
        <v>9.9200667355603436</v>
      </c>
      <c r="P12" s="130">
        <v>17990</v>
      </c>
      <c r="Q12" s="247">
        <v>9.9969436803645362</v>
      </c>
      <c r="R12" s="130">
        <v>18648</v>
      </c>
      <c r="S12" s="247">
        <v>10.357238069848041</v>
      </c>
      <c r="T12" s="130">
        <v>18555</v>
      </c>
      <c r="U12" s="247">
        <v>10.344135535771029</v>
      </c>
      <c r="V12" s="130">
        <v>18164</v>
      </c>
      <c r="W12" s="247">
        <v>10.037078173609846</v>
      </c>
      <c r="X12" s="130">
        <v>17668</v>
      </c>
      <c r="Y12" s="247">
        <v>9.250794548377133</v>
      </c>
      <c r="Z12" s="130">
        <v>18876</v>
      </c>
      <c r="AA12" s="247">
        <v>9.5281842640593215</v>
      </c>
      <c r="AB12" s="130">
        <v>19455</v>
      </c>
      <c r="AC12" s="247">
        <v>9.3269986768174586</v>
      </c>
      <c r="AD12" s="130">
        <v>20233</v>
      </c>
      <c r="AE12" s="247">
        <v>9.3122048657455565</v>
      </c>
      <c r="AF12" s="130">
        <v>20477</v>
      </c>
      <c r="AG12" s="247">
        <v>8.8793395023719288</v>
      </c>
      <c r="AH12" s="130">
        <v>19731</v>
      </c>
      <c r="AI12" s="247">
        <v>8.2242655640401487</v>
      </c>
      <c r="AJ12" s="130">
        <v>22979</v>
      </c>
      <c r="AK12" s="247">
        <v>9.1610387746477748</v>
      </c>
      <c r="AL12" s="130">
        <v>23530</v>
      </c>
      <c r="AM12" s="247">
        <v>9.0336352223472094</v>
      </c>
      <c r="AN12" s="130">
        <v>22701</v>
      </c>
      <c r="AO12" s="247">
        <v>8.4494617892715169</v>
      </c>
      <c r="AP12" s="130">
        <v>22003</v>
      </c>
      <c r="AQ12" s="247">
        <v>8.156842101360894</v>
      </c>
      <c r="AR12" s="130">
        <v>23850</v>
      </c>
      <c r="AS12" s="247">
        <v>8.5433039840095137</v>
      </c>
      <c r="AT12" s="130">
        <v>24011</v>
      </c>
      <c r="AU12" s="247">
        <v>8.4436661075300581</v>
      </c>
      <c r="AV12" s="130">
        <v>23571</v>
      </c>
      <c r="AW12" s="247">
        <v>8.1011135551278528</v>
      </c>
      <c r="AX12" s="130">
        <v>24279</v>
      </c>
      <c r="AY12" s="247">
        <v>8.1505154708392222</v>
      </c>
      <c r="AZ12" s="130">
        <v>25607</v>
      </c>
      <c r="BA12" s="247">
        <v>8.379966881999124</v>
      </c>
      <c r="BB12" s="130">
        <v>25131</v>
      </c>
      <c r="BC12" s="247">
        <v>8.1</v>
      </c>
      <c r="BD12" s="130">
        <v>26569</v>
      </c>
      <c r="BE12" s="247">
        <v>8.1999999999999993</v>
      </c>
      <c r="BF12" s="130">
        <v>30069</v>
      </c>
      <c r="BG12" s="247">
        <v>9.1999999999999993</v>
      </c>
      <c r="BH12" s="130">
        <v>31243</v>
      </c>
      <c r="BI12" s="247">
        <v>9.5</v>
      </c>
      <c r="BJ12" s="130">
        <v>33329</v>
      </c>
      <c r="BK12" s="247">
        <v>9.9</v>
      </c>
      <c r="BL12" s="130">
        <v>35072</v>
      </c>
      <c r="BM12" s="247">
        <v>10.1</v>
      </c>
      <c r="BN12" s="130">
        <v>40968</v>
      </c>
      <c r="BO12" s="247">
        <v>11.624633963634713</v>
      </c>
      <c r="BP12" s="130">
        <v>44834</v>
      </c>
      <c r="BQ12" s="247">
        <v>12.6</v>
      </c>
      <c r="BR12" s="130">
        <v>50126</v>
      </c>
      <c r="BS12" s="247">
        <v>13.7</v>
      </c>
      <c r="BT12" s="130">
        <v>49215</v>
      </c>
      <c r="BU12" s="247">
        <v>13.4</v>
      </c>
      <c r="BV12" s="130">
        <v>47767</v>
      </c>
      <c r="BW12" s="247">
        <v>13.504013300061054</v>
      </c>
      <c r="BX12" s="130">
        <v>45140</v>
      </c>
      <c r="BY12" s="247">
        <v>13.2</v>
      </c>
      <c r="BZ12" s="130">
        <v>48473.796000000002</v>
      </c>
      <c r="CA12" s="247">
        <v>12.2</v>
      </c>
      <c r="CB12" s="130">
        <v>49304.500999999997</v>
      </c>
      <c r="CC12" s="247">
        <v>12.572844215120494</v>
      </c>
      <c r="CD12" s="130">
        <v>48441</v>
      </c>
      <c r="CE12" s="247">
        <v>12.7</v>
      </c>
      <c r="CF12" s="130">
        <v>47159</v>
      </c>
      <c r="CG12" s="247">
        <v>12.6</v>
      </c>
      <c r="CH12" s="130">
        <v>47215</v>
      </c>
      <c r="CI12" s="247">
        <v>12.8</v>
      </c>
      <c r="CJ12" s="130">
        <v>45506.148999999998</v>
      </c>
      <c r="CK12" s="247">
        <v>12.3</v>
      </c>
      <c r="CL12" s="130">
        <v>43793</v>
      </c>
      <c r="CM12" s="247">
        <v>11.8</v>
      </c>
      <c r="CN12" s="130">
        <v>51766</v>
      </c>
      <c r="CO12" s="247">
        <v>13.3</v>
      </c>
      <c r="CP12" s="130">
        <v>52807</v>
      </c>
      <c r="CQ12" s="247">
        <v>13.3</v>
      </c>
      <c r="CR12" s="130">
        <v>52976</v>
      </c>
      <c r="CS12" s="247">
        <v>13</v>
      </c>
      <c r="CT12" s="130">
        <v>55931</v>
      </c>
      <c r="CU12" s="247">
        <v>13.3</v>
      </c>
      <c r="CV12" s="130">
        <v>53133</v>
      </c>
      <c r="CW12" s="247">
        <v>12.4</v>
      </c>
      <c r="CX12" s="130">
        <v>51795</v>
      </c>
      <c r="CY12" s="247">
        <v>11.7</v>
      </c>
      <c r="CZ12" s="130">
        <v>51719</v>
      </c>
      <c r="DA12" s="247">
        <v>11.4</v>
      </c>
      <c r="DB12" s="130">
        <v>56533.714</v>
      </c>
      <c r="DC12" s="247">
        <v>11.9</v>
      </c>
      <c r="DD12" s="130">
        <v>64543.004999999997</v>
      </c>
      <c r="DE12" s="247">
        <v>13.494903887032567</v>
      </c>
      <c r="DF12" s="130">
        <v>61287.25</v>
      </c>
      <c r="DG12" s="247">
        <v>12.528554437298567</v>
      </c>
      <c r="DH12" s="130">
        <v>56124</v>
      </c>
      <c r="DI12" s="247">
        <v>11</v>
      </c>
      <c r="DJ12" s="248">
        <v>57740.216999999997</v>
      </c>
      <c r="DK12" s="249">
        <v>10.944510118734959</v>
      </c>
    </row>
    <row r="13" spans="1:232" ht="15" customHeight="1">
      <c r="A13" s="181" t="s">
        <v>223</v>
      </c>
      <c r="B13" s="130">
        <v>17757</v>
      </c>
      <c r="C13" s="247">
        <v>17.5</v>
      </c>
      <c r="D13" s="130">
        <v>17492</v>
      </c>
      <c r="E13" s="247">
        <v>16.2</v>
      </c>
      <c r="F13" s="130">
        <v>17758</v>
      </c>
      <c r="G13" s="247">
        <v>15.3</v>
      </c>
      <c r="H13" s="130">
        <v>20530</v>
      </c>
      <c r="I13" s="247">
        <v>15.6</v>
      </c>
      <c r="J13" s="130">
        <v>21896</v>
      </c>
      <c r="K13" s="247">
        <v>15.750365058013651</v>
      </c>
      <c r="L13" s="130">
        <v>23662</v>
      </c>
      <c r="M13" s="247">
        <v>15.363139373320001</v>
      </c>
      <c r="N13" s="130">
        <v>25426</v>
      </c>
      <c r="O13" s="247">
        <v>15.828529452046267</v>
      </c>
      <c r="P13" s="130">
        <v>29274</v>
      </c>
      <c r="Q13" s="247">
        <v>16.267400183379177</v>
      </c>
      <c r="R13" s="130">
        <v>29603</v>
      </c>
      <c r="S13" s="247">
        <v>16.441726650670933</v>
      </c>
      <c r="T13" s="130">
        <v>29431</v>
      </c>
      <c r="U13" s="247">
        <v>16.407343193385998</v>
      </c>
      <c r="V13" s="130">
        <v>29281</v>
      </c>
      <c r="W13" s="247">
        <v>16.180119246942848</v>
      </c>
      <c r="X13" s="130">
        <v>29176</v>
      </c>
      <c r="Y13" s="247">
        <v>15.276272455481729</v>
      </c>
      <c r="Z13" s="130">
        <v>29906</v>
      </c>
      <c r="AA13" s="247">
        <v>15.095882528128737</v>
      </c>
      <c r="AB13" s="130">
        <v>30812</v>
      </c>
      <c r="AC13" s="247">
        <v>14.771703070167028</v>
      </c>
      <c r="AD13" s="130">
        <v>31572</v>
      </c>
      <c r="AE13" s="247">
        <v>14.53096090650515</v>
      </c>
      <c r="AF13" s="130">
        <v>32484</v>
      </c>
      <c r="AG13" s="247">
        <v>14.085875098649691</v>
      </c>
      <c r="AH13" s="130">
        <v>33014</v>
      </c>
      <c r="AI13" s="247">
        <v>13.760878988962618</v>
      </c>
      <c r="AJ13" s="130">
        <v>36274</v>
      </c>
      <c r="AK13" s="247">
        <v>14.461356913337106</v>
      </c>
      <c r="AL13" s="130">
        <v>37558</v>
      </c>
      <c r="AM13" s="247">
        <v>14.41926356484983</v>
      </c>
      <c r="AN13" s="130">
        <v>36802</v>
      </c>
      <c r="AO13" s="247">
        <v>13.697946908452066</v>
      </c>
      <c r="AP13" s="130">
        <v>35259</v>
      </c>
      <c r="AQ13" s="247">
        <v>13.071040115069934</v>
      </c>
      <c r="AR13" s="130">
        <v>37099</v>
      </c>
      <c r="AS13" s="247">
        <v>13.28922576531526</v>
      </c>
      <c r="AT13" s="130">
        <v>38104</v>
      </c>
      <c r="AU13" s="247">
        <v>13.399585746588036</v>
      </c>
      <c r="AV13" s="130">
        <v>37327</v>
      </c>
      <c r="AW13" s="247">
        <v>12.828911190541655</v>
      </c>
      <c r="AX13" s="130">
        <v>38696</v>
      </c>
      <c r="AY13" s="247">
        <v>12.990335131578506</v>
      </c>
      <c r="AZ13" s="130">
        <v>38951</v>
      </c>
      <c r="BA13" s="247">
        <v>12.74683055495559</v>
      </c>
      <c r="BB13" s="130">
        <v>38605</v>
      </c>
      <c r="BC13" s="247">
        <v>12.4</v>
      </c>
      <c r="BD13" s="130">
        <v>41783</v>
      </c>
      <c r="BE13" s="247">
        <v>12.9</v>
      </c>
      <c r="BF13" s="130">
        <v>44710</v>
      </c>
      <c r="BG13" s="247">
        <v>13.6</v>
      </c>
      <c r="BH13" s="130">
        <v>45223</v>
      </c>
      <c r="BI13" s="247">
        <v>13.8</v>
      </c>
      <c r="BJ13" s="130">
        <v>47075</v>
      </c>
      <c r="BK13" s="247">
        <v>14</v>
      </c>
      <c r="BL13" s="130">
        <v>49657</v>
      </c>
      <c r="BM13" s="247">
        <v>14.3</v>
      </c>
      <c r="BN13" s="130">
        <v>60546</v>
      </c>
      <c r="BO13" s="247">
        <v>17.179874242389847</v>
      </c>
      <c r="BP13" s="130">
        <v>64535</v>
      </c>
      <c r="BQ13" s="247">
        <v>18.2</v>
      </c>
      <c r="BR13" s="130">
        <v>70854</v>
      </c>
      <c r="BS13" s="247">
        <v>19.399999999999999</v>
      </c>
      <c r="BT13" s="130">
        <v>72261</v>
      </c>
      <c r="BU13" s="247">
        <v>19.7</v>
      </c>
      <c r="BV13" s="130">
        <v>69262</v>
      </c>
      <c r="BW13" s="247">
        <v>19.580817263735632</v>
      </c>
      <c r="BX13" s="130">
        <v>65200</v>
      </c>
      <c r="BY13" s="247">
        <v>19.100000000000001</v>
      </c>
      <c r="BZ13" s="130">
        <v>73074.566999999995</v>
      </c>
      <c r="CA13" s="247">
        <v>18.3</v>
      </c>
      <c r="CB13" s="130">
        <v>72750.721000000005</v>
      </c>
      <c r="CC13" s="247">
        <v>18.551723739597222</v>
      </c>
      <c r="CD13" s="130">
        <v>71129</v>
      </c>
      <c r="CE13" s="247">
        <v>18.7</v>
      </c>
      <c r="CF13" s="130">
        <v>69049</v>
      </c>
      <c r="CG13" s="247">
        <v>18.399999999999999</v>
      </c>
      <c r="CH13" s="130">
        <v>68641</v>
      </c>
      <c r="CI13" s="247">
        <v>18.600000000000001</v>
      </c>
      <c r="CJ13" s="130">
        <v>66362.206000000006</v>
      </c>
      <c r="CK13" s="247">
        <v>17.899999999999999</v>
      </c>
      <c r="CL13" s="130">
        <v>65790</v>
      </c>
      <c r="CM13" s="247">
        <v>17.7</v>
      </c>
      <c r="CN13" s="130">
        <v>73806</v>
      </c>
      <c r="CO13" s="247">
        <v>18.899999999999999</v>
      </c>
      <c r="CP13" s="130">
        <v>75348</v>
      </c>
      <c r="CQ13" s="247">
        <v>18.899999999999999</v>
      </c>
      <c r="CR13" s="130">
        <v>76660</v>
      </c>
      <c r="CS13" s="247">
        <v>18.8</v>
      </c>
      <c r="CT13" s="130">
        <v>80317</v>
      </c>
      <c r="CU13" s="247">
        <v>19.2</v>
      </c>
      <c r="CV13" s="130">
        <v>78317</v>
      </c>
      <c r="CW13" s="247">
        <v>18.3</v>
      </c>
      <c r="CX13" s="130">
        <v>75881</v>
      </c>
      <c r="CY13" s="247">
        <v>17.2</v>
      </c>
      <c r="CZ13" s="130">
        <v>76286</v>
      </c>
      <c r="DA13" s="247">
        <v>16.8</v>
      </c>
      <c r="DB13" s="130">
        <v>82359.61</v>
      </c>
      <c r="DC13" s="247">
        <v>17.3</v>
      </c>
      <c r="DD13" s="130">
        <v>88552.903999999995</v>
      </c>
      <c r="DE13" s="247">
        <v>18.514987462973277</v>
      </c>
      <c r="DF13" s="130">
        <v>85310.763999999996</v>
      </c>
      <c r="DG13" s="247">
        <v>17.439525363946512</v>
      </c>
      <c r="DH13" s="130">
        <v>80416</v>
      </c>
      <c r="DI13" s="247">
        <v>15.8</v>
      </c>
      <c r="DJ13" s="248">
        <v>82016.577000000005</v>
      </c>
      <c r="DK13" s="249">
        <v>15.546031925728734</v>
      </c>
    </row>
    <row r="14" spans="1:232" ht="15" customHeight="1">
      <c r="A14" s="181" t="s">
        <v>224</v>
      </c>
      <c r="B14" s="130">
        <v>23069</v>
      </c>
      <c r="C14" s="247">
        <v>22.7</v>
      </c>
      <c r="D14" s="130">
        <v>23190</v>
      </c>
      <c r="E14" s="247">
        <v>21.4</v>
      </c>
      <c r="F14" s="130">
        <v>23268</v>
      </c>
      <c r="G14" s="247">
        <v>20</v>
      </c>
      <c r="H14" s="130">
        <v>27070</v>
      </c>
      <c r="I14" s="247">
        <v>20.6</v>
      </c>
      <c r="J14" s="130">
        <v>28436</v>
      </c>
      <c r="K14" s="247">
        <v>20.454757982721787</v>
      </c>
      <c r="L14" s="130">
        <v>30684</v>
      </c>
      <c r="M14" s="247">
        <v>19.92234673869288</v>
      </c>
      <c r="N14" s="130">
        <v>33268</v>
      </c>
      <c r="O14" s="247">
        <v>20.710434901702005</v>
      </c>
      <c r="P14" s="130">
        <v>38274</v>
      </c>
      <c r="Q14" s="247">
        <v>21.268650495957324</v>
      </c>
      <c r="R14" s="130">
        <v>38281</v>
      </c>
      <c r="S14" s="247">
        <v>21.261552474895584</v>
      </c>
      <c r="T14" s="130">
        <v>37799</v>
      </c>
      <c r="U14" s="247">
        <v>21.072378287071363</v>
      </c>
      <c r="V14" s="130">
        <v>37586</v>
      </c>
      <c r="W14" s="247">
        <v>20.769303029800685</v>
      </c>
      <c r="X14" s="130">
        <v>37047</v>
      </c>
      <c r="Y14" s="247">
        <v>19.39745220928954</v>
      </c>
      <c r="Z14" s="130">
        <v>37913</v>
      </c>
      <c r="AA14" s="247">
        <v>19.137637741220654</v>
      </c>
      <c r="AB14" s="130">
        <v>39604</v>
      </c>
      <c r="AC14" s="247">
        <v>18.986710644907664</v>
      </c>
      <c r="AD14" s="130">
        <v>40380</v>
      </c>
      <c r="AE14" s="247">
        <v>18.58482837339028</v>
      </c>
      <c r="AF14" s="130">
        <v>41284</v>
      </c>
      <c r="AG14" s="247">
        <v>17.901775260825449</v>
      </c>
      <c r="AH14" s="130">
        <v>42363</v>
      </c>
      <c r="AI14" s="247">
        <v>17.657724498982962</v>
      </c>
      <c r="AJ14" s="130">
        <v>45964</v>
      </c>
      <c r="AK14" s="247">
        <v>18.324469569516094</v>
      </c>
      <c r="AL14" s="130">
        <v>47917</v>
      </c>
      <c r="AM14" s="247">
        <v>18.396289798096525</v>
      </c>
      <c r="AN14" s="130">
        <v>47719</v>
      </c>
      <c r="AO14" s="247">
        <v>17.761326246519868</v>
      </c>
      <c r="AP14" s="130">
        <v>46022</v>
      </c>
      <c r="AQ14" s="247">
        <v>17.061045638723407</v>
      </c>
      <c r="AR14" s="130">
        <v>48493</v>
      </c>
      <c r="AS14" s="247">
        <v>17.370668347864711</v>
      </c>
      <c r="AT14" s="130">
        <v>49378</v>
      </c>
      <c r="AU14" s="247">
        <v>17.364180794536637</v>
      </c>
      <c r="AV14" s="130">
        <v>48951</v>
      </c>
      <c r="AW14" s="247">
        <v>16.823962056640088</v>
      </c>
      <c r="AX14" s="130">
        <v>51179</v>
      </c>
      <c r="AY14" s="247">
        <v>17.18090659755676</v>
      </c>
      <c r="AZ14" s="130">
        <v>50703</v>
      </c>
      <c r="BA14" s="247">
        <v>16.592707494747589</v>
      </c>
      <c r="BB14" s="130">
        <v>50454</v>
      </c>
      <c r="BC14" s="247">
        <v>16.2</v>
      </c>
      <c r="BD14" s="130">
        <v>53926</v>
      </c>
      <c r="BE14" s="247">
        <v>16.7</v>
      </c>
      <c r="BF14" s="130">
        <v>56765</v>
      </c>
      <c r="BG14" s="247">
        <v>17.3</v>
      </c>
      <c r="BH14" s="130">
        <v>57192</v>
      </c>
      <c r="BI14" s="247">
        <v>17.399999999999999</v>
      </c>
      <c r="BJ14" s="130">
        <v>59474</v>
      </c>
      <c r="BK14" s="247">
        <v>17.7</v>
      </c>
      <c r="BL14" s="130">
        <v>62287</v>
      </c>
      <c r="BM14" s="247">
        <v>18</v>
      </c>
      <c r="BN14" s="130">
        <v>74572</v>
      </c>
      <c r="BO14" s="247">
        <v>21.159739404807844</v>
      </c>
      <c r="BP14" s="130">
        <v>78956</v>
      </c>
      <c r="BQ14" s="247">
        <v>22.2</v>
      </c>
      <c r="BR14" s="130">
        <v>86828</v>
      </c>
      <c r="BS14" s="247">
        <v>23.7</v>
      </c>
      <c r="BT14" s="130">
        <v>88062</v>
      </c>
      <c r="BU14" s="247">
        <v>24</v>
      </c>
      <c r="BV14" s="130">
        <v>84739</v>
      </c>
      <c r="BW14" s="247">
        <v>23.956191950826316</v>
      </c>
      <c r="BX14" s="130">
        <v>79677</v>
      </c>
      <c r="BY14" s="247">
        <v>23.3</v>
      </c>
      <c r="BZ14" s="130">
        <v>92445.88</v>
      </c>
      <c r="CA14" s="247">
        <v>23.2</v>
      </c>
      <c r="CB14" s="130">
        <v>90181.623999999996</v>
      </c>
      <c r="CC14" s="247">
        <v>22.996673460270316</v>
      </c>
      <c r="CD14" s="130">
        <v>88904</v>
      </c>
      <c r="CE14" s="247">
        <v>23.3</v>
      </c>
      <c r="CF14" s="130">
        <v>86437</v>
      </c>
      <c r="CG14" s="247">
        <v>23</v>
      </c>
      <c r="CH14" s="130">
        <v>84955</v>
      </c>
      <c r="CI14" s="247">
        <v>23</v>
      </c>
      <c r="CJ14" s="130">
        <v>82897.312999999995</v>
      </c>
      <c r="CK14" s="247">
        <v>22.4</v>
      </c>
      <c r="CL14" s="130">
        <v>82332</v>
      </c>
      <c r="CM14" s="247">
        <v>22.2</v>
      </c>
      <c r="CN14" s="130">
        <v>91523</v>
      </c>
      <c r="CO14" s="247">
        <v>23.5</v>
      </c>
      <c r="CP14" s="130">
        <v>94019</v>
      </c>
      <c r="CQ14" s="247">
        <v>23.6</v>
      </c>
      <c r="CR14" s="130">
        <v>94185</v>
      </c>
      <c r="CS14" s="247">
        <v>27.4</v>
      </c>
      <c r="CT14" s="130">
        <v>98792</v>
      </c>
      <c r="CU14" s="247">
        <v>23.6</v>
      </c>
      <c r="CV14" s="130">
        <v>97253</v>
      </c>
      <c r="CW14" s="247">
        <v>22.8</v>
      </c>
      <c r="CX14" s="130">
        <v>95023</v>
      </c>
      <c r="CY14" s="247">
        <v>21.5</v>
      </c>
      <c r="CZ14" s="130">
        <v>92082</v>
      </c>
      <c r="DA14" s="247">
        <v>20.3</v>
      </c>
      <c r="DB14" s="130">
        <v>100769.00199999999</v>
      </c>
      <c r="DC14" s="247">
        <v>21.1</v>
      </c>
      <c r="DD14" s="130">
        <v>108149.281</v>
      </c>
      <c r="DE14" s="247">
        <v>22.61227459965146</v>
      </c>
      <c r="DF14" s="130">
        <v>103445.753</v>
      </c>
      <c r="DG14" s="247">
        <v>21.146743372689123</v>
      </c>
      <c r="DH14" s="130">
        <v>98516</v>
      </c>
      <c r="DI14" s="247">
        <v>19.3</v>
      </c>
      <c r="DJ14" s="248">
        <v>101346.94</v>
      </c>
      <c r="DK14" s="249">
        <v>19.210052680141899</v>
      </c>
    </row>
    <row r="15" spans="1:232" ht="5.0999999999999996" customHeight="1">
      <c r="A15" s="181"/>
      <c r="B15" s="130"/>
      <c r="C15" s="130"/>
      <c r="D15" s="130"/>
      <c r="E15" s="130"/>
      <c r="F15" s="130"/>
      <c r="G15" s="130"/>
      <c r="H15" s="75"/>
      <c r="I15" s="75"/>
      <c r="J15" s="75"/>
      <c r="K15" s="75"/>
      <c r="L15" s="75"/>
      <c r="M15" s="75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>
        <v>0</v>
      </c>
      <c r="DG15" s="132"/>
      <c r="DH15" s="132">
        <v>0</v>
      </c>
      <c r="DI15" s="132"/>
      <c r="DJ15" s="132">
        <v>0</v>
      </c>
      <c r="DK15" s="132"/>
    </row>
    <row r="16" spans="1:232" s="221" customFormat="1" ht="9.9499999999999993" customHeight="1" thickBo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</row>
    <row r="17" spans="1:115" ht="12.75" customHeight="1" thickTop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9"/>
      <c r="AQ17" s="149"/>
      <c r="AR17" s="149"/>
      <c r="AS17" s="149"/>
      <c r="AT17" s="149"/>
      <c r="AU17" s="149"/>
      <c r="AV17" s="149"/>
      <c r="AW17" s="149"/>
    </row>
    <row r="18" spans="1:115" s="156" customFormat="1" ht="12">
      <c r="A18" s="253" t="s">
        <v>225</v>
      </c>
      <c r="B18" s="253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254"/>
      <c r="AQ18" s="254"/>
      <c r="AR18" s="254"/>
      <c r="AS18" s="254"/>
      <c r="AT18" s="254"/>
      <c r="AU18" s="254"/>
      <c r="AV18" s="254"/>
      <c r="AW18" s="2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</row>
    <row r="19" spans="1:115" s="156" customFormat="1" ht="1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</row>
    <row r="20" spans="1:115" s="156" customFormat="1" ht="15" customHeight="1">
      <c r="A20" s="255"/>
      <c r="B20" s="256"/>
      <c r="C20" s="256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</row>
    <row r="21" spans="1:115" s="156" customFormat="1" ht="15" customHeight="1">
      <c r="A21" s="257"/>
      <c r="B21" s="258"/>
      <c r="C21" s="258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</row>
    <row r="22" spans="1:115" s="156" customFormat="1" ht="15" customHeight="1">
      <c r="A22" s="124"/>
      <c r="B22" s="124"/>
      <c r="C22" s="124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</row>
    <row r="23" spans="1:115" s="156" customFormat="1" ht="15" customHeight="1">
      <c r="A23" s="181"/>
      <c r="B23" s="130"/>
      <c r="C23" s="259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</row>
    <row r="24" spans="1:115" s="156" customFormat="1" ht="15" customHeight="1">
      <c r="A24" s="181"/>
      <c r="B24" s="130"/>
      <c r="C24" s="259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</row>
    <row r="25" spans="1:115" s="156" customFormat="1" ht="15" customHeight="1">
      <c r="A25" s="181"/>
      <c r="B25" s="130"/>
      <c r="C25" s="259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</row>
    <row r="26" spans="1:115" s="156" customFormat="1" ht="15" customHeight="1">
      <c r="A26" s="181"/>
      <c r="B26" s="130"/>
      <c r="C26" s="259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</row>
    <row r="27" spans="1:115" s="156" customFormat="1" ht="15" customHeight="1">
      <c r="A27" s="181"/>
      <c r="B27" s="130"/>
      <c r="C27" s="259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</row>
    <row r="28" spans="1:115" s="156" customFormat="1" ht="1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</row>
    <row r="29" spans="1:115" s="156" customFormat="1" ht="1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</row>
    <row r="30" spans="1:115" s="156" customFormat="1" ht="1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</row>
    <row r="31" spans="1:115" s="156" customFormat="1" ht="1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</row>
    <row r="32" spans="1:115" s="156" customFormat="1" ht="1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</row>
    <row r="33" spans="1:115" s="156" customFormat="1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</row>
    <row r="34" spans="1:115" s="156" customFormat="1" ht="1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</row>
    <row r="35" spans="1:115" s="156" customFormat="1" ht="1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</row>
    <row r="36" spans="1:115" s="156" customFormat="1" ht="1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</row>
    <row r="37" spans="1:115" s="156" customFormat="1" ht="1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</row>
    <row r="38" spans="1:115" s="156" customFormat="1" ht="1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</row>
    <row r="39" spans="1:115" s="156" customFormat="1" ht="1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</row>
    <row r="40" spans="1:115" s="156" customFormat="1" ht="1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</row>
    <row r="41" spans="1:115" s="156" customFormat="1" ht="1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</row>
    <row r="42" spans="1:115" s="156" customFormat="1" ht="11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</row>
    <row r="43" spans="1:115" s="156" customFormat="1" ht="11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</row>
    <row r="44" spans="1:115" s="156" customFormat="1" ht="11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</row>
    <row r="45" spans="1:115" s="156" customFormat="1" ht="11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</row>
    <row r="46" spans="1:115" s="156" customFormat="1" ht="11.2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</row>
    <row r="47" spans="1:115" s="156" customFormat="1" ht="11.2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</row>
    <row r="48" spans="1:115" s="156" customFormat="1" ht="11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</row>
    <row r="49" spans="1:115" s="156" customFormat="1" ht="11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</row>
    <row r="50" spans="1:115" s="156" customFormat="1" ht="11.2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</row>
    <row r="51" spans="1:115" s="156" customFormat="1" ht="11.2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</row>
    <row r="52" spans="1:115" s="156" customFormat="1" ht="11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</row>
    <row r="53" spans="1:115" s="156" customFormat="1" ht="11.2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</row>
    <row r="54" spans="1:115" s="156" customFormat="1" ht="11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</row>
    <row r="55" spans="1:115" s="156" customFormat="1" ht="11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</row>
    <row r="56" spans="1:115" s="156" customFormat="1" ht="11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</row>
    <row r="57" spans="1:115" s="156" customFormat="1" ht="11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</row>
    <row r="58" spans="1:115" s="156" customFormat="1" ht="11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</row>
    <row r="59" spans="1:115" s="156" customFormat="1" ht="11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</row>
    <row r="60" spans="1:115" s="156" customFormat="1" ht="11.2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</row>
    <row r="61" spans="1:115" s="156" customFormat="1" ht="11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</row>
    <row r="62" spans="1:115" s="156" customFormat="1" ht="11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</row>
    <row r="63" spans="1:115" s="156" customFormat="1" ht="11.2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</row>
    <row r="64" spans="1:115" s="156" customFormat="1" ht="11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</row>
    <row r="65" spans="1:115" s="156" customFormat="1" ht="11.2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</row>
    <row r="66" spans="1:115" s="156" customFormat="1" ht="11.2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</row>
    <row r="67" spans="1:115" s="156" customFormat="1" ht="11.2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</row>
    <row r="68" spans="1:115" s="156" customFormat="1" ht="11.2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</row>
    <row r="69" spans="1:115" s="156" customFormat="1" ht="11.2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</row>
    <row r="70" spans="1:115" s="156" customFormat="1" ht="11.2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</row>
    <row r="71" spans="1:115" s="156" customFormat="1" ht="11.2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</row>
    <row r="72" spans="1:115" s="156" customFormat="1" ht="11.2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</row>
    <row r="73" spans="1:115" s="156" customFormat="1" ht="11.2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</row>
    <row r="74" spans="1:115" s="156" customFormat="1" ht="11.2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</row>
    <row r="75" spans="1:115" s="156" customFormat="1" ht="11.2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</row>
    <row r="76" spans="1:115" s="156" customFormat="1" ht="11.2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</row>
    <row r="77" spans="1:115" s="156" customFormat="1" ht="11.2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</row>
    <row r="78" spans="1:115" s="156" customFormat="1" ht="11.2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</row>
    <row r="79" spans="1:115" s="156" customFormat="1" ht="11.2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</row>
    <row r="80" spans="1:115" s="156" customFormat="1" ht="11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</row>
    <row r="81" spans="1:115" s="156" customFormat="1" ht="11.2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</row>
    <row r="82" spans="1:115" s="156" customFormat="1" ht="11.2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</row>
    <row r="83" spans="1:115" s="156" customFormat="1" ht="11.2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</row>
  </sheetData>
  <hyperlinks>
    <hyperlink ref="DK6" location="Índice!D9" display="Índice"/>
  </hyperlinks>
  <printOptions horizontalCentered="1" gridLinesSet="0"/>
  <pageMargins left="0" right="0" top="0.39370078740157483" bottom="0" header="0" footer="0"/>
  <pageSetup paperSize="9" orientation="landscape" r:id="rId1"/>
  <headerFooter alignWithMargins="0">
    <oddHeader>&amp;R&amp;P/&amp;N</oddHeader>
  </headerFooter>
  <colBreaks count="6" manualBreakCount="6">
    <brk id="17" max="17" man="1"/>
    <brk id="33" max="17" man="1"/>
    <brk id="49" max="17" man="1"/>
    <brk id="65" max="17" man="1"/>
    <brk id="81" max="17" man="1"/>
    <brk id="104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U86"/>
  <sheetViews>
    <sheetView showGridLines="0" zoomScaleNormal="100" workbookViewId="0">
      <pane xSplit="1" ySplit="8" topLeftCell="B9" activePane="bottomRight" state="frozen"/>
      <selection activeCell="A33" sqref="A33:A37"/>
      <selection pane="topRight" activeCell="A33" sqref="A33:A37"/>
      <selection pane="bottomLeft" activeCell="A33" sqref="A33:A37"/>
      <selection pane="bottomRight" activeCell="J6" sqref="J6"/>
    </sheetView>
  </sheetViews>
  <sheetFormatPr defaultColWidth="11" defaultRowHeight="12.75"/>
  <cols>
    <col min="1" max="1" width="47.75" style="152" customWidth="1"/>
    <col min="2" max="10" width="9.375" style="151" customWidth="1"/>
    <col min="11" max="16384" width="11" style="126"/>
  </cols>
  <sheetData>
    <row r="1" spans="1:177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94"/>
      <c r="L1" s="161"/>
      <c r="M1" s="94"/>
      <c r="N1" s="161"/>
      <c r="O1" s="94"/>
      <c r="P1" s="161"/>
      <c r="Q1" s="94"/>
      <c r="R1" s="161"/>
      <c r="S1" s="94"/>
      <c r="T1" s="161"/>
      <c r="U1" s="94"/>
      <c r="V1" s="161"/>
      <c r="W1" s="94"/>
      <c r="X1" s="161"/>
      <c r="Y1" s="94"/>
      <c r="Z1" s="161"/>
      <c r="AA1" s="94"/>
      <c r="AB1" s="161"/>
      <c r="AC1" s="94"/>
      <c r="AD1" s="161"/>
      <c r="AE1" s="94"/>
      <c r="AF1" s="161"/>
      <c r="AG1" s="94"/>
      <c r="AH1" s="161"/>
      <c r="AI1" s="94"/>
      <c r="AJ1" s="161"/>
      <c r="AK1" s="162"/>
      <c r="AL1" s="162"/>
      <c r="AM1" s="94"/>
      <c r="AN1" s="161"/>
      <c r="AO1" s="163"/>
      <c r="AP1" s="163"/>
      <c r="AQ1" s="163"/>
      <c r="AR1" s="163"/>
      <c r="AS1" s="163"/>
      <c r="AT1" s="161"/>
      <c r="AU1" s="163"/>
      <c r="AV1" s="161"/>
      <c r="AW1" s="163"/>
      <c r="AX1" s="163"/>
      <c r="AY1" s="163"/>
      <c r="AZ1" s="164"/>
      <c r="BA1" s="164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94"/>
      <c r="CK1" s="161"/>
      <c r="CL1" s="94"/>
      <c r="CM1" s="161"/>
      <c r="CN1" s="94"/>
      <c r="CO1" s="161"/>
      <c r="CP1" s="162"/>
      <c r="CQ1" s="162"/>
      <c r="CR1" s="94"/>
      <c r="CS1" s="161"/>
      <c r="CT1" s="163"/>
      <c r="CU1" s="163"/>
      <c r="CV1" s="163"/>
      <c r="CW1" s="163"/>
      <c r="CX1" s="163"/>
      <c r="CY1" s="161"/>
      <c r="CZ1" s="163"/>
      <c r="DA1" s="161"/>
      <c r="DB1" s="163"/>
      <c r="DC1" s="163"/>
      <c r="DD1" s="163"/>
      <c r="DE1" s="164"/>
      <c r="DF1" s="164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94"/>
      <c r="EP1" s="161"/>
      <c r="EQ1" s="94"/>
      <c r="ER1" s="161"/>
      <c r="ES1" s="94"/>
      <c r="ET1" s="161"/>
      <c r="EU1" s="162"/>
      <c r="EV1" s="162"/>
      <c r="EW1" s="94"/>
      <c r="EX1" s="161"/>
      <c r="EY1" s="163"/>
      <c r="EZ1" s="163"/>
      <c r="FA1" s="163"/>
      <c r="FB1" s="163"/>
      <c r="FC1" s="163"/>
      <c r="FD1" s="161"/>
      <c r="FE1" s="163"/>
      <c r="FF1" s="161"/>
      <c r="FG1" s="163"/>
      <c r="FH1" s="163"/>
      <c r="FI1" s="163"/>
      <c r="FJ1" s="164"/>
      <c r="FK1" s="164"/>
      <c r="FL1" s="94"/>
      <c r="FM1" s="161"/>
      <c r="FN1" s="94"/>
      <c r="FO1" s="161"/>
      <c r="FP1" s="94"/>
      <c r="FQ1" s="161"/>
      <c r="FR1" s="94"/>
      <c r="FS1" s="161"/>
      <c r="FT1" s="94"/>
      <c r="FU1" s="161"/>
    </row>
    <row r="2" spans="1:177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94"/>
      <c r="L2" s="161"/>
      <c r="M2" s="94"/>
      <c r="N2" s="161"/>
      <c r="O2" s="94"/>
      <c r="P2" s="161"/>
      <c r="Q2" s="94"/>
      <c r="R2" s="161"/>
      <c r="S2" s="94"/>
      <c r="T2" s="161"/>
      <c r="U2" s="94"/>
      <c r="V2" s="161"/>
      <c r="W2" s="94"/>
      <c r="X2" s="161"/>
      <c r="Y2" s="94"/>
      <c r="Z2" s="161"/>
      <c r="AA2" s="94"/>
      <c r="AB2" s="161"/>
      <c r="AC2" s="94"/>
      <c r="AD2" s="161"/>
      <c r="AE2" s="94"/>
      <c r="AF2" s="161"/>
      <c r="AG2" s="94"/>
      <c r="AH2" s="161"/>
      <c r="AI2" s="94"/>
      <c r="AJ2" s="161"/>
      <c r="AK2" s="162"/>
      <c r="AL2" s="162"/>
      <c r="AM2" s="94"/>
      <c r="AN2" s="161"/>
      <c r="AO2" s="163"/>
      <c r="AP2" s="163"/>
      <c r="AQ2" s="163"/>
      <c r="AR2" s="163"/>
      <c r="AS2" s="163"/>
      <c r="AT2" s="161"/>
      <c r="AU2" s="163"/>
      <c r="AV2" s="161"/>
      <c r="AW2" s="163"/>
      <c r="AX2" s="163"/>
      <c r="AY2" s="163"/>
      <c r="AZ2" s="164"/>
      <c r="BA2" s="164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94"/>
      <c r="CK2" s="161"/>
      <c r="CL2" s="94"/>
      <c r="CM2" s="161"/>
      <c r="CN2" s="94"/>
      <c r="CO2" s="161"/>
      <c r="CP2" s="162"/>
      <c r="CQ2" s="162"/>
      <c r="CR2" s="94"/>
      <c r="CS2" s="161"/>
      <c r="CT2" s="163"/>
      <c r="CU2" s="163"/>
      <c r="CV2" s="163"/>
      <c r="CW2" s="163"/>
      <c r="CX2" s="163"/>
      <c r="CY2" s="161"/>
      <c r="CZ2" s="163"/>
      <c r="DA2" s="161"/>
      <c r="DB2" s="163"/>
      <c r="DC2" s="163"/>
      <c r="DD2" s="163"/>
      <c r="DE2" s="164"/>
      <c r="DF2" s="164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94"/>
      <c r="EP2" s="161"/>
      <c r="EQ2" s="94"/>
      <c r="ER2" s="161"/>
      <c r="ES2" s="94"/>
      <c r="ET2" s="161"/>
      <c r="EU2" s="162"/>
      <c r="EV2" s="162"/>
      <c r="EW2" s="94"/>
      <c r="EX2" s="161"/>
      <c r="EY2" s="163"/>
      <c r="EZ2" s="163"/>
      <c r="FA2" s="163"/>
      <c r="FB2" s="163"/>
      <c r="FC2" s="163"/>
      <c r="FD2" s="161"/>
      <c r="FE2" s="163"/>
      <c r="FF2" s="161"/>
      <c r="FG2" s="163"/>
      <c r="FH2" s="163"/>
      <c r="FI2" s="163"/>
      <c r="FJ2" s="164"/>
      <c r="FK2" s="164"/>
      <c r="FL2" s="94"/>
      <c r="FM2" s="161"/>
      <c r="FN2" s="94"/>
      <c r="FO2" s="161"/>
      <c r="FP2" s="94"/>
      <c r="FQ2" s="161"/>
      <c r="FR2" s="94"/>
      <c r="FS2" s="161"/>
      <c r="FT2" s="94"/>
      <c r="FU2" s="161"/>
    </row>
    <row r="3" spans="1:177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94"/>
      <c r="L3" s="161"/>
      <c r="M3" s="94"/>
      <c r="N3" s="161"/>
      <c r="O3" s="94"/>
      <c r="P3" s="161"/>
      <c r="Q3" s="94"/>
      <c r="R3" s="161"/>
      <c r="S3" s="94"/>
      <c r="T3" s="161"/>
      <c r="U3" s="94"/>
      <c r="V3" s="161"/>
      <c r="W3" s="94"/>
      <c r="X3" s="161"/>
      <c r="Y3" s="94"/>
      <c r="Z3" s="161"/>
      <c r="AA3" s="94"/>
      <c r="AB3" s="161"/>
      <c r="AC3" s="94"/>
      <c r="AD3" s="161"/>
      <c r="AE3" s="94"/>
      <c r="AF3" s="161"/>
      <c r="AG3" s="94"/>
      <c r="AH3" s="161"/>
      <c r="AI3" s="94"/>
      <c r="AJ3" s="161"/>
      <c r="AK3" s="162"/>
      <c r="AL3" s="162"/>
      <c r="AM3" s="94"/>
      <c r="AN3" s="161"/>
      <c r="AO3" s="163"/>
      <c r="AP3" s="163"/>
      <c r="AQ3" s="163"/>
      <c r="AR3" s="163"/>
      <c r="AS3" s="163"/>
      <c r="AT3" s="161"/>
      <c r="AU3" s="163"/>
      <c r="AV3" s="161"/>
      <c r="AW3" s="163"/>
      <c r="AX3" s="163"/>
      <c r="AY3" s="163"/>
      <c r="AZ3" s="164"/>
      <c r="BA3" s="164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94"/>
      <c r="CK3" s="161"/>
      <c r="CL3" s="94"/>
      <c r="CM3" s="161"/>
      <c r="CN3" s="94"/>
      <c r="CO3" s="161"/>
      <c r="CP3" s="162"/>
      <c r="CQ3" s="162"/>
      <c r="CR3" s="94"/>
      <c r="CS3" s="161"/>
      <c r="CT3" s="163"/>
      <c r="CU3" s="163"/>
      <c r="CV3" s="163"/>
      <c r="CW3" s="163"/>
      <c r="CX3" s="163"/>
      <c r="CY3" s="161"/>
      <c r="CZ3" s="163"/>
      <c r="DA3" s="161"/>
      <c r="DB3" s="163"/>
      <c r="DC3" s="163"/>
      <c r="DD3" s="163"/>
      <c r="DE3" s="164"/>
      <c r="DF3" s="164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94"/>
      <c r="EP3" s="161"/>
      <c r="EQ3" s="94"/>
      <c r="ER3" s="161"/>
      <c r="ES3" s="94"/>
      <c r="ET3" s="161"/>
      <c r="EU3" s="162"/>
      <c r="EV3" s="162"/>
      <c r="EW3" s="94"/>
      <c r="EX3" s="161"/>
      <c r="EY3" s="163"/>
      <c r="EZ3" s="163"/>
      <c r="FA3" s="163"/>
      <c r="FB3" s="163"/>
      <c r="FC3" s="163"/>
      <c r="FD3" s="161"/>
      <c r="FE3" s="163"/>
      <c r="FF3" s="161"/>
      <c r="FG3" s="163"/>
      <c r="FH3" s="163"/>
      <c r="FI3" s="163"/>
      <c r="FJ3" s="164"/>
      <c r="FK3" s="164"/>
      <c r="FL3" s="94"/>
      <c r="FM3" s="161"/>
      <c r="FN3" s="94"/>
      <c r="FO3" s="161"/>
      <c r="FP3" s="94"/>
      <c r="FQ3" s="161"/>
      <c r="FR3" s="94"/>
      <c r="FS3" s="161"/>
      <c r="FT3" s="94"/>
      <c r="FU3" s="161"/>
    </row>
    <row r="4" spans="1:177" s="123" customFormat="1" ht="15" customHeight="1">
      <c r="A4" s="165"/>
      <c r="B4" s="53"/>
      <c r="C4" s="53"/>
      <c r="D4" s="53"/>
      <c r="E4" s="53"/>
      <c r="F4" s="53"/>
      <c r="G4" s="53"/>
      <c r="H4" s="53"/>
      <c r="I4" s="53"/>
      <c r="J4" s="53"/>
    </row>
    <row r="5" spans="1:177" s="117" customFormat="1" ht="15" customHeight="1" thickBot="1">
      <c r="A5" s="102" t="s">
        <v>662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177" s="580" customFormat="1" ht="15" customHeight="1" thickTop="1">
      <c r="A6" s="576"/>
      <c r="B6" s="59"/>
      <c r="C6" s="59"/>
      <c r="D6" s="59"/>
      <c r="E6" s="59"/>
      <c r="F6" s="59"/>
      <c r="G6" s="59"/>
      <c r="H6" s="59"/>
      <c r="I6" s="59"/>
      <c r="J6" s="59" t="s">
        <v>79</v>
      </c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</row>
    <row r="7" spans="1:177" s="114" customFormat="1" ht="15" customHeight="1">
      <c r="A7" s="113"/>
      <c r="B7" s="601" t="s">
        <v>80</v>
      </c>
      <c r="C7" s="601" t="s">
        <v>81</v>
      </c>
      <c r="D7" s="601" t="s">
        <v>82</v>
      </c>
      <c r="E7" s="601" t="s">
        <v>83</v>
      </c>
      <c r="F7" s="601" t="s">
        <v>84</v>
      </c>
      <c r="G7" s="601" t="s">
        <v>85</v>
      </c>
      <c r="H7" s="601" t="s">
        <v>86</v>
      </c>
      <c r="I7" s="601" t="s">
        <v>87</v>
      </c>
      <c r="J7" s="601" t="s">
        <v>88</v>
      </c>
    </row>
    <row r="8" spans="1:177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</row>
    <row r="9" spans="1:177" s="122" customFormat="1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444"/>
    </row>
    <row r="10" spans="1:177" s="123" customFormat="1" ht="15" customHeight="1">
      <c r="A10" s="165" t="s">
        <v>37</v>
      </c>
      <c r="B10" s="71">
        <f t="shared" ref="B10:J10" si="0">SUM(B11:B14)</f>
        <v>613495</v>
      </c>
      <c r="C10" s="71">
        <f t="shared" si="0"/>
        <v>626587</v>
      </c>
      <c r="D10" s="71">
        <f t="shared" si="0"/>
        <v>634387</v>
      </c>
      <c r="E10" s="71">
        <f t="shared" si="0"/>
        <v>643275</v>
      </c>
      <c r="F10" s="71">
        <f t="shared" si="0"/>
        <v>631004</v>
      </c>
      <c r="G10" s="71">
        <f t="shared" si="0"/>
        <v>641649</v>
      </c>
      <c r="H10" s="71">
        <f t="shared" si="0"/>
        <v>649799</v>
      </c>
      <c r="I10" s="71">
        <f t="shared" si="0"/>
        <v>667722</v>
      </c>
      <c r="J10" s="180">
        <f t="shared" si="0"/>
        <v>704498</v>
      </c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/>
      <c r="AN10" s="558"/>
      <c r="AO10" s="558"/>
      <c r="AP10" s="558"/>
      <c r="AQ10" s="558"/>
      <c r="AR10" s="558"/>
      <c r="AS10" s="558"/>
      <c r="AT10" s="558"/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558"/>
      <c r="CB10" s="558"/>
    </row>
    <row r="11" spans="1:177" s="122" customFormat="1" ht="15" customHeight="1">
      <c r="A11" s="181" t="s">
        <v>647</v>
      </c>
      <c r="B11" s="75">
        <v>212694</v>
      </c>
      <c r="C11" s="75">
        <v>221321</v>
      </c>
      <c r="D11" s="75">
        <v>241448</v>
      </c>
      <c r="E11" s="75">
        <v>262127</v>
      </c>
      <c r="F11" s="75">
        <v>264420</v>
      </c>
      <c r="G11" s="75">
        <v>252531</v>
      </c>
      <c r="H11" s="75">
        <v>246894</v>
      </c>
      <c r="I11" s="75">
        <v>265580</v>
      </c>
      <c r="J11" s="210">
        <v>303235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</row>
    <row r="12" spans="1:177" s="122" customFormat="1" ht="15" customHeight="1">
      <c r="A12" s="181" t="s">
        <v>648</v>
      </c>
      <c r="B12" s="75">
        <v>246257</v>
      </c>
      <c r="C12" s="75">
        <v>254525</v>
      </c>
      <c r="D12" s="75">
        <v>255349</v>
      </c>
      <c r="E12" s="75">
        <v>242541</v>
      </c>
      <c r="F12" s="75">
        <v>227353</v>
      </c>
      <c r="G12" s="75">
        <v>233444</v>
      </c>
      <c r="H12" s="75">
        <v>254170</v>
      </c>
      <c r="I12" s="75">
        <v>263147</v>
      </c>
      <c r="J12" s="210">
        <v>260057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</row>
    <row r="13" spans="1:177" s="122" customFormat="1" ht="15" customHeight="1">
      <c r="A13" s="181" t="s">
        <v>649</v>
      </c>
      <c r="B13" s="75">
        <v>93190</v>
      </c>
      <c r="C13" s="75">
        <v>94976</v>
      </c>
      <c r="D13" s="75">
        <v>96198</v>
      </c>
      <c r="E13" s="75">
        <v>97075</v>
      </c>
      <c r="F13" s="75">
        <v>97112</v>
      </c>
      <c r="G13" s="75">
        <v>108625</v>
      </c>
      <c r="H13" s="75">
        <v>101915</v>
      </c>
      <c r="I13" s="75">
        <v>99813</v>
      </c>
      <c r="J13" s="210">
        <v>101335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</row>
    <row r="14" spans="1:177" s="122" customFormat="1" ht="15" customHeight="1">
      <c r="A14" s="181" t="s">
        <v>622</v>
      </c>
      <c r="B14" s="75">
        <v>61354</v>
      </c>
      <c r="C14" s="75">
        <v>55765</v>
      </c>
      <c r="D14" s="75">
        <v>41392</v>
      </c>
      <c r="E14" s="75">
        <v>41532</v>
      </c>
      <c r="F14" s="75">
        <v>42119</v>
      </c>
      <c r="G14" s="75">
        <v>47049</v>
      </c>
      <c r="H14" s="75">
        <v>46820</v>
      </c>
      <c r="I14" s="75">
        <v>39182</v>
      </c>
      <c r="J14" s="210">
        <v>39871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</row>
    <row r="15" spans="1:177" ht="5.0999999999999996" customHeight="1">
      <c r="A15" s="240"/>
      <c r="B15" s="75"/>
      <c r="C15" s="75"/>
      <c r="D15" s="75"/>
      <c r="E15" s="75"/>
      <c r="F15" s="75"/>
      <c r="G15" s="75"/>
      <c r="H15" s="75"/>
      <c r="I15" s="75"/>
      <c r="J15" s="210"/>
    </row>
    <row r="16" spans="1:177" s="123" customFormat="1" ht="15" customHeight="1">
      <c r="A16" s="165" t="s">
        <v>650</v>
      </c>
      <c r="B16" s="71">
        <v>559819.5588905823</v>
      </c>
      <c r="C16" s="71">
        <v>575301.89444707194</v>
      </c>
      <c r="D16" s="71">
        <v>594817</v>
      </c>
      <c r="E16" s="71">
        <v>623044.64670348098</v>
      </c>
      <c r="F16" s="71">
        <v>655093.97098333272</v>
      </c>
      <c r="G16" s="71">
        <v>661115.39596318617</v>
      </c>
      <c r="H16" s="71">
        <v>664414.06426812115</v>
      </c>
      <c r="I16" s="71">
        <v>686968</v>
      </c>
      <c r="J16" s="180">
        <v>705159.89999999991</v>
      </c>
      <c r="K16" s="558"/>
      <c r="L16" s="558"/>
      <c r="M16" s="558"/>
      <c r="N16" s="607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</row>
    <row r="17" spans="1:80" ht="5.0999999999999996" customHeight="1">
      <c r="A17" s="240"/>
      <c r="B17" s="75"/>
      <c r="C17" s="75"/>
      <c r="D17" s="75"/>
      <c r="E17" s="75"/>
      <c r="F17" s="75"/>
      <c r="G17" s="75"/>
      <c r="H17" s="75"/>
      <c r="I17" s="75"/>
      <c r="J17" s="210"/>
      <c r="N17" s="608"/>
    </row>
    <row r="18" spans="1:80" s="123" customFormat="1" ht="15" customHeight="1">
      <c r="A18" s="165" t="s">
        <v>651</v>
      </c>
      <c r="B18" s="71">
        <f t="shared" ref="B18:J18" si="1">+SUM(B19:B22)</f>
        <v>326674</v>
      </c>
      <c r="C18" s="71">
        <f t="shared" si="1"/>
        <v>332074.44814773998</v>
      </c>
      <c r="D18" s="71">
        <f t="shared" si="1"/>
        <v>338911</v>
      </c>
      <c r="E18" s="71">
        <f t="shared" si="1"/>
        <v>368947.67343137</v>
      </c>
      <c r="F18" s="71">
        <f t="shared" si="1"/>
        <v>402205.20055395999</v>
      </c>
      <c r="G18" s="71">
        <f t="shared" si="1"/>
        <v>495872.60300275002</v>
      </c>
      <c r="H18" s="71">
        <f t="shared" si="1"/>
        <v>526540.35437568999</v>
      </c>
      <c r="I18" s="71">
        <f t="shared" si="1"/>
        <v>551352.97420088004</v>
      </c>
      <c r="J18" s="180">
        <f t="shared" si="1"/>
        <v>542927</v>
      </c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</row>
    <row r="19" spans="1:80" s="122" customFormat="1" ht="15" customHeight="1">
      <c r="A19" s="181" t="s">
        <v>652</v>
      </c>
      <c r="B19" s="75">
        <v>184525</v>
      </c>
      <c r="C19" s="75">
        <v>190809</v>
      </c>
      <c r="D19" s="75">
        <v>193634</v>
      </c>
      <c r="E19" s="75">
        <v>213520</v>
      </c>
      <c r="F19" s="75">
        <v>250110</v>
      </c>
      <c r="G19" s="75">
        <v>325962</v>
      </c>
      <c r="H19" s="75">
        <v>345187</v>
      </c>
      <c r="I19" s="75">
        <v>358218</v>
      </c>
      <c r="J19" s="210">
        <v>353293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</row>
    <row r="20" spans="1:80" s="122" customFormat="1" ht="15" customHeight="1">
      <c r="A20" s="181" t="s">
        <v>653</v>
      </c>
      <c r="B20" s="75">
        <v>108575</v>
      </c>
      <c r="C20" s="75">
        <v>108497</v>
      </c>
      <c r="D20" s="75">
        <v>109080</v>
      </c>
      <c r="E20" s="75">
        <v>114178</v>
      </c>
      <c r="F20" s="75">
        <v>113106</v>
      </c>
      <c r="G20" s="75">
        <v>123270</v>
      </c>
      <c r="H20" s="75">
        <v>129670</v>
      </c>
      <c r="I20" s="75">
        <v>136698</v>
      </c>
      <c r="J20" s="210">
        <v>134181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</row>
    <row r="21" spans="1:80" s="122" customFormat="1" ht="15" customHeight="1">
      <c r="A21" s="181" t="s">
        <v>654</v>
      </c>
      <c r="B21" s="75">
        <v>32977</v>
      </c>
      <c r="C21" s="75">
        <v>32186.44814774</v>
      </c>
      <c r="D21" s="75">
        <v>35635</v>
      </c>
      <c r="E21" s="75">
        <v>40701.67343137</v>
      </c>
      <c r="F21" s="75">
        <v>38101.20055396</v>
      </c>
      <c r="G21" s="75">
        <v>45546.603002750002</v>
      </c>
      <c r="H21" s="75">
        <v>50640.354375690004</v>
      </c>
      <c r="I21" s="75">
        <v>55599.974200880002</v>
      </c>
      <c r="J21" s="210">
        <v>52997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</row>
    <row r="22" spans="1:80" s="122" customFormat="1" ht="15" customHeight="1">
      <c r="A22" s="181" t="s">
        <v>655</v>
      </c>
      <c r="B22" s="75">
        <v>597</v>
      </c>
      <c r="C22" s="75">
        <v>582</v>
      </c>
      <c r="D22" s="75">
        <v>562</v>
      </c>
      <c r="E22" s="75">
        <v>548</v>
      </c>
      <c r="F22" s="75">
        <v>888</v>
      </c>
      <c r="G22" s="75">
        <v>1094</v>
      </c>
      <c r="H22" s="75">
        <v>1043</v>
      </c>
      <c r="I22" s="75">
        <v>837</v>
      </c>
      <c r="J22" s="210">
        <v>2456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</row>
    <row r="23" spans="1:80" ht="5.0999999999999996" customHeight="1">
      <c r="A23" s="240"/>
      <c r="B23" s="75"/>
      <c r="C23" s="75"/>
      <c r="D23" s="75"/>
      <c r="E23" s="75"/>
      <c r="F23" s="75"/>
      <c r="G23" s="75"/>
      <c r="H23" s="75"/>
      <c r="I23" s="75"/>
      <c r="J23" s="210"/>
    </row>
    <row r="24" spans="1:80" s="123" customFormat="1" ht="15" customHeight="1">
      <c r="A24" s="165" t="s">
        <v>325</v>
      </c>
      <c r="B24" s="71">
        <v>261106</v>
      </c>
      <c r="C24" s="71">
        <v>265241</v>
      </c>
      <c r="D24" s="71">
        <v>269675</v>
      </c>
      <c r="E24" s="71">
        <v>274765</v>
      </c>
      <c r="F24" s="71">
        <v>272257</v>
      </c>
      <c r="G24" s="71">
        <v>274861</v>
      </c>
      <c r="H24" s="71">
        <v>279186</v>
      </c>
      <c r="I24" s="71">
        <v>284606</v>
      </c>
      <c r="J24" s="326">
        <v>285163</v>
      </c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/>
      <c r="BD24" s="558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</row>
    <row r="25" spans="1:80" ht="5.0999999999999996" customHeight="1">
      <c r="A25" s="240"/>
      <c r="B25" s="75"/>
      <c r="C25" s="75"/>
      <c r="D25" s="75"/>
      <c r="E25" s="75"/>
      <c r="F25" s="75"/>
      <c r="G25" s="75"/>
      <c r="H25" s="75"/>
      <c r="I25" s="75"/>
      <c r="J25" s="210"/>
    </row>
    <row r="26" spans="1:80" s="123" customFormat="1" ht="15" customHeight="1">
      <c r="A26" s="165" t="s">
        <v>656</v>
      </c>
      <c r="B26" s="71">
        <v>53958</v>
      </c>
      <c r="C26" s="71">
        <v>54518</v>
      </c>
      <c r="D26" s="71">
        <v>52727</v>
      </c>
      <c r="E26" s="71">
        <v>49314</v>
      </c>
      <c r="F26" s="71">
        <v>52234</v>
      </c>
      <c r="G26" s="71">
        <v>53537</v>
      </c>
      <c r="H26" s="71">
        <v>54107</v>
      </c>
      <c r="I26" s="71">
        <v>53246</v>
      </c>
      <c r="J26" s="180">
        <v>45330</v>
      </c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  <c r="AL26" s="558"/>
      <c r="AM26" s="558"/>
      <c r="AN26" s="558"/>
      <c r="AO26" s="558"/>
      <c r="AP26" s="558"/>
      <c r="AQ26" s="558"/>
      <c r="AR26" s="558"/>
      <c r="AS26" s="558"/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558"/>
      <c r="BF26" s="558"/>
      <c r="BG26" s="558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B26" s="558"/>
    </row>
    <row r="27" spans="1:80" s="122" customFormat="1" ht="15" customHeight="1">
      <c r="A27" s="181" t="s">
        <v>657</v>
      </c>
      <c r="B27" s="75">
        <v>40437</v>
      </c>
      <c r="C27" s="75">
        <v>41018</v>
      </c>
      <c r="D27" s="75">
        <v>41397</v>
      </c>
      <c r="E27" s="75">
        <v>38186</v>
      </c>
      <c r="F27" s="75">
        <v>38084</v>
      </c>
      <c r="G27" s="75">
        <v>38420</v>
      </c>
      <c r="H27" s="75">
        <v>38754</v>
      </c>
      <c r="I27" s="75">
        <v>38892</v>
      </c>
      <c r="J27" s="210">
        <v>39046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</row>
    <row r="28" spans="1:80" s="122" customFormat="1" ht="15" customHeight="1">
      <c r="A28" s="181" t="s">
        <v>658</v>
      </c>
      <c r="B28" s="75">
        <v>13521</v>
      </c>
      <c r="C28" s="75">
        <v>13500</v>
      </c>
      <c r="D28" s="75">
        <v>11330</v>
      </c>
      <c r="E28" s="75">
        <v>11128</v>
      </c>
      <c r="F28" s="75">
        <v>14150</v>
      </c>
      <c r="G28" s="75">
        <v>15117</v>
      </c>
      <c r="H28" s="75">
        <v>15353</v>
      </c>
      <c r="I28" s="75">
        <v>14354</v>
      </c>
      <c r="J28" s="210">
        <v>6284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</row>
    <row r="29" spans="1:80" ht="5.0999999999999996" customHeight="1">
      <c r="A29" s="240"/>
      <c r="B29" s="75"/>
      <c r="C29" s="75"/>
      <c r="D29" s="75"/>
      <c r="E29" s="75"/>
      <c r="F29" s="75"/>
      <c r="G29" s="75"/>
      <c r="H29" s="75"/>
      <c r="I29" s="75"/>
      <c r="J29" s="210"/>
    </row>
    <row r="30" spans="1:80" s="123" customFormat="1" ht="15" customHeight="1">
      <c r="A30" s="165" t="s">
        <v>659</v>
      </c>
      <c r="B30" s="71">
        <v>157507</v>
      </c>
      <c r="C30" s="71">
        <v>163190</v>
      </c>
      <c r="D30" s="71">
        <v>163130</v>
      </c>
      <c r="E30" s="71">
        <v>170743</v>
      </c>
      <c r="F30" s="71">
        <v>172560</v>
      </c>
      <c r="G30" s="71">
        <v>161704</v>
      </c>
      <c r="H30" s="71">
        <v>154003</v>
      </c>
      <c r="I30" s="71">
        <v>145017</v>
      </c>
      <c r="J30" s="180">
        <v>142709</v>
      </c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58"/>
      <c r="AU30" s="558"/>
      <c r="AV30" s="558"/>
      <c r="AW30" s="558"/>
      <c r="AX30" s="558"/>
      <c r="AY30" s="558"/>
      <c r="AZ30" s="558"/>
      <c r="BA30" s="558"/>
      <c r="BB30" s="558"/>
      <c r="BC30" s="558"/>
      <c r="BD30" s="558"/>
      <c r="BE30" s="558"/>
      <c r="BF30" s="558"/>
      <c r="BG30" s="558"/>
      <c r="BH30" s="558"/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8"/>
      <c r="BV30" s="558"/>
      <c r="BW30" s="558"/>
      <c r="BX30" s="558"/>
      <c r="BY30" s="558"/>
      <c r="BZ30" s="558"/>
      <c r="CA30" s="558"/>
      <c r="CB30" s="558"/>
    </row>
    <row r="31" spans="1:80" s="122" customFormat="1" ht="15" customHeight="1">
      <c r="A31" s="181" t="s">
        <v>657</v>
      </c>
      <c r="B31" s="75">
        <v>153590</v>
      </c>
      <c r="C31" s="75">
        <v>159434</v>
      </c>
      <c r="D31" s="75">
        <v>159255</v>
      </c>
      <c r="E31" s="75">
        <v>167367</v>
      </c>
      <c r="F31" s="75">
        <v>160325</v>
      </c>
      <c r="G31" s="75">
        <v>149585</v>
      </c>
      <c r="H31" s="75">
        <v>142007</v>
      </c>
      <c r="I31" s="75">
        <v>133792</v>
      </c>
      <c r="J31" s="210">
        <v>130587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</row>
    <row r="32" spans="1:80" s="122" customFormat="1" ht="15" customHeight="1">
      <c r="A32" s="181" t="s">
        <v>658</v>
      </c>
      <c r="B32" s="75">
        <v>3917</v>
      </c>
      <c r="C32" s="75">
        <v>3756</v>
      </c>
      <c r="D32" s="75">
        <v>3875</v>
      </c>
      <c r="E32" s="75">
        <v>3376</v>
      </c>
      <c r="F32" s="75">
        <v>12235</v>
      </c>
      <c r="G32" s="75">
        <v>12119</v>
      </c>
      <c r="H32" s="75">
        <v>11996</v>
      </c>
      <c r="I32" s="75">
        <v>11225</v>
      </c>
      <c r="J32" s="210">
        <v>12122</v>
      </c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</row>
    <row r="33" spans="1:80" ht="5.0999999999999996" customHeight="1">
      <c r="A33" s="240"/>
      <c r="B33" s="75"/>
      <c r="C33" s="75"/>
      <c r="D33" s="75"/>
      <c r="E33" s="75"/>
      <c r="F33" s="75"/>
      <c r="G33" s="75"/>
      <c r="H33" s="75"/>
      <c r="I33" s="75"/>
      <c r="J33" s="210"/>
    </row>
    <row r="34" spans="1:80" s="123" customFormat="1" ht="15" customHeight="1">
      <c r="A34" s="165" t="s">
        <v>323</v>
      </c>
      <c r="B34" s="71">
        <v>4139</v>
      </c>
      <c r="C34" s="71">
        <v>4613</v>
      </c>
      <c r="D34" s="71">
        <v>4318</v>
      </c>
      <c r="E34" s="71">
        <v>712</v>
      </c>
      <c r="F34" s="71">
        <v>2980</v>
      </c>
      <c r="G34" s="71">
        <v>3855</v>
      </c>
      <c r="H34" s="71">
        <v>4784</v>
      </c>
      <c r="I34" s="71">
        <v>707</v>
      </c>
      <c r="J34" s="180">
        <v>5213</v>
      </c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8"/>
      <c r="AK34" s="558"/>
      <c r="AL34" s="558"/>
      <c r="AM34" s="558"/>
      <c r="AN34" s="558"/>
      <c r="AO34" s="558"/>
      <c r="AP34" s="558"/>
      <c r="AQ34" s="558"/>
      <c r="AR34" s="558"/>
      <c r="AS34" s="558"/>
      <c r="AT34" s="558"/>
      <c r="AU34" s="558"/>
      <c r="AV34" s="558"/>
      <c r="AW34" s="558"/>
      <c r="AX34" s="558"/>
      <c r="AY34" s="558"/>
      <c r="AZ34" s="558"/>
      <c r="BA34" s="558"/>
      <c r="BB34" s="558"/>
      <c r="BC34" s="558"/>
      <c r="BD34" s="558"/>
      <c r="BE34" s="558"/>
      <c r="BF34" s="558"/>
      <c r="BG34" s="558"/>
      <c r="BH34" s="558"/>
      <c r="BI34" s="558"/>
      <c r="BJ34" s="558"/>
      <c r="BK34" s="558"/>
      <c r="BL34" s="558"/>
      <c r="BM34" s="558"/>
      <c r="BN34" s="558"/>
      <c r="BO34" s="558"/>
      <c r="BP34" s="558"/>
      <c r="BQ34" s="558"/>
      <c r="BR34" s="558"/>
      <c r="BS34" s="558"/>
      <c r="BT34" s="558"/>
      <c r="BU34" s="558"/>
      <c r="BV34" s="558"/>
      <c r="BW34" s="558"/>
      <c r="BX34" s="558"/>
      <c r="BY34" s="558"/>
      <c r="BZ34" s="558"/>
      <c r="CA34" s="558"/>
      <c r="CB34" s="558"/>
    </row>
    <row r="35" spans="1:80" ht="5.0999999999999996" customHeight="1">
      <c r="A35" s="240"/>
      <c r="B35" s="75"/>
      <c r="C35" s="75"/>
      <c r="D35" s="75"/>
      <c r="E35" s="75"/>
      <c r="F35" s="75"/>
      <c r="G35" s="75"/>
      <c r="H35" s="75"/>
      <c r="I35" s="75"/>
      <c r="J35" s="210"/>
    </row>
    <row r="36" spans="1:80" s="123" customFormat="1" ht="15" customHeight="1">
      <c r="A36" s="165" t="s">
        <v>660</v>
      </c>
      <c r="B36" s="71">
        <v>59944</v>
      </c>
      <c r="C36" s="71">
        <v>57483</v>
      </c>
      <c r="D36" s="71">
        <v>55500</v>
      </c>
      <c r="E36" s="71">
        <v>53966</v>
      </c>
      <c r="F36" s="71">
        <v>60241</v>
      </c>
      <c r="G36" s="71">
        <v>54500</v>
      </c>
      <c r="H36" s="71">
        <v>53896</v>
      </c>
      <c r="I36" s="71">
        <v>49808</v>
      </c>
      <c r="J36" s="180">
        <v>54129</v>
      </c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8"/>
      <c r="AV36" s="558"/>
      <c r="AW36" s="558"/>
      <c r="AX36" s="558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B36" s="558"/>
    </row>
    <row r="37" spans="1:80" s="122" customFormat="1" ht="15" customHeight="1">
      <c r="A37" s="181" t="s">
        <v>657</v>
      </c>
      <c r="B37" s="75">
        <v>26508</v>
      </c>
      <c r="C37" s="75">
        <v>26044</v>
      </c>
      <c r="D37" s="75">
        <v>25117</v>
      </c>
      <c r="E37" s="75">
        <v>24527</v>
      </c>
      <c r="F37" s="75">
        <v>24722</v>
      </c>
      <c r="G37" s="75">
        <v>26038</v>
      </c>
      <c r="H37" s="75">
        <v>26261</v>
      </c>
      <c r="I37" s="75">
        <v>25623</v>
      </c>
      <c r="J37" s="210">
        <v>25460</v>
      </c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</row>
    <row r="38" spans="1:80" s="122" customFormat="1" ht="15" customHeight="1">
      <c r="A38" s="181" t="s">
        <v>658</v>
      </c>
      <c r="B38" s="75">
        <v>33436</v>
      </c>
      <c r="C38" s="75">
        <v>31439</v>
      </c>
      <c r="D38" s="75">
        <v>30383</v>
      </c>
      <c r="E38" s="75">
        <v>29439</v>
      </c>
      <c r="F38" s="75">
        <v>35519</v>
      </c>
      <c r="G38" s="75">
        <v>28462</v>
      </c>
      <c r="H38" s="75">
        <v>27635</v>
      </c>
      <c r="I38" s="75">
        <v>24185</v>
      </c>
      <c r="J38" s="210">
        <v>28669</v>
      </c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</row>
    <row r="39" spans="1:80" ht="5.0999999999999996" customHeight="1">
      <c r="A39" s="240"/>
      <c r="B39" s="75"/>
      <c r="C39" s="75"/>
      <c r="D39" s="75"/>
      <c r="E39" s="75"/>
      <c r="F39" s="75"/>
      <c r="G39" s="75"/>
      <c r="H39" s="75"/>
      <c r="I39" s="75"/>
      <c r="J39" s="210"/>
    </row>
    <row r="40" spans="1:80" s="123" customFormat="1" ht="15" customHeight="1">
      <c r="A40" s="165" t="s">
        <v>324</v>
      </c>
      <c r="B40" s="71">
        <v>21733</v>
      </c>
      <c r="C40" s="71">
        <v>25937</v>
      </c>
      <c r="D40" s="71">
        <v>33495</v>
      </c>
      <c r="E40" s="71">
        <v>15489</v>
      </c>
      <c r="F40" s="71">
        <v>37930</v>
      </c>
      <c r="G40" s="71">
        <v>32646</v>
      </c>
      <c r="H40" s="71">
        <v>34439</v>
      </c>
      <c r="I40" s="71">
        <v>18758</v>
      </c>
      <c r="J40" s="180">
        <v>30808</v>
      </c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AY40" s="558"/>
      <c r="AZ40" s="558"/>
      <c r="BA40" s="558"/>
      <c r="BB40" s="558"/>
      <c r="BC40" s="558"/>
      <c r="BD40" s="558"/>
      <c r="BE40" s="558"/>
      <c r="BF40" s="558"/>
      <c r="BG40" s="558"/>
      <c r="BH40" s="558"/>
      <c r="BI40" s="558"/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8"/>
      <c r="BV40" s="558"/>
      <c r="BW40" s="558"/>
      <c r="BX40" s="558"/>
      <c r="BY40" s="558"/>
      <c r="BZ40" s="558"/>
      <c r="CA40" s="558"/>
      <c r="CB40" s="558"/>
    </row>
    <row r="41" spans="1:80" ht="5.0999999999999996" customHeight="1">
      <c r="A41" s="240"/>
      <c r="B41" s="75"/>
      <c r="C41" s="75"/>
      <c r="D41" s="75"/>
      <c r="E41" s="75"/>
      <c r="F41" s="75"/>
      <c r="G41" s="75"/>
      <c r="H41" s="75"/>
      <c r="I41" s="75"/>
      <c r="J41" s="210"/>
    </row>
    <row r="42" spans="1:80" s="197" customFormat="1" ht="15" customHeight="1" thickBot="1">
      <c r="A42" s="552" t="s">
        <v>661</v>
      </c>
      <c r="B42" s="548">
        <v>266544</v>
      </c>
      <c r="C42" s="548">
        <v>250734</v>
      </c>
      <c r="D42" s="548">
        <v>231145</v>
      </c>
      <c r="E42" s="548">
        <v>216675</v>
      </c>
      <c r="F42" s="548">
        <v>232206</v>
      </c>
      <c r="G42" s="548">
        <v>236240</v>
      </c>
      <c r="H42" s="548">
        <v>281642</v>
      </c>
      <c r="I42" s="548">
        <v>262589</v>
      </c>
      <c r="J42" s="83">
        <v>280296</v>
      </c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</row>
    <row r="43" spans="1:80" ht="12.95" customHeight="1" thickTop="1">
      <c r="A43" s="571"/>
    </row>
    <row r="44" spans="1:80" ht="12.95" customHeight="1">
      <c r="A44" s="571"/>
      <c r="B44" s="571"/>
      <c r="C44" s="571"/>
      <c r="D44" s="571"/>
      <c r="E44" s="571"/>
      <c r="F44" s="571"/>
      <c r="G44" s="571"/>
      <c r="H44" s="571"/>
      <c r="I44" s="571"/>
      <c r="J44" s="571"/>
    </row>
    <row r="45" spans="1:80" ht="12.95" customHeight="1">
      <c r="A45" s="571"/>
    </row>
    <row r="46" spans="1:80" ht="12.95" customHeight="1">
      <c r="A46" s="571"/>
      <c r="B46" s="602"/>
      <c r="C46" s="602"/>
      <c r="D46" s="602"/>
      <c r="E46" s="602"/>
      <c r="F46" s="602"/>
      <c r="G46" s="602"/>
      <c r="H46" s="602"/>
      <c r="I46" s="602"/>
      <c r="J46" s="586"/>
    </row>
    <row r="47" spans="1:80" ht="12.95" customHeight="1">
      <c r="A47" s="571"/>
      <c r="B47" s="603"/>
      <c r="C47" s="603"/>
      <c r="D47" s="603"/>
      <c r="E47" s="603"/>
      <c r="F47" s="603"/>
      <c r="G47" s="603"/>
      <c r="H47" s="603"/>
      <c r="I47" s="603"/>
    </row>
    <row r="48" spans="1:80" ht="12.95" customHeight="1">
      <c r="A48" s="572"/>
      <c r="B48" s="604"/>
      <c r="C48" s="604"/>
      <c r="D48" s="604"/>
      <c r="E48" s="604"/>
      <c r="F48" s="604"/>
      <c r="G48" s="604"/>
      <c r="H48" s="604"/>
      <c r="I48" s="604"/>
      <c r="J48" s="586"/>
    </row>
    <row r="49" spans="1:177" ht="12.95" customHeight="1">
      <c r="A49" s="571"/>
      <c r="B49" s="605"/>
      <c r="C49" s="605"/>
      <c r="D49" s="605"/>
      <c r="E49" s="605"/>
      <c r="F49" s="605"/>
      <c r="G49" s="605"/>
      <c r="H49" s="605"/>
      <c r="I49" s="605"/>
    </row>
    <row r="50" spans="1:177" ht="12.95" customHeight="1">
      <c r="A50" s="571"/>
      <c r="B50" s="605"/>
      <c r="C50" s="605"/>
      <c r="D50" s="605"/>
      <c r="E50" s="605"/>
      <c r="F50" s="605"/>
      <c r="G50" s="605"/>
      <c r="H50" s="605"/>
      <c r="I50" s="605"/>
    </row>
    <row r="51" spans="1:177" ht="12.95" customHeight="1">
      <c r="A51" s="571"/>
      <c r="B51" s="605"/>
      <c r="C51" s="605"/>
      <c r="D51" s="605"/>
      <c r="E51" s="605"/>
      <c r="F51" s="605"/>
      <c r="G51" s="605"/>
      <c r="H51" s="605"/>
      <c r="I51" s="605"/>
    </row>
    <row r="52" spans="1:177" ht="12.95" customHeight="1">
      <c r="A52" s="571"/>
      <c r="B52" s="605"/>
      <c r="C52" s="605"/>
      <c r="D52" s="605"/>
      <c r="E52" s="605"/>
      <c r="F52" s="605"/>
      <c r="G52" s="605"/>
      <c r="H52" s="605"/>
      <c r="I52" s="605"/>
    </row>
    <row r="53" spans="1:177" ht="12.95" customHeight="1">
      <c r="A53" s="571"/>
    </row>
    <row r="54" spans="1:177" ht="12.95" customHeight="1">
      <c r="A54" s="571"/>
      <c r="B54" s="606"/>
      <c r="C54" s="606"/>
      <c r="D54" s="606"/>
      <c r="E54" s="606"/>
      <c r="F54" s="606"/>
      <c r="G54" s="606"/>
      <c r="H54" s="606"/>
      <c r="I54" s="606"/>
      <c r="J54" s="606"/>
    </row>
    <row r="55" spans="1:177" s="151" customFormat="1" ht="12.95" customHeight="1">
      <c r="A55" s="571"/>
      <c r="B55" s="605"/>
      <c r="C55" s="605"/>
      <c r="D55" s="605"/>
      <c r="E55" s="605"/>
      <c r="F55" s="605"/>
      <c r="G55" s="605"/>
      <c r="H55" s="605"/>
      <c r="I55" s="605"/>
      <c r="J55" s="605"/>
      <c r="K55" s="606"/>
      <c r="L55" s="606"/>
      <c r="M55" s="606"/>
      <c r="N55" s="606"/>
      <c r="O55" s="606"/>
      <c r="P55" s="606"/>
      <c r="Q55" s="606"/>
      <c r="R55" s="606"/>
      <c r="S55" s="606"/>
      <c r="T55" s="606"/>
      <c r="U55" s="606"/>
      <c r="V55" s="606"/>
      <c r="W55" s="606"/>
      <c r="X55" s="606"/>
      <c r="Y55" s="606"/>
      <c r="Z55" s="606"/>
      <c r="AA55" s="606"/>
      <c r="AB55" s="606"/>
      <c r="AC55" s="606"/>
      <c r="AD55" s="606"/>
      <c r="AE55" s="606"/>
      <c r="AF55" s="606"/>
      <c r="AG55" s="606"/>
      <c r="AH55" s="606"/>
      <c r="AI55" s="606"/>
      <c r="AJ55" s="606"/>
      <c r="AK55" s="606"/>
      <c r="AL55" s="606"/>
      <c r="AM55" s="606"/>
      <c r="AN55" s="606"/>
      <c r="AO55" s="606"/>
      <c r="AP55" s="606"/>
      <c r="AQ55" s="606"/>
      <c r="AR55" s="60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</row>
    <row r="56" spans="1:177" s="151" customFormat="1" ht="12.95" customHeight="1">
      <c r="A56" s="571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</row>
    <row r="57" spans="1:177" s="151" customFormat="1" ht="12.95" customHeight="1">
      <c r="A57" s="571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</row>
    <row r="58" spans="1:177" s="151" customFormat="1" ht="12.95" customHeight="1">
      <c r="A58" s="571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</row>
    <row r="59" spans="1:177" s="151" customFormat="1" ht="12.95" customHeight="1">
      <c r="A59" s="571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</row>
    <row r="60" spans="1:177" s="151" customFormat="1" ht="12.95" customHeight="1">
      <c r="A60" s="571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</row>
    <row r="61" spans="1:177" s="151" customFormat="1" ht="12.95" customHeight="1">
      <c r="A61" s="571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</row>
    <row r="62" spans="1:177" s="151" customFormat="1" ht="12.95" customHeight="1">
      <c r="A62" s="571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6"/>
      <c r="FP62" s="126"/>
      <c r="FQ62" s="126"/>
      <c r="FR62" s="126"/>
      <c r="FS62" s="126"/>
      <c r="FT62" s="126"/>
      <c r="FU62" s="126"/>
    </row>
    <row r="63" spans="1:177" s="151" customFormat="1" ht="12.95" customHeight="1">
      <c r="A63" s="571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</row>
    <row r="64" spans="1:177" s="151" customFormat="1" ht="12.95" customHeight="1">
      <c r="A64" s="571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</row>
    <row r="65" spans="1:177" s="151" customFormat="1" ht="11.1" customHeight="1">
      <c r="A65" s="571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</row>
    <row r="66" spans="1:177" s="151" customFormat="1" ht="11.1" customHeight="1">
      <c r="A66" s="571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</row>
    <row r="67" spans="1:177" s="151" customFormat="1" ht="11.1" customHeight="1">
      <c r="A67" s="571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</row>
    <row r="68" spans="1:177" s="151" customFormat="1" ht="11.1" customHeight="1">
      <c r="A68" s="571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</row>
    <row r="69" spans="1:177" s="151" customFormat="1" ht="11.1" customHeight="1">
      <c r="A69" s="571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</row>
    <row r="70" spans="1:177" s="151" customFormat="1" ht="11.1" customHeight="1">
      <c r="A70" s="571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</row>
    <row r="71" spans="1:177" s="151" customFormat="1" ht="11.1" customHeight="1">
      <c r="A71" s="572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</row>
    <row r="72" spans="1:177" s="151" customFormat="1" ht="11.1" customHeight="1">
      <c r="A72" s="572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</row>
    <row r="73" spans="1:177" s="151" customFormat="1" ht="11.1" customHeight="1">
      <c r="A73" s="571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</row>
    <row r="74" spans="1:177" s="151" customFormat="1" ht="11.1" customHeight="1">
      <c r="A74" s="571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</row>
    <row r="75" spans="1:177" s="151" customFormat="1" ht="11.1" customHeight="1">
      <c r="A75" s="571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</row>
    <row r="76" spans="1:177" s="151" customFormat="1" ht="11.1" customHeight="1">
      <c r="A76" s="571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</row>
    <row r="77" spans="1:177" s="151" customFormat="1" ht="11.1" customHeight="1">
      <c r="A77" s="571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</row>
    <row r="78" spans="1:177" s="151" customFormat="1" ht="11.1" customHeight="1">
      <c r="A78" s="572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</row>
    <row r="79" spans="1:177" s="151" customFormat="1" ht="11.1" customHeight="1">
      <c r="A79" s="571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</row>
    <row r="80" spans="1:177" s="151" customFormat="1" ht="11.1" customHeight="1">
      <c r="A80" s="572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</row>
    <row r="81" spans="1:177" s="151" customFormat="1" ht="11.1" customHeight="1">
      <c r="A81" s="571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</row>
    <row r="82" spans="1:177" s="151" customFormat="1" ht="11.1" customHeight="1">
      <c r="A82" s="574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</row>
    <row r="83" spans="1:177" s="151" customFormat="1" ht="11.1" customHeight="1">
      <c r="A83" s="575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</row>
    <row r="84" spans="1:177" s="151" customFormat="1" ht="11.1" customHeight="1">
      <c r="A84" s="574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6"/>
      <c r="FU84" s="126"/>
    </row>
    <row r="85" spans="1:177" s="151" customFormat="1" ht="11.1" customHeight="1">
      <c r="A85" s="574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6"/>
      <c r="FU85" s="126"/>
    </row>
    <row r="86" spans="1:177" s="151" customFormat="1" ht="11.1" customHeight="1">
      <c r="A86" s="572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</row>
  </sheetData>
  <hyperlinks>
    <hyperlink ref="J6" location="Índice!D9" display="Índice"/>
  </hyperlinks>
  <printOptions horizontalCentered="1" gridLinesSet="0"/>
  <pageMargins left="0" right="0" top="0.39370078740157483" bottom="0" header="0" footer="0"/>
  <pageSetup paperSize="9" scale="43" fitToWidth="2" orientation="landscape" r:id="rId1"/>
  <headerFooter alignWithMargins="0">
    <oddHeader>&amp;R&amp;P/&amp;N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X79"/>
  <sheetViews>
    <sheetView showGridLines="0" zoomScaleNormal="100" workbookViewId="0">
      <pane xSplit="2" ySplit="8" topLeftCell="CY9" activePane="bottomRight" state="frozen"/>
      <selection activeCell="A36" sqref="A36"/>
      <selection pane="topRight" activeCell="A36" sqref="A36"/>
      <selection pane="bottomLeft" activeCell="A36" sqref="A36"/>
      <selection pane="bottomRight" activeCell="DL6" sqref="DL6"/>
    </sheetView>
  </sheetViews>
  <sheetFormatPr defaultColWidth="11" defaultRowHeight="12.75"/>
  <cols>
    <col min="1" max="1" width="26.875" style="152" customWidth="1"/>
    <col min="2" max="2" width="13.75" style="152" customWidth="1"/>
    <col min="3" max="3" width="9.375" style="152" customWidth="1"/>
    <col min="4" max="4" width="5.875" style="103" customWidth="1"/>
    <col min="5" max="5" width="9.375" style="152" customWidth="1"/>
    <col min="6" max="6" width="5.875" style="103" customWidth="1"/>
    <col min="7" max="7" width="9.375" style="152" customWidth="1"/>
    <col min="8" max="8" width="5.875" style="103" customWidth="1"/>
    <col min="9" max="9" width="9.375" style="152" customWidth="1"/>
    <col min="10" max="10" width="5.875" style="103" customWidth="1"/>
    <col min="11" max="11" width="9.375" style="152" customWidth="1"/>
    <col min="12" max="12" width="5.875" style="103" customWidth="1"/>
    <col min="13" max="13" width="9.375" style="152" customWidth="1"/>
    <col min="14" max="14" width="5.875" style="103" customWidth="1"/>
    <col min="15" max="15" width="9.375" style="152" customWidth="1"/>
    <col min="16" max="16" width="5.875" style="103" customWidth="1"/>
    <col min="17" max="17" width="9.375" style="152" customWidth="1"/>
    <col min="18" max="18" width="5.875" style="103" customWidth="1"/>
    <col min="19" max="19" width="9.375" style="152" customWidth="1"/>
    <col min="20" max="20" width="5.875" style="103" customWidth="1"/>
    <col min="21" max="21" width="9.375" style="152" customWidth="1"/>
    <col min="22" max="22" width="5.875" style="103" customWidth="1"/>
    <col min="23" max="23" width="9.375" style="152" customWidth="1"/>
    <col min="24" max="24" width="5.875" style="103" customWidth="1"/>
    <col min="25" max="25" width="9.375" style="152" customWidth="1"/>
    <col min="26" max="26" width="5.875" style="103" customWidth="1"/>
    <col min="27" max="27" width="9.375" style="152" customWidth="1"/>
    <col min="28" max="28" width="5.875" style="103" customWidth="1"/>
    <col min="29" max="29" width="9.375" style="152" customWidth="1"/>
    <col min="30" max="30" width="5.875" style="103" customWidth="1"/>
    <col min="31" max="31" width="9.375" style="152" customWidth="1"/>
    <col min="32" max="32" width="5.875" style="103" customWidth="1"/>
    <col min="33" max="33" width="9.375" style="152" customWidth="1"/>
    <col min="34" max="34" width="5.875" style="103" customWidth="1"/>
    <col min="35" max="35" width="9.375" style="152" customWidth="1"/>
    <col min="36" max="36" width="5.875" style="103" customWidth="1"/>
    <col min="37" max="37" width="9.375" style="152" customWidth="1"/>
    <col min="38" max="38" width="5.875" style="103" customWidth="1"/>
    <col min="39" max="39" width="9.375" style="152" customWidth="1"/>
    <col min="40" max="40" width="5.875" style="103" customWidth="1"/>
    <col min="41" max="41" width="9.375" style="152" customWidth="1"/>
    <col min="42" max="42" width="5.875" style="103" customWidth="1"/>
    <col min="43" max="43" width="9.375" style="152" customWidth="1"/>
    <col min="44" max="44" width="5.875" style="103" customWidth="1"/>
    <col min="45" max="45" width="9.375" style="152" customWidth="1"/>
    <col min="46" max="46" width="5.875" style="103" customWidth="1"/>
    <col min="47" max="47" width="9.375" style="152" customWidth="1"/>
    <col min="48" max="48" width="5.875" style="103" customWidth="1"/>
    <col min="49" max="49" width="9.375" style="152" customWidth="1"/>
    <col min="50" max="50" width="5.875" style="103" customWidth="1"/>
    <col min="51" max="51" width="9.375" style="152" customWidth="1"/>
    <col min="52" max="52" width="5.875" style="103" customWidth="1"/>
    <col min="53" max="53" width="9.375" style="152" customWidth="1"/>
    <col min="54" max="54" width="5.875" style="103" customWidth="1"/>
    <col min="55" max="55" width="9.375" style="152" customWidth="1"/>
    <col min="56" max="56" width="5.875" style="103" customWidth="1"/>
    <col min="57" max="57" width="9.375" style="152" customWidth="1"/>
    <col min="58" max="58" width="5.875" style="103" customWidth="1"/>
    <col min="59" max="59" width="9.375" style="152" customWidth="1"/>
    <col min="60" max="60" width="5.875" style="103" customWidth="1"/>
    <col min="61" max="61" width="9.375" style="152" customWidth="1"/>
    <col min="62" max="62" width="5.875" style="152" customWidth="1"/>
    <col min="63" max="63" width="9.375" style="152" customWidth="1"/>
    <col min="64" max="64" width="5.875" style="103" customWidth="1"/>
    <col min="65" max="65" width="9.375" style="152" customWidth="1"/>
    <col min="66" max="66" width="5.875" style="103" customWidth="1"/>
    <col min="67" max="67" width="9.375" style="152" customWidth="1"/>
    <col min="68" max="68" width="5.875" style="103" customWidth="1"/>
    <col min="69" max="69" width="9.375" style="152" customWidth="1"/>
    <col min="70" max="70" width="5.875" style="103" customWidth="1"/>
    <col min="71" max="71" width="9.375" style="152" customWidth="1"/>
    <col min="72" max="72" width="5.875" style="103" customWidth="1"/>
    <col min="73" max="73" width="9.375" style="152" customWidth="1"/>
    <col min="74" max="74" width="5.875" style="103" customWidth="1"/>
    <col min="75" max="75" width="9.375" style="151" customWidth="1"/>
    <col min="76" max="76" width="5.875" style="111" customWidth="1"/>
    <col min="77" max="77" width="9.375" style="151" customWidth="1"/>
    <col min="78" max="78" width="5.875" style="111" customWidth="1"/>
    <col min="79" max="79" width="9.375" style="151" customWidth="1"/>
    <col min="80" max="80" width="5.875" style="111" customWidth="1"/>
    <col min="81" max="81" width="9.375" style="151" customWidth="1"/>
    <col min="82" max="82" width="5.875" style="111" customWidth="1"/>
    <col min="83" max="83" width="9.375" style="151" customWidth="1"/>
    <col min="84" max="84" width="5.875" style="111" customWidth="1"/>
    <col min="85" max="85" width="9.375" style="151" customWidth="1"/>
    <col min="86" max="86" width="5.875" style="111" customWidth="1"/>
    <col min="87" max="87" width="9.375" style="151" customWidth="1"/>
    <col min="88" max="88" width="5.875" style="111" customWidth="1"/>
    <col min="89" max="89" width="9.375" style="151" customWidth="1"/>
    <col min="90" max="90" width="5.875" style="111" customWidth="1"/>
    <col min="91" max="91" width="9.375" style="151" customWidth="1"/>
    <col min="92" max="92" width="5.875" style="111" customWidth="1"/>
    <col min="93" max="93" width="9.375" style="151" customWidth="1"/>
    <col min="94" max="94" width="5.875" style="111" customWidth="1"/>
    <col min="95" max="95" width="9.375" style="151" customWidth="1"/>
    <col min="96" max="96" width="5.875" style="111" customWidth="1"/>
    <col min="97" max="97" width="9.375" style="151" customWidth="1"/>
    <col min="98" max="98" width="5.875" style="111" customWidth="1"/>
    <col min="99" max="99" width="9.375" style="151" customWidth="1"/>
    <col min="100" max="100" width="5.875" style="111" customWidth="1"/>
    <col min="101" max="101" width="9.375" style="151" customWidth="1"/>
    <col min="102" max="102" width="5.875" style="111" customWidth="1"/>
    <col min="103" max="103" width="9.375" style="151" customWidth="1"/>
    <col min="104" max="104" width="5.875" style="151" customWidth="1"/>
    <col min="105" max="105" width="7.625" style="151" bestFit="1" customWidth="1"/>
    <col min="106" max="106" width="6.625" style="151" bestFit="1" customWidth="1"/>
    <col min="107" max="107" width="7.625" style="151" bestFit="1" customWidth="1"/>
    <col min="108" max="108" width="6.625" style="151" bestFit="1" customWidth="1"/>
    <col min="109" max="109" width="7.625" style="151" bestFit="1" customWidth="1"/>
    <col min="110" max="110" width="6.625" style="151" bestFit="1" customWidth="1"/>
    <col min="111" max="111" width="7.625" style="151" bestFit="1" customWidth="1"/>
    <col min="112" max="112" width="6.625" style="151" bestFit="1" customWidth="1"/>
    <col min="113" max="113" width="7.625" style="151" bestFit="1" customWidth="1"/>
    <col min="114" max="114" width="6.625" style="151" bestFit="1" customWidth="1"/>
    <col min="115" max="115" width="9.375" style="151" customWidth="1"/>
    <col min="116" max="116" width="5.875" style="151" customWidth="1"/>
    <col min="117" max="16384" width="11" style="126"/>
  </cols>
  <sheetData>
    <row r="1" spans="1:232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48"/>
      <c r="AT1" s="45"/>
      <c r="AU1" s="148"/>
      <c r="AV1" s="45"/>
      <c r="AW1" s="148"/>
      <c r="AX1" s="45"/>
      <c r="AY1" s="148"/>
      <c r="AZ1" s="45"/>
      <c r="BA1" s="148"/>
      <c r="BB1" s="45"/>
      <c r="BC1" s="148"/>
      <c r="BD1" s="45"/>
      <c r="BE1" s="148"/>
      <c r="BF1" s="45"/>
      <c r="BG1" s="148"/>
      <c r="BH1" s="45"/>
      <c r="BI1" s="148"/>
      <c r="BJ1" s="45"/>
      <c r="BK1" s="148"/>
      <c r="BL1" s="45"/>
      <c r="BM1" s="148"/>
      <c r="BN1" s="45"/>
      <c r="BO1" s="148"/>
      <c r="BP1" s="45"/>
      <c r="BQ1" s="148"/>
      <c r="BR1" s="45"/>
      <c r="BS1" s="148"/>
      <c r="BT1" s="45"/>
      <c r="BU1" s="148"/>
      <c r="BV1" s="45"/>
      <c r="BW1" s="148"/>
      <c r="BX1" s="45"/>
      <c r="BY1" s="148"/>
      <c r="BZ1" s="195"/>
      <c r="CA1" s="195"/>
      <c r="CB1" s="45"/>
      <c r="CC1" s="148"/>
      <c r="CD1" s="150"/>
      <c r="CE1" s="150"/>
      <c r="CF1" s="150"/>
      <c r="CG1" s="150"/>
      <c r="CH1" s="150"/>
      <c r="CI1" s="148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48"/>
      <c r="DL1" s="150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94"/>
      <c r="EP1" s="161"/>
      <c r="EQ1" s="94"/>
      <c r="ER1" s="161"/>
      <c r="ES1" s="162"/>
      <c r="ET1" s="162"/>
      <c r="EU1" s="94"/>
      <c r="EV1" s="161"/>
      <c r="EW1" s="163"/>
      <c r="EX1" s="163"/>
      <c r="EY1" s="163"/>
      <c r="EZ1" s="163"/>
      <c r="FA1" s="163"/>
      <c r="FB1" s="161"/>
      <c r="FC1" s="163"/>
      <c r="FD1" s="161"/>
      <c r="FE1" s="163"/>
      <c r="FF1" s="163"/>
      <c r="FG1" s="163"/>
      <c r="FH1" s="164"/>
      <c r="FI1" s="164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94"/>
      <c r="GS1" s="161"/>
      <c r="GT1" s="94"/>
      <c r="GU1" s="161"/>
      <c r="GV1" s="94"/>
      <c r="GW1" s="161"/>
      <c r="GX1" s="162"/>
      <c r="GY1" s="162"/>
      <c r="GZ1" s="94"/>
      <c r="HA1" s="161"/>
      <c r="HB1" s="163"/>
      <c r="HC1" s="163"/>
      <c r="HD1" s="163"/>
      <c r="HE1" s="163"/>
      <c r="HF1" s="163"/>
      <c r="HG1" s="161"/>
      <c r="HH1" s="163"/>
      <c r="HI1" s="161"/>
      <c r="HJ1" s="163"/>
      <c r="HK1" s="163"/>
      <c r="HL1" s="163"/>
      <c r="HM1" s="164"/>
      <c r="HN1" s="164"/>
      <c r="HO1" s="94"/>
      <c r="HP1" s="161"/>
      <c r="HQ1" s="94"/>
      <c r="HR1" s="161"/>
      <c r="HS1" s="94"/>
      <c r="HT1" s="161"/>
      <c r="HU1" s="94"/>
      <c r="HV1" s="161"/>
      <c r="HW1" s="94"/>
      <c r="HX1" s="161"/>
    </row>
    <row r="2" spans="1:232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148"/>
      <c r="AT2" s="45"/>
      <c r="AU2" s="148"/>
      <c r="AV2" s="45"/>
      <c r="AW2" s="148"/>
      <c r="AX2" s="45"/>
      <c r="AY2" s="148"/>
      <c r="AZ2" s="45"/>
      <c r="BA2" s="148"/>
      <c r="BB2" s="45"/>
      <c r="BC2" s="148"/>
      <c r="BD2" s="45"/>
      <c r="BE2" s="148"/>
      <c r="BF2" s="45"/>
      <c r="BG2" s="148"/>
      <c r="BH2" s="45"/>
      <c r="BI2" s="148"/>
      <c r="BJ2" s="45"/>
      <c r="BK2" s="148"/>
      <c r="BL2" s="45"/>
      <c r="BM2" s="148"/>
      <c r="BN2" s="45"/>
      <c r="BO2" s="148"/>
      <c r="BP2" s="45"/>
      <c r="BQ2" s="148"/>
      <c r="BR2" s="45"/>
      <c r="BS2" s="148"/>
      <c r="BT2" s="45"/>
      <c r="BU2" s="148"/>
      <c r="BV2" s="45"/>
      <c r="BW2" s="148"/>
      <c r="BX2" s="45"/>
      <c r="BY2" s="148"/>
      <c r="BZ2" s="195"/>
      <c r="CA2" s="195"/>
      <c r="CB2" s="45"/>
      <c r="CC2" s="148"/>
      <c r="CD2" s="150"/>
      <c r="CE2" s="150"/>
      <c r="CF2" s="150"/>
      <c r="CG2" s="150"/>
      <c r="CH2" s="150"/>
      <c r="CI2" s="148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48"/>
      <c r="DL2" s="150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94"/>
      <c r="EP2" s="161"/>
      <c r="EQ2" s="94"/>
      <c r="ER2" s="161"/>
      <c r="ES2" s="162"/>
      <c r="ET2" s="162"/>
      <c r="EU2" s="94"/>
      <c r="EV2" s="161"/>
      <c r="EW2" s="163"/>
      <c r="EX2" s="163"/>
      <c r="EY2" s="163"/>
      <c r="EZ2" s="163"/>
      <c r="FA2" s="163"/>
      <c r="FB2" s="161"/>
      <c r="FC2" s="163"/>
      <c r="FD2" s="161"/>
      <c r="FE2" s="163"/>
      <c r="FF2" s="163"/>
      <c r="FG2" s="163"/>
      <c r="FH2" s="164"/>
      <c r="FI2" s="164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94"/>
      <c r="GS2" s="161"/>
      <c r="GT2" s="94"/>
      <c r="GU2" s="161"/>
      <c r="GV2" s="94"/>
      <c r="GW2" s="161"/>
      <c r="GX2" s="162"/>
      <c r="GY2" s="162"/>
      <c r="GZ2" s="94"/>
      <c r="HA2" s="161"/>
      <c r="HB2" s="163"/>
      <c r="HC2" s="163"/>
      <c r="HD2" s="163"/>
      <c r="HE2" s="163"/>
      <c r="HF2" s="163"/>
      <c r="HG2" s="161"/>
      <c r="HH2" s="163"/>
      <c r="HI2" s="161"/>
      <c r="HJ2" s="163"/>
      <c r="HK2" s="163"/>
      <c r="HL2" s="163"/>
      <c r="HM2" s="164"/>
      <c r="HN2" s="164"/>
      <c r="HO2" s="94"/>
      <c r="HP2" s="161"/>
      <c r="HQ2" s="94"/>
      <c r="HR2" s="161"/>
      <c r="HS2" s="94"/>
      <c r="HT2" s="161"/>
      <c r="HU2" s="94"/>
      <c r="HV2" s="161"/>
      <c r="HW2" s="94"/>
      <c r="HX2" s="161"/>
    </row>
    <row r="3" spans="1:232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148"/>
      <c r="AT3" s="45"/>
      <c r="AU3" s="148"/>
      <c r="AV3" s="45"/>
      <c r="AW3" s="148"/>
      <c r="AX3" s="45"/>
      <c r="AY3" s="148"/>
      <c r="AZ3" s="45"/>
      <c r="BA3" s="148"/>
      <c r="BB3" s="45"/>
      <c r="BC3" s="148"/>
      <c r="BD3" s="45"/>
      <c r="BE3" s="148"/>
      <c r="BF3" s="45"/>
      <c r="BG3" s="148"/>
      <c r="BH3" s="45"/>
      <c r="BI3" s="148"/>
      <c r="BJ3" s="45"/>
      <c r="BK3" s="148"/>
      <c r="BL3" s="45"/>
      <c r="BM3" s="148"/>
      <c r="BN3" s="45"/>
      <c r="BO3" s="148"/>
      <c r="BP3" s="45"/>
      <c r="BQ3" s="148"/>
      <c r="BR3" s="45"/>
      <c r="BS3" s="148"/>
      <c r="BT3" s="45"/>
      <c r="BU3" s="148"/>
      <c r="BV3" s="45"/>
      <c r="BW3" s="148"/>
      <c r="BX3" s="45"/>
      <c r="BY3" s="148"/>
      <c r="BZ3" s="195"/>
      <c r="CA3" s="195"/>
      <c r="CB3" s="45"/>
      <c r="CC3" s="148"/>
      <c r="CD3" s="150"/>
      <c r="CE3" s="150"/>
      <c r="CF3" s="150"/>
      <c r="CG3" s="150"/>
      <c r="CH3" s="150"/>
      <c r="CI3" s="148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48"/>
      <c r="DL3" s="150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94"/>
      <c r="EP3" s="161"/>
      <c r="EQ3" s="94"/>
      <c r="ER3" s="161"/>
      <c r="ES3" s="162"/>
      <c r="ET3" s="162"/>
      <c r="EU3" s="94"/>
      <c r="EV3" s="161"/>
      <c r="EW3" s="163"/>
      <c r="EX3" s="163"/>
      <c r="EY3" s="163"/>
      <c r="EZ3" s="163"/>
      <c r="FA3" s="163"/>
      <c r="FB3" s="161"/>
      <c r="FC3" s="163"/>
      <c r="FD3" s="161"/>
      <c r="FE3" s="163"/>
      <c r="FF3" s="163"/>
      <c r="FG3" s="163"/>
      <c r="FH3" s="164"/>
      <c r="FI3" s="164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94"/>
      <c r="GS3" s="161"/>
      <c r="GT3" s="94"/>
      <c r="GU3" s="161"/>
      <c r="GV3" s="94"/>
      <c r="GW3" s="161"/>
      <c r="GX3" s="162"/>
      <c r="GY3" s="162"/>
      <c r="GZ3" s="94"/>
      <c r="HA3" s="161"/>
      <c r="HB3" s="163"/>
      <c r="HC3" s="163"/>
      <c r="HD3" s="163"/>
      <c r="HE3" s="163"/>
      <c r="HF3" s="163"/>
      <c r="HG3" s="161"/>
      <c r="HH3" s="163"/>
      <c r="HI3" s="161"/>
      <c r="HJ3" s="163"/>
      <c r="HK3" s="163"/>
      <c r="HL3" s="163"/>
      <c r="HM3" s="164"/>
      <c r="HN3" s="164"/>
      <c r="HO3" s="94"/>
      <c r="HP3" s="161"/>
      <c r="HQ3" s="94"/>
      <c r="HR3" s="161"/>
      <c r="HS3" s="94"/>
      <c r="HT3" s="161"/>
      <c r="HU3" s="94"/>
      <c r="HV3" s="161"/>
      <c r="HW3" s="94"/>
      <c r="HX3" s="161"/>
    </row>
    <row r="4" spans="1:232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</row>
    <row r="5" spans="1:232" s="107" customFormat="1" ht="15" customHeight="1" thickBot="1">
      <c r="A5" s="102" t="s">
        <v>226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4"/>
      <c r="BR5" s="104"/>
      <c r="BS5" s="104"/>
      <c r="BT5" s="104"/>
      <c r="BU5" s="104"/>
      <c r="BV5" s="111"/>
      <c r="BW5" s="105"/>
      <c r="BX5" s="111"/>
      <c r="BY5" s="111"/>
      <c r="BZ5" s="111"/>
      <c r="CA5" s="105"/>
      <c r="CB5" s="111"/>
      <c r="CC5" s="244"/>
      <c r="CD5" s="111"/>
      <c r="CE5" s="244"/>
      <c r="CF5" s="111"/>
      <c r="CG5" s="244"/>
      <c r="CH5" s="111"/>
      <c r="CI5" s="244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244"/>
      <c r="DL5" s="111"/>
    </row>
    <row r="6" spans="1:232" s="107" customFormat="1" ht="15" customHeight="1" thickTop="1">
      <c r="A6" s="104"/>
      <c r="B6" s="104"/>
      <c r="C6" s="103"/>
      <c r="D6" s="260"/>
      <c r="E6" s="105"/>
      <c r="F6" s="260"/>
      <c r="G6" s="105"/>
      <c r="H6" s="260"/>
      <c r="I6" s="615"/>
      <c r="J6" s="615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11"/>
      <c r="BX6" s="105"/>
      <c r="BY6" s="111"/>
      <c r="BZ6" s="111"/>
      <c r="CA6" s="111"/>
      <c r="CB6" s="105"/>
      <c r="CC6" s="111"/>
      <c r="CD6" s="236"/>
      <c r="CE6" s="111"/>
      <c r="CF6" s="59"/>
      <c r="CG6" s="111"/>
      <c r="CH6" s="59"/>
      <c r="CI6" s="111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111"/>
      <c r="DL6" s="59" t="s">
        <v>79</v>
      </c>
    </row>
    <row r="7" spans="1:232" s="114" customFormat="1" ht="15" customHeight="1">
      <c r="A7" s="113"/>
      <c r="B7" s="113"/>
      <c r="C7" s="614" t="s">
        <v>115</v>
      </c>
      <c r="D7" s="614"/>
      <c r="E7" s="614" t="s">
        <v>116</v>
      </c>
      <c r="F7" s="614"/>
      <c r="G7" s="614" t="s">
        <v>117</v>
      </c>
      <c r="H7" s="614"/>
      <c r="I7" s="614" t="s">
        <v>118</v>
      </c>
      <c r="J7" s="614"/>
      <c r="K7" s="614" t="s">
        <v>119</v>
      </c>
      <c r="L7" s="614"/>
      <c r="M7" s="614" t="s">
        <v>120</v>
      </c>
      <c r="N7" s="614"/>
      <c r="O7" s="614" t="s">
        <v>121</v>
      </c>
      <c r="P7" s="614"/>
      <c r="Q7" s="614" t="s">
        <v>122</v>
      </c>
      <c r="R7" s="614"/>
      <c r="S7" s="614" t="s">
        <v>123</v>
      </c>
      <c r="T7" s="614"/>
      <c r="U7" s="614" t="s">
        <v>124</v>
      </c>
      <c r="V7" s="614"/>
      <c r="W7" s="614" t="s">
        <v>125</v>
      </c>
      <c r="X7" s="614"/>
      <c r="Y7" s="614" t="s">
        <v>126</v>
      </c>
      <c r="Z7" s="614"/>
      <c r="AA7" s="614" t="s">
        <v>127</v>
      </c>
      <c r="AB7" s="614"/>
      <c r="AC7" s="614" t="s">
        <v>128</v>
      </c>
      <c r="AD7" s="614"/>
      <c r="AE7" s="614" t="s">
        <v>129</v>
      </c>
      <c r="AF7" s="614"/>
      <c r="AG7" s="614" t="s">
        <v>130</v>
      </c>
      <c r="AH7" s="614"/>
      <c r="AI7" s="614" t="s">
        <v>131</v>
      </c>
      <c r="AJ7" s="614"/>
      <c r="AK7" s="614" t="s">
        <v>132</v>
      </c>
      <c r="AL7" s="614"/>
      <c r="AM7" s="614" t="s">
        <v>133</v>
      </c>
      <c r="AN7" s="614"/>
      <c r="AO7" s="614" t="s">
        <v>134</v>
      </c>
      <c r="AP7" s="614"/>
      <c r="AQ7" s="614" t="s">
        <v>135</v>
      </c>
      <c r="AR7" s="614"/>
      <c r="AS7" s="614" t="s">
        <v>136</v>
      </c>
      <c r="AT7" s="614"/>
      <c r="AU7" s="614" t="s">
        <v>137</v>
      </c>
      <c r="AV7" s="614"/>
      <c r="AW7" s="614" t="s">
        <v>138</v>
      </c>
      <c r="AX7" s="614"/>
      <c r="AY7" s="614" t="s">
        <v>139</v>
      </c>
      <c r="AZ7" s="614"/>
      <c r="BA7" s="614" t="s">
        <v>140</v>
      </c>
      <c r="BB7" s="614"/>
      <c r="BC7" s="614" t="s">
        <v>141</v>
      </c>
      <c r="BD7" s="614"/>
      <c r="BE7" s="614" t="s">
        <v>142</v>
      </c>
      <c r="BF7" s="614"/>
      <c r="BG7" s="614" t="s">
        <v>143</v>
      </c>
      <c r="BH7" s="614"/>
      <c r="BI7" s="614" t="s">
        <v>144</v>
      </c>
      <c r="BJ7" s="614"/>
      <c r="BK7" s="614" t="s">
        <v>145</v>
      </c>
      <c r="BL7" s="614"/>
      <c r="BM7" s="614" t="s">
        <v>146</v>
      </c>
      <c r="BN7" s="614"/>
      <c r="BO7" s="614" t="s">
        <v>147</v>
      </c>
      <c r="BP7" s="614"/>
      <c r="BQ7" s="614" t="s">
        <v>148</v>
      </c>
      <c r="BR7" s="614"/>
      <c r="BS7" s="614" t="s">
        <v>149</v>
      </c>
      <c r="BT7" s="614"/>
      <c r="BU7" s="614" t="s">
        <v>150</v>
      </c>
      <c r="BV7" s="614"/>
      <c r="BW7" s="614" t="s">
        <v>151</v>
      </c>
      <c r="BX7" s="614"/>
      <c r="BY7" s="614" t="s">
        <v>152</v>
      </c>
      <c r="BZ7" s="614"/>
      <c r="CA7" s="614" t="s">
        <v>153</v>
      </c>
      <c r="CB7" s="614"/>
      <c r="CC7" s="614" t="s">
        <v>154</v>
      </c>
      <c r="CD7" s="614"/>
      <c r="CE7" s="614" t="s">
        <v>155</v>
      </c>
      <c r="CF7" s="614"/>
      <c r="CG7" s="614" t="s">
        <v>156</v>
      </c>
      <c r="CH7" s="614"/>
      <c r="CI7" s="614" t="s">
        <v>157</v>
      </c>
      <c r="CJ7" s="614"/>
      <c r="CK7" s="614" t="s">
        <v>158</v>
      </c>
      <c r="CL7" s="614"/>
      <c r="CM7" s="614" t="s">
        <v>159</v>
      </c>
      <c r="CN7" s="614"/>
      <c r="CO7" s="614" t="s">
        <v>160</v>
      </c>
      <c r="CP7" s="614"/>
      <c r="CQ7" s="614" t="s">
        <v>161</v>
      </c>
      <c r="CR7" s="614"/>
      <c r="CS7" s="614" t="s">
        <v>0</v>
      </c>
      <c r="CT7" s="614"/>
      <c r="CU7" s="614" t="s">
        <v>80</v>
      </c>
      <c r="CV7" s="614"/>
      <c r="CW7" s="614" t="s">
        <v>81</v>
      </c>
      <c r="CX7" s="614"/>
      <c r="CY7" s="614" t="s">
        <v>82</v>
      </c>
      <c r="CZ7" s="614"/>
      <c r="DA7" s="614" t="s">
        <v>83</v>
      </c>
      <c r="DB7" s="614"/>
      <c r="DC7" s="614" t="s">
        <v>84</v>
      </c>
      <c r="DD7" s="614"/>
      <c r="DE7" s="614" t="s">
        <v>85</v>
      </c>
      <c r="DF7" s="614"/>
      <c r="DG7" s="614" t="s">
        <v>86</v>
      </c>
      <c r="DH7" s="614"/>
      <c r="DI7" s="614" t="s">
        <v>87</v>
      </c>
      <c r="DJ7" s="614"/>
      <c r="DK7" s="614" t="s">
        <v>88</v>
      </c>
      <c r="DL7" s="614"/>
    </row>
    <row r="8" spans="1:232" s="197" customFormat="1" ht="3.75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</row>
    <row r="9" spans="1:232" s="117" customFormat="1" ht="36">
      <c r="A9" s="599" t="s">
        <v>227</v>
      </c>
      <c r="B9" s="600" t="s">
        <v>228</v>
      </c>
      <c r="C9" s="598" t="s">
        <v>229</v>
      </c>
      <c r="D9" s="262" t="s">
        <v>219</v>
      </c>
      <c r="E9" s="598" t="s">
        <v>229</v>
      </c>
      <c r="F9" s="262" t="s">
        <v>219</v>
      </c>
      <c r="G9" s="598" t="s">
        <v>229</v>
      </c>
      <c r="H9" s="262" t="s">
        <v>219</v>
      </c>
      <c r="I9" s="598" t="s">
        <v>229</v>
      </c>
      <c r="J9" s="262" t="s">
        <v>219</v>
      </c>
      <c r="K9" s="598" t="s">
        <v>229</v>
      </c>
      <c r="L9" s="262" t="s">
        <v>219</v>
      </c>
      <c r="M9" s="598" t="s">
        <v>229</v>
      </c>
      <c r="N9" s="262" t="s">
        <v>219</v>
      </c>
      <c r="O9" s="598" t="s">
        <v>229</v>
      </c>
      <c r="P9" s="262" t="s">
        <v>219</v>
      </c>
      <c r="Q9" s="598" t="s">
        <v>229</v>
      </c>
      <c r="R9" s="262" t="s">
        <v>219</v>
      </c>
      <c r="S9" s="598" t="s">
        <v>229</v>
      </c>
      <c r="T9" s="262" t="s">
        <v>219</v>
      </c>
      <c r="U9" s="598" t="s">
        <v>229</v>
      </c>
      <c r="V9" s="262" t="s">
        <v>219</v>
      </c>
      <c r="W9" s="598" t="s">
        <v>229</v>
      </c>
      <c r="X9" s="262" t="s">
        <v>219</v>
      </c>
      <c r="Y9" s="598" t="s">
        <v>229</v>
      </c>
      <c r="Z9" s="262" t="s">
        <v>219</v>
      </c>
      <c r="AA9" s="598" t="s">
        <v>229</v>
      </c>
      <c r="AB9" s="262" t="s">
        <v>219</v>
      </c>
      <c r="AC9" s="598" t="s">
        <v>229</v>
      </c>
      <c r="AD9" s="262" t="s">
        <v>219</v>
      </c>
      <c r="AE9" s="598" t="s">
        <v>229</v>
      </c>
      <c r="AF9" s="262" t="s">
        <v>219</v>
      </c>
      <c r="AG9" s="598" t="s">
        <v>229</v>
      </c>
      <c r="AH9" s="262" t="s">
        <v>219</v>
      </c>
      <c r="AI9" s="598" t="s">
        <v>229</v>
      </c>
      <c r="AJ9" s="262" t="s">
        <v>219</v>
      </c>
      <c r="AK9" s="598" t="s">
        <v>229</v>
      </c>
      <c r="AL9" s="262" t="s">
        <v>219</v>
      </c>
      <c r="AM9" s="598" t="s">
        <v>229</v>
      </c>
      <c r="AN9" s="262" t="s">
        <v>219</v>
      </c>
      <c r="AO9" s="598" t="s">
        <v>229</v>
      </c>
      <c r="AP9" s="262" t="s">
        <v>219</v>
      </c>
      <c r="AQ9" s="598" t="s">
        <v>229</v>
      </c>
      <c r="AR9" s="262" t="s">
        <v>219</v>
      </c>
      <c r="AS9" s="598" t="s">
        <v>229</v>
      </c>
      <c r="AT9" s="262" t="s">
        <v>219</v>
      </c>
      <c r="AU9" s="598" t="s">
        <v>229</v>
      </c>
      <c r="AV9" s="262" t="s">
        <v>219</v>
      </c>
      <c r="AW9" s="598" t="s">
        <v>229</v>
      </c>
      <c r="AX9" s="262" t="s">
        <v>219</v>
      </c>
      <c r="AY9" s="598" t="s">
        <v>229</v>
      </c>
      <c r="AZ9" s="262" t="s">
        <v>219</v>
      </c>
      <c r="BA9" s="598" t="s">
        <v>229</v>
      </c>
      <c r="BB9" s="262" t="s">
        <v>219</v>
      </c>
      <c r="BC9" s="598" t="s">
        <v>229</v>
      </c>
      <c r="BD9" s="262" t="s">
        <v>219</v>
      </c>
      <c r="BE9" s="598" t="s">
        <v>229</v>
      </c>
      <c r="BF9" s="262" t="s">
        <v>219</v>
      </c>
      <c r="BG9" s="598" t="s">
        <v>229</v>
      </c>
      <c r="BH9" s="262" t="s">
        <v>219</v>
      </c>
      <c r="BI9" s="598" t="s">
        <v>229</v>
      </c>
      <c r="BJ9" s="262" t="s">
        <v>219</v>
      </c>
      <c r="BK9" s="598" t="s">
        <v>229</v>
      </c>
      <c r="BL9" s="262" t="s">
        <v>219</v>
      </c>
      <c r="BM9" s="598" t="s">
        <v>229</v>
      </c>
      <c r="BN9" s="262" t="s">
        <v>219</v>
      </c>
      <c r="BO9" s="598" t="s">
        <v>229</v>
      </c>
      <c r="BP9" s="262" t="s">
        <v>219</v>
      </c>
      <c r="BQ9" s="598" t="s">
        <v>229</v>
      </c>
      <c r="BR9" s="262" t="s">
        <v>219</v>
      </c>
      <c r="BS9" s="598" t="s">
        <v>229</v>
      </c>
      <c r="BT9" s="262" t="s">
        <v>219</v>
      </c>
      <c r="BU9" s="598" t="s">
        <v>229</v>
      </c>
      <c r="BV9" s="262" t="s">
        <v>219</v>
      </c>
      <c r="BW9" s="598" t="s">
        <v>229</v>
      </c>
      <c r="BX9" s="262" t="s">
        <v>219</v>
      </c>
      <c r="BY9" s="598" t="s">
        <v>229</v>
      </c>
      <c r="BZ9" s="262" t="s">
        <v>219</v>
      </c>
      <c r="CA9" s="598" t="s">
        <v>229</v>
      </c>
      <c r="CB9" s="262" t="s">
        <v>219</v>
      </c>
      <c r="CC9" s="598" t="s">
        <v>229</v>
      </c>
      <c r="CD9" s="262" t="s">
        <v>219</v>
      </c>
      <c r="CE9" s="598" t="s">
        <v>229</v>
      </c>
      <c r="CF9" s="262" t="s">
        <v>219</v>
      </c>
      <c r="CG9" s="598" t="s">
        <v>229</v>
      </c>
      <c r="CH9" s="262" t="s">
        <v>219</v>
      </c>
      <c r="CI9" s="598" t="s">
        <v>229</v>
      </c>
      <c r="CJ9" s="262" t="s">
        <v>219</v>
      </c>
      <c r="CK9" s="598" t="s">
        <v>229</v>
      </c>
      <c r="CL9" s="262" t="s">
        <v>219</v>
      </c>
      <c r="CM9" s="598" t="s">
        <v>229</v>
      </c>
      <c r="CN9" s="262" t="s">
        <v>219</v>
      </c>
      <c r="CO9" s="598" t="s">
        <v>229</v>
      </c>
      <c r="CP9" s="262" t="s">
        <v>219</v>
      </c>
      <c r="CQ9" s="598" t="s">
        <v>229</v>
      </c>
      <c r="CR9" s="262" t="s">
        <v>219</v>
      </c>
      <c r="CS9" s="598" t="s">
        <v>229</v>
      </c>
      <c r="CT9" s="262" t="s">
        <v>219</v>
      </c>
      <c r="CU9" s="598" t="s">
        <v>229</v>
      </c>
      <c r="CV9" s="262" t="s">
        <v>219</v>
      </c>
      <c r="CW9" s="598" t="s">
        <v>229</v>
      </c>
      <c r="CX9" s="262" t="s">
        <v>219</v>
      </c>
      <c r="CY9" s="598" t="s">
        <v>229</v>
      </c>
      <c r="CZ9" s="262" t="s">
        <v>219</v>
      </c>
      <c r="DA9" s="598" t="s">
        <v>229</v>
      </c>
      <c r="DB9" s="262" t="s">
        <v>219</v>
      </c>
      <c r="DC9" s="598" t="s">
        <v>229</v>
      </c>
      <c r="DD9" s="262" t="s">
        <v>219</v>
      </c>
      <c r="DE9" s="598" t="s">
        <v>229</v>
      </c>
      <c r="DF9" s="262" t="s">
        <v>219</v>
      </c>
      <c r="DG9" s="598" t="s">
        <v>229</v>
      </c>
      <c r="DH9" s="262" t="s">
        <v>219</v>
      </c>
      <c r="DI9" s="598" t="s">
        <v>229</v>
      </c>
      <c r="DJ9" s="262" t="s">
        <v>219</v>
      </c>
      <c r="DK9" s="598" t="s">
        <v>229</v>
      </c>
      <c r="DL9" s="262" t="s">
        <v>219</v>
      </c>
    </row>
    <row r="10" spans="1:232" s="266" customFormat="1" ht="5.0999999999999996" customHeight="1">
      <c r="A10" s="263"/>
      <c r="B10" s="124"/>
      <c r="C10" s="124"/>
      <c r="D10" s="264"/>
      <c r="E10" s="124"/>
      <c r="F10" s="264"/>
      <c r="G10" s="124"/>
      <c r="H10" s="264"/>
      <c r="I10" s="124"/>
      <c r="J10" s="264"/>
      <c r="K10" s="124"/>
      <c r="L10" s="264"/>
      <c r="M10" s="124"/>
      <c r="N10" s="264"/>
      <c r="O10" s="124"/>
      <c r="P10" s="264"/>
      <c r="Q10" s="124"/>
      <c r="R10" s="264"/>
      <c r="S10" s="124"/>
      <c r="T10" s="264"/>
      <c r="U10" s="124"/>
      <c r="V10" s="264"/>
      <c r="W10" s="124"/>
      <c r="X10" s="264"/>
      <c r="Y10" s="124"/>
      <c r="Z10" s="264"/>
      <c r="AA10" s="124"/>
      <c r="AB10" s="264"/>
      <c r="AC10" s="124"/>
      <c r="AD10" s="264"/>
      <c r="AE10" s="124"/>
      <c r="AF10" s="264"/>
      <c r="AG10" s="124"/>
      <c r="AH10" s="264"/>
      <c r="AI10" s="124"/>
      <c r="AJ10" s="264"/>
      <c r="AK10" s="124"/>
      <c r="AL10" s="264"/>
      <c r="AM10" s="124"/>
      <c r="AN10" s="264"/>
      <c r="AO10" s="124"/>
      <c r="AP10" s="264"/>
      <c r="AQ10" s="124"/>
      <c r="AR10" s="264"/>
      <c r="AS10" s="124"/>
      <c r="AT10" s="264"/>
      <c r="AU10" s="124"/>
      <c r="AV10" s="264"/>
      <c r="AW10" s="124"/>
      <c r="AX10" s="264"/>
      <c r="AY10" s="124"/>
      <c r="AZ10" s="264"/>
      <c r="BA10" s="124"/>
      <c r="BB10" s="264"/>
      <c r="BC10" s="124"/>
      <c r="BD10" s="264"/>
      <c r="BE10" s="124"/>
      <c r="BF10" s="264"/>
      <c r="BG10" s="124"/>
      <c r="BH10" s="264"/>
      <c r="BI10" s="124"/>
      <c r="BJ10" s="265"/>
      <c r="BK10" s="124"/>
      <c r="BL10" s="264"/>
      <c r="BM10" s="124"/>
      <c r="BN10" s="264"/>
      <c r="BO10" s="124"/>
      <c r="BP10" s="264"/>
      <c r="BQ10" s="124"/>
      <c r="BR10" s="264"/>
      <c r="BS10" s="124"/>
      <c r="BT10" s="264"/>
      <c r="BU10" s="124"/>
      <c r="BV10" s="264"/>
      <c r="BW10" s="124"/>
      <c r="BX10" s="264"/>
      <c r="BY10" s="124"/>
      <c r="BZ10" s="264"/>
      <c r="CA10" s="124"/>
      <c r="CB10" s="264"/>
      <c r="CC10" s="124"/>
      <c r="CD10" s="264"/>
      <c r="CE10" s="124"/>
      <c r="CF10" s="264"/>
      <c r="CG10" s="124"/>
      <c r="CH10" s="264"/>
      <c r="CI10" s="124"/>
      <c r="CJ10" s="264"/>
      <c r="CK10" s="124"/>
      <c r="CL10" s="264"/>
      <c r="CM10" s="124"/>
      <c r="CN10" s="264"/>
      <c r="CO10" s="124"/>
      <c r="CP10" s="264"/>
      <c r="CQ10" s="124"/>
      <c r="CR10" s="264"/>
      <c r="CS10" s="124"/>
      <c r="CT10" s="264"/>
      <c r="CU10" s="124"/>
      <c r="CV10" s="264"/>
      <c r="CW10" s="124"/>
      <c r="CX10" s="264"/>
      <c r="CY10" s="124"/>
      <c r="CZ10" s="265"/>
      <c r="DA10" s="124"/>
      <c r="DB10" s="265"/>
      <c r="DC10" s="124"/>
      <c r="DD10" s="265"/>
      <c r="DE10" s="124"/>
      <c r="DF10" s="265"/>
      <c r="DG10" s="124"/>
      <c r="DH10" s="265"/>
      <c r="DI10" s="124"/>
      <c r="DJ10" s="265"/>
      <c r="DK10" s="124"/>
      <c r="DL10" s="265"/>
    </row>
    <row r="11" spans="1:232" ht="15" customHeight="1">
      <c r="A11" s="267" t="s">
        <v>165</v>
      </c>
      <c r="B11" s="268">
        <v>0</v>
      </c>
      <c r="C11" s="269">
        <v>0</v>
      </c>
      <c r="D11" s="270">
        <v>0</v>
      </c>
      <c r="E11" s="269">
        <v>0</v>
      </c>
      <c r="F11" s="270">
        <v>0</v>
      </c>
      <c r="G11" s="269">
        <v>0</v>
      </c>
      <c r="H11" s="270">
        <v>0</v>
      </c>
      <c r="I11" s="269">
        <v>0</v>
      </c>
      <c r="J11" s="270">
        <v>0</v>
      </c>
      <c r="K11" s="269">
        <v>0</v>
      </c>
      <c r="L11" s="270">
        <v>0</v>
      </c>
      <c r="M11" s="269">
        <v>0</v>
      </c>
      <c r="N11" s="270">
        <v>0</v>
      </c>
      <c r="O11" s="269">
        <v>0</v>
      </c>
      <c r="P11" s="270">
        <v>0</v>
      </c>
      <c r="Q11" s="269">
        <v>0</v>
      </c>
      <c r="R11" s="270">
        <v>0</v>
      </c>
      <c r="S11" s="271">
        <v>0</v>
      </c>
      <c r="T11" s="270">
        <v>0</v>
      </c>
      <c r="U11" s="271">
        <v>0</v>
      </c>
      <c r="V11" s="270">
        <v>0</v>
      </c>
      <c r="W11" s="271">
        <v>0</v>
      </c>
      <c r="X11" s="270">
        <v>0</v>
      </c>
      <c r="Y11" s="271">
        <v>0</v>
      </c>
      <c r="Z11" s="270">
        <v>0</v>
      </c>
      <c r="AA11" s="271">
        <v>0</v>
      </c>
      <c r="AB11" s="270">
        <v>0</v>
      </c>
      <c r="AC11" s="271">
        <v>0</v>
      </c>
      <c r="AD11" s="270">
        <v>0</v>
      </c>
      <c r="AE11" s="271">
        <v>0</v>
      </c>
      <c r="AF11" s="270">
        <v>0</v>
      </c>
      <c r="AG11" s="271">
        <v>0</v>
      </c>
      <c r="AH11" s="270">
        <v>0</v>
      </c>
      <c r="AI11" s="271">
        <v>0</v>
      </c>
      <c r="AJ11" s="270">
        <v>0</v>
      </c>
      <c r="AK11" s="271">
        <v>0</v>
      </c>
      <c r="AL11" s="270">
        <v>0</v>
      </c>
      <c r="AM11" s="271">
        <v>0</v>
      </c>
      <c r="AN11" s="270">
        <v>0</v>
      </c>
      <c r="AO11" s="271">
        <v>0</v>
      </c>
      <c r="AP11" s="270">
        <v>0</v>
      </c>
      <c r="AQ11" s="271">
        <v>0</v>
      </c>
      <c r="AR11" s="270">
        <v>0</v>
      </c>
      <c r="AS11" s="271">
        <v>0</v>
      </c>
      <c r="AT11" s="270">
        <v>0</v>
      </c>
      <c r="AU11" s="271">
        <v>0</v>
      </c>
      <c r="AV11" s="270">
        <v>0</v>
      </c>
      <c r="AW11" s="271">
        <v>0</v>
      </c>
      <c r="AX11" s="270">
        <v>0</v>
      </c>
      <c r="AY11" s="271">
        <v>0</v>
      </c>
      <c r="AZ11" s="270">
        <v>0</v>
      </c>
      <c r="BA11" s="271">
        <v>0</v>
      </c>
      <c r="BB11" s="270">
        <v>0</v>
      </c>
      <c r="BC11" s="271">
        <v>0</v>
      </c>
      <c r="BD11" s="270">
        <v>0</v>
      </c>
      <c r="BE11" s="271">
        <v>0</v>
      </c>
      <c r="BF11" s="270">
        <v>0</v>
      </c>
      <c r="BG11" s="271">
        <v>0</v>
      </c>
      <c r="BH11" s="270">
        <v>0</v>
      </c>
      <c r="BI11" s="271">
        <v>0</v>
      </c>
      <c r="BJ11" s="272">
        <v>0</v>
      </c>
      <c r="BK11" s="273">
        <v>0</v>
      </c>
      <c r="BL11" s="270">
        <v>0</v>
      </c>
      <c r="BM11" s="271">
        <v>0</v>
      </c>
      <c r="BN11" s="270">
        <v>0</v>
      </c>
      <c r="BO11" s="271">
        <v>0</v>
      </c>
      <c r="BP11" s="270">
        <v>0</v>
      </c>
      <c r="BQ11" s="271">
        <v>0</v>
      </c>
      <c r="BR11" s="270">
        <v>0</v>
      </c>
      <c r="BS11" s="271">
        <v>0</v>
      </c>
      <c r="BT11" s="270">
        <v>0</v>
      </c>
      <c r="BU11" s="271">
        <v>0</v>
      </c>
      <c r="BV11" s="270">
        <v>0</v>
      </c>
      <c r="BW11" s="271">
        <v>0</v>
      </c>
      <c r="BX11" s="270">
        <v>0</v>
      </c>
      <c r="BY11" s="271">
        <v>0</v>
      </c>
      <c r="BZ11" s="270">
        <v>0</v>
      </c>
      <c r="CA11" s="271">
        <v>0</v>
      </c>
      <c r="CB11" s="270">
        <v>0</v>
      </c>
      <c r="CC11" s="271">
        <v>0</v>
      </c>
      <c r="CD11" s="270">
        <v>0</v>
      </c>
      <c r="CE11" s="271">
        <v>0</v>
      </c>
      <c r="CF11" s="270">
        <v>0</v>
      </c>
      <c r="CG11" s="271">
        <v>0</v>
      </c>
      <c r="CH11" s="270">
        <v>0</v>
      </c>
      <c r="CI11" s="271">
        <v>0</v>
      </c>
      <c r="CJ11" s="270">
        <v>0</v>
      </c>
      <c r="CK11" s="271">
        <v>0</v>
      </c>
      <c r="CL11" s="270">
        <v>0</v>
      </c>
      <c r="CM11" s="271">
        <v>0</v>
      </c>
      <c r="CN11" s="270">
        <v>0</v>
      </c>
      <c r="CO11" s="271">
        <v>0</v>
      </c>
      <c r="CP11" s="270">
        <v>0</v>
      </c>
      <c r="CQ11" s="271">
        <v>0</v>
      </c>
      <c r="CR11" s="270">
        <v>0</v>
      </c>
      <c r="CS11" s="271">
        <v>0</v>
      </c>
      <c r="CT11" s="270">
        <v>0</v>
      </c>
      <c r="CU11" s="271">
        <v>0</v>
      </c>
      <c r="CV11" s="270">
        <v>0</v>
      </c>
      <c r="CW11" s="271">
        <v>0</v>
      </c>
      <c r="CX11" s="270">
        <v>0</v>
      </c>
      <c r="CY11" s="271">
        <v>0</v>
      </c>
      <c r="CZ11" s="272">
        <v>0</v>
      </c>
      <c r="DA11" s="271">
        <v>0</v>
      </c>
      <c r="DB11" s="272">
        <v>0</v>
      </c>
      <c r="DC11" s="271">
        <v>0</v>
      </c>
      <c r="DD11" s="272">
        <v>0</v>
      </c>
      <c r="DE11" s="271">
        <v>0</v>
      </c>
      <c r="DF11" s="272">
        <v>0</v>
      </c>
      <c r="DG11" s="271">
        <v>0</v>
      </c>
      <c r="DH11" s="272">
        <v>0</v>
      </c>
      <c r="DI11" s="271">
        <v>0</v>
      </c>
      <c r="DJ11" s="272">
        <v>0</v>
      </c>
      <c r="DK11" s="274">
        <v>0</v>
      </c>
      <c r="DL11" s="275">
        <v>0</v>
      </c>
    </row>
    <row r="12" spans="1:232" ht="15" customHeight="1">
      <c r="A12" s="267" t="s">
        <v>166</v>
      </c>
      <c r="B12" s="268">
        <v>0.5</v>
      </c>
      <c r="C12" s="269">
        <v>231</v>
      </c>
      <c r="D12" s="276">
        <v>0.50137824756364902</v>
      </c>
      <c r="E12" s="269">
        <v>250</v>
      </c>
      <c r="F12" s="276">
        <v>0.50074109682329848</v>
      </c>
      <c r="G12" s="269">
        <v>275</v>
      </c>
      <c r="H12" s="276">
        <v>0.50132166621091978</v>
      </c>
      <c r="I12" s="269">
        <v>306</v>
      </c>
      <c r="J12" s="276">
        <v>0.50177918436285518</v>
      </c>
      <c r="K12" s="269">
        <v>317</v>
      </c>
      <c r="L12" s="276">
        <v>0.50120161902352645</v>
      </c>
      <c r="M12" s="269">
        <v>326</v>
      </c>
      <c r="N12" s="276">
        <v>0.50056812947210028</v>
      </c>
      <c r="O12" s="271">
        <v>371</v>
      </c>
      <c r="P12" s="276">
        <v>0.50126329158391092</v>
      </c>
      <c r="Q12" s="271">
        <v>381</v>
      </c>
      <c r="R12" s="276">
        <v>0.50080839149808754</v>
      </c>
      <c r="S12" s="271">
        <v>373</v>
      </c>
      <c r="T12" s="276">
        <v>0.50083248294752669</v>
      </c>
      <c r="U12" s="271">
        <v>386</v>
      </c>
      <c r="V12" s="276">
        <v>0.5</v>
      </c>
      <c r="W12" s="271">
        <v>393</v>
      </c>
      <c r="X12" s="276">
        <v>0.5</v>
      </c>
      <c r="Y12" s="271">
        <v>546</v>
      </c>
      <c r="Z12" s="276">
        <v>0.63373415664608379</v>
      </c>
      <c r="AA12" s="271">
        <v>569</v>
      </c>
      <c r="AB12" s="276">
        <v>0.63657925355768363</v>
      </c>
      <c r="AC12" s="271">
        <v>584</v>
      </c>
      <c r="AD12" s="276">
        <v>0.6266632328955275</v>
      </c>
      <c r="AE12" s="271">
        <v>608</v>
      </c>
      <c r="AF12" s="276">
        <v>0.6</v>
      </c>
      <c r="AG12" s="271">
        <v>501</v>
      </c>
      <c r="AH12" s="276">
        <v>0.50213482470383064</v>
      </c>
      <c r="AI12" s="271">
        <v>512</v>
      </c>
      <c r="AJ12" s="276">
        <v>0.50141512667587229</v>
      </c>
      <c r="AK12" s="271">
        <v>525</v>
      </c>
      <c r="AL12" s="276">
        <v>0.50094941842157992</v>
      </c>
      <c r="AM12" s="271">
        <v>542</v>
      </c>
      <c r="AN12" s="276">
        <v>0.50158248348109347</v>
      </c>
      <c r="AO12" s="271">
        <v>544</v>
      </c>
      <c r="AP12" s="276">
        <v>0.50203490250002303</v>
      </c>
      <c r="AQ12" s="271">
        <v>549</v>
      </c>
      <c r="AR12" s="276">
        <v>0.50187402870463482</v>
      </c>
      <c r="AS12" s="271">
        <v>563</v>
      </c>
      <c r="AT12" s="276">
        <v>0.50159923735533363</v>
      </c>
      <c r="AU12" s="271">
        <v>585</v>
      </c>
      <c r="AV12" s="276">
        <v>0.50178412132024974</v>
      </c>
      <c r="AW12" s="271">
        <v>599</v>
      </c>
      <c r="AX12" s="276">
        <v>0.50249148532791976</v>
      </c>
      <c r="AY12" s="271">
        <v>605</v>
      </c>
      <c r="AZ12" s="276">
        <v>0.50153361518693529</v>
      </c>
      <c r="BA12" s="271">
        <v>645</v>
      </c>
      <c r="BB12" s="276">
        <v>0.50119665558076654</v>
      </c>
      <c r="BC12" s="271">
        <v>665</v>
      </c>
      <c r="BD12" s="276">
        <v>0.5</v>
      </c>
      <c r="BE12" s="271">
        <v>755</v>
      </c>
      <c r="BF12" s="276">
        <v>0.6</v>
      </c>
      <c r="BG12" s="271">
        <v>760</v>
      </c>
      <c r="BH12" s="276">
        <v>0.6</v>
      </c>
      <c r="BI12" s="271">
        <v>770</v>
      </c>
      <c r="BJ12" s="277">
        <v>0.6</v>
      </c>
      <c r="BK12" s="271">
        <v>785</v>
      </c>
      <c r="BL12" s="276">
        <v>0.6</v>
      </c>
      <c r="BM12" s="271">
        <v>789</v>
      </c>
      <c r="BN12" s="276">
        <v>0.6</v>
      </c>
      <c r="BO12" s="271">
        <v>746</v>
      </c>
      <c r="BP12" s="276">
        <v>0.5</v>
      </c>
      <c r="BQ12" s="271">
        <v>747</v>
      </c>
      <c r="BR12" s="276">
        <v>0.5</v>
      </c>
      <c r="BS12" s="271">
        <v>814</v>
      </c>
      <c r="BT12" s="276">
        <v>0.6</v>
      </c>
      <c r="BU12" s="271">
        <v>844</v>
      </c>
      <c r="BV12" s="276">
        <v>0.6</v>
      </c>
      <c r="BW12" s="271">
        <v>733</v>
      </c>
      <c r="BX12" s="276">
        <v>0.6</v>
      </c>
      <c r="BY12" s="271">
        <v>872</v>
      </c>
      <c r="BZ12" s="276">
        <v>0.7</v>
      </c>
      <c r="CA12" s="271">
        <v>875</v>
      </c>
      <c r="CB12" s="276">
        <v>0.8</v>
      </c>
      <c r="CC12" s="271">
        <v>836</v>
      </c>
      <c r="CD12" s="276">
        <v>0.6</v>
      </c>
      <c r="CE12" s="271">
        <v>739</v>
      </c>
      <c r="CF12" s="276">
        <v>0.6</v>
      </c>
      <c r="CG12" s="271">
        <v>698</v>
      </c>
      <c r="CH12" s="276">
        <v>0.5</v>
      </c>
      <c r="CI12" s="271">
        <v>693</v>
      </c>
      <c r="CJ12" s="276">
        <v>0.6</v>
      </c>
      <c r="CK12" s="271">
        <v>717</v>
      </c>
      <c r="CL12" s="276">
        <v>0.5</v>
      </c>
      <c r="CM12" s="271">
        <v>714</v>
      </c>
      <c r="CN12" s="276">
        <v>0.5</v>
      </c>
      <c r="CO12" s="271">
        <v>732</v>
      </c>
      <c r="CP12" s="276">
        <v>0.5</v>
      </c>
      <c r="CQ12" s="271">
        <v>774.00400000000002</v>
      </c>
      <c r="CR12" s="276">
        <v>0.6</v>
      </c>
      <c r="CS12" s="271">
        <v>838</v>
      </c>
      <c r="CT12" s="276">
        <v>0.5</v>
      </c>
      <c r="CU12" s="271">
        <v>857</v>
      </c>
      <c r="CV12" s="276">
        <v>0.6</v>
      </c>
      <c r="CW12" s="271">
        <v>869</v>
      </c>
      <c r="CX12" s="276">
        <v>0.6</v>
      </c>
      <c r="CY12" s="271">
        <v>914.38300000000004</v>
      </c>
      <c r="CZ12" s="276">
        <v>0.5725271591985317</v>
      </c>
      <c r="DA12" s="271">
        <v>978.55499999999995</v>
      </c>
      <c r="DB12" s="276">
        <v>0.57073546863771107</v>
      </c>
      <c r="DC12" s="271">
        <v>1906.23748</v>
      </c>
      <c r="DD12" s="276">
        <v>1.1000000000000001</v>
      </c>
      <c r="DE12" s="271">
        <v>1932.2819999999999</v>
      </c>
      <c r="DF12" s="276">
        <v>1.1249607740286609</v>
      </c>
      <c r="DG12" s="271">
        <v>673.58299999999997</v>
      </c>
      <c r="DH12" s="276">
        <v>0.62686846719634848</v>
      </c>
      <c r="DI12" s="271">
        <v>732</v>
      </c>
      <c r="DJ12" s="276">
        <v>0.6</v>
      </c>
      <c r="DK12" s="274">
        <v>793</v>
      </c>
      <c r="DL12" s="275">
        <v>0.81855779681440644</v>
      </c>
    </row>
    <row r="13" spans="1:232" ht="15" customHeight="1">
      <c r="A13" s="267" t="s">
        <v>167</v>
      </c>
      <c r="B13" s="268">
        <v>1</v>
      </c>
      <c r="C13" s="269">
        <v>137</v>
      </c>
      <c r="D13" s="276">
        <v>1.3047619047619048</v>
      </c>
      <c r="E13" s="269">
        <v>120</v>
      </c>
      <c r="F13" s="276">
        <v>1.0189352127027258</v>
      </c>
      <c r="G13" s="269">
        <v>134</v>
      </c>
      <c r="H13" s="276">
        <v>1.0123904502870957</v>
      </c>
      <c r="I13" s="269">
        <v>154</v>
      </c>
      <c r="J13" s="276">
        <v>1.0136246955834922</v>
      </c>
      <c r="K13" s="269">
        <v>175</v>
      </c>
      <c r="L13" s="276">
        <v>1.0106260106260105</v>
      </c>
      <c r="M13" s="269">
        <v>189</v>
      </c>
      <c r="N13" s="276">
        <v>1.0084840723547304</v>
      </c>
      <c r="O13" s="271">
        <v>196</v>
      </c>
      <c r="P13" s="276">
        <v>1.0078157136980668</v>
      </c>
      <c r="Q13" s="271">
        <v>227</v>
      </c>
      <c r="R13" s="276">
        <v>1.0105506833459466</v>
      </c>
      <c r="S13" s="271">
        <v>221</v>
      </c>
      <c r="T13" s="276">
        <v>1.0118121051185789</v>
      </c>
      <c r="U13" s="271">
        <v>215</v>
      </c>
      <c r="V13" s="276">
        <v>1</v>
      </c>
      <c r="W13" s="271">
        <v>205</v>
      </c>
      <c r="X13" s="276">
        <v>1</v>
      </c>
      <c r="Y13" s="271">
        <v>212</v>
      </c>
      <c r="Z13" s="276">
        <v>1.0589939557420451</v>
      </c>
      <c r="AA13" s="271">
        <v>226</v>
      </c>
      <c r="AB13" s="276">
        <v>1.0636295180722892</v>
      </c>
      <c r="AC13" s="271">
        <v>227</v>
      </c>
      <c r="AD13" s="276">
        <v>1.0717152164675887</v>
      </c>
      <c r="AE13" s="271">
        <v>236</v>
      </c>
      <c r="AF13" s="276">
        <v>1.1000000000000001</v>
      </c>
      <c r="AG13" s="271">
        <v>225</v>
      </c>
      <c r="AH13" s="276">
        <v>1.0176390773405699</v>
      </c>
      <c r="AI13" s="271">
        <v>240</v>
      </c>
      <c r="AJ13" s="276">
        <v>1.019367991845056</v>
      </c>
      <c r="AK13" s="271">
        <v>244</v>
      </c>
      <c r="AL13" s="276">
        <v>1.0221607808638096</v>
      </c>
      <c r="AM13" s="271">
        <v>240</v>
      </c>
      <c r="AN13" s="276">
        <v>1.024152940172399</v>
      </c>
      <c r="AO13" s="271">
        <v>402</v>
      </c>
      <c r="AP13" s="276">
        <v>1.0123649550479741</v>
      </c>
      <c r="AQ13" s="271">
        <v>396</v>
      </c>
      <c r="AR13" s="276">
        <v>1.0128136269469807</v>
      </c>
      <c r="AS13" s="271">
        <v>397</v>
      </c>
      <c r="AT13" s="276">
        <v>1.015033749232972</v>
      </c>
      <c r="AU13" s="271">
        <v>404</v>
      </c>
      <c r="AV13" s="276">
        <v>1.0146419870909411</v>
      </c>
      <c r="AW13" s="271">
        <v>419</v>
      </c>
      <c r="AX13" s="276">
        <v>1.010052310585059</v>
      </c>
      <c r="AY13" s="271">
        <v>435</v>
      </c>
      <c r="AZ13" s="276">
        <v>1.0114397321428572</v>
      </c>
      <c r="BA13" s="271">
        <v>533</v>
      </c>
      <c r="BB13" s="276">
        <v>1.0086482599398217</v>
      </c>
      <c r="BC13" s="271">
        <v>540</v>
      </c>
      <c r="BD13" s="276">
        <v>1</v>
      </c>
      <c r="BE13" s="271">
        <v>669</v>
      </c>
      <c r="BF13" s="276">
        <v>1.1000000000000001</v>
      </c>
      <c r="BG13" s="271">
        <v>691</v>
      </c>
      <c r="BH13" s="276">
        <v>1.1000000000000001</v>
      </c>
      <c r="BI13" s="271">
        <v>696</v>
      </c>
      <c r="BJ13" s="277">
        <v>1.1000000000000001</v>
      </c>
      <c r="BK13" s="271">
        <v>740</v>
      </c>
      <c r="BL13" s="276">
        <v>1.1000000000000001</v>
      </c>
      <c r="BM13" s="271">
        <v>786</v>
      </c>
      <c r="BN13" s="276">
        <v>1.2</v>
      </c>
      <c r="BO13" s="271">
        <v>718</v>
      </c>
      <c r="BP13" s="276">
        <v>1.1000000000000001</v>
      </c>
      <c r="BQ13" s="271">
        <v>689</v>
      </c>
      <c r="BR13" s="276">
        <v>1.1000000000000001</v>
      </c>
      <c r="BS13" s="271">
        <v>747</v>
      </c>
      <c r="BT13" s="276">
        <v>1.2</v>
      </c>
      <c r="BU13" s="271">
        <v>747</v>
      </c>
      <c r="BV13" s="276">
        <v>1.2</v>
      </c>
      <c r="BW13" s="271">
        <v>668</v>
      </c>
      <c r="BX13" s="276">
        <v>1.1000000000000001</v>
      </c>
      <c r="BY13" s="271">
        <v>849</v>
      </c>
      <c r="BZ13" s="276">
        <v>1.4</v>
      </c>
      <c r="CA13" s="271">
        <v>610</v>
      </c>
      <c r="CB13" s="276">
        <v>1.7</v>
      </c>
      <c r="CC13" s="271">
        <v>1001</v>
      </c>
      <c r="CD13" s="276">
        <v>2.2000000000000002</v>
      </c>
      <c r="CE13" s="271">
        <v>535</v>
      </c>
      <c r="CF13" s="276">
        <v>1.1000000000000001</v>
      </c>
      <c r="CG13" s="271">
        <v>503</v>
      </c>
      <c r="CH13" s="276">
        <v>1.1000000000000001</v>
      </c>
      <c r="CI13" s="271">
        <v>461</v>
      </c>
      <c r="CJ13" s="276">
        <v>1.1000000000000001</v>
      </c>
      <c r="CK13" s="271">
        <v>459</v>
      </c>
      <c r="CL13" s="276">
        <v>1.1000000000000001</v>
      </c>
      <c r="CM13" s="271">
        <v>451</v>
      </c>
      <c r="CN13" s="276">
        <v>1.1000000000000001</v>
      </c>
      <c r="CO13" s="271">
        <v>487</v>
      </c>
      <c r="CP13" s="276">
        <v>1.1000000000000001</v>
      </c>
      <c r="CQ13" s="271">
        <v>491.315</v>
      </c>
      <c r="CR13" s="276">
        <v>1.1000000000000001</v>
      </c>
      <c r="CS13" s="271">
        <v>426.18</v>
      </c>
      <c r="CT13" s="276">
        <v>1.1000000000000001</v>
      </c>
      <c r="CU13" s="271">
        <v>435</v>
      </c>
      <c r="CV13" s="276">
        <v>1.1000000000000001</v>
      </c>
      <c r="CW13" s="271">
        <v>458</v>
      </c>
      <c r="CX13" s="276">
        <v>1.1000000000000001</v>
      </c>
      <c r="CY13" s="271">
        <v>570.61199999999997</v>
      </c>
      <c r="CZ13" s="276">
        <v>1.1909990418357481</v>
      </c>
      <c r="DA13" s="271">
        <v>579.68200000000002</v>
      </c>
      <c r="DB13" s="276">
        <v>1.1737045332541147</v>
      </c>
      <c r="DC13" s="271">
        <v>1392.204</v>
      </c>
      <c r="DD13" s="276">
        <v>2.5</v>
      </c>
      <c r="DE13" s="271">
        <v>1485.4</v>
      </c>
      <c r="DF13" s="276">
        <v>2.5507804333744017</v>
      </c>
      <c r="DG13" s="271">
        <v>1398.251</v>
      </c>
      <c r="DH13" s="276">
        <v>1.2443020440070318</v>
      </c>
      <c r="DI13" s="271">
        <v>1409</v>
      </c>
      <c r="DJ13" s="276">
        <v>1.2</v>
      </c>
      <c r="DK13" s="278">
        <v>2001.846</v>
      </c>
      <c r="DL13" s="275">
        <v>1.7358261020035664</v>
      </c>
    </row>
    <row r="14" spans="1:232" ht="15" customHeight="1">
      <c r="A14" s="267" t="s">
        <v>168</v>
      </c>
      <c r="B14" s="268">
        <v>3</v>
      </c>
      <c r="C14" s="269">
        <v>765</v>
      </c>
      <c r="D14" s="276">
        <v>4.4606413994169101</v>
      </c>
      <c r="E14" s="269">
        <v>783</v>
      </c>
      <c r="F14" s="276">
        <v>4.2577487765089721</v>
      </c>
      <c r="G14" s="269">
        <v>875</v>
      </c>
      <c r="H14" s="276">
        <v>4.3190680685127596</v>
      </c>
      <c r="I14" s="269">
        <v>974</v>
      </c>
      <c r="J14" s="276">
        <v>4.1542267337712193</v>
      </c>
      <c r="K14" s="269">
        <v>997</v>
      </c>
      <c r="L14" s="276">
        <v>3.9453897902651365</v>
      </c>
      <c r="M14" s="269">
        <v>1018</v>
      </c>
      <c r="N14" s="276">
        <v>3.6359739981427248</v>
      </c>
      <c r="O14" s="271">
        <v>1028</v>
      </c>
      <c r="P14" s="276">
        <v>3.6162802969008339</v>
      </c>
      <c r="Q14" s="271">
        <v>1355</v>
      </c>
      <c r="R14" s="276">
        <v>4.5171183785045175</v>
      </c>
      <c r="S14" s="271">
        <v>1312</v>
      </c>
      <c r="T14" s="276">
        <v>4.2443064182194616</v>
      </c>
      <c r="U14" s="271">
        <v>2312</v>
      </c>
      <c r="V14" s="276">
        <v>6.9</v>
      </c>
      <c r="W14" s="271">
        <v>2373</v>
      </c>
      <c r="X14" s="276">
        <v>6.9</v>
      </c>
      <c r="Y14" s="271">
        <v>2333</v>
      </c>
      <c r="Z14" s="276">
        <v>6.3875807688095501</v>
      </c>
      <c r="AA14" s="271">
        <v>2373</v>
      </c>
      <c r="AB14" s="276">
        <v>6.1010412649440804</v>
      </c>
      <c r="AC14" s="271">
        <v>2458</v>
      </c>
      <c r="AD14" s="276">
        <v>5.7463471654003504</v>
      </c>
      <c r="AE14" s="271">
        <v>2599</v>
      </c>
      <c r="AF14" s="276">
        <v>5.7</v>
      </c>
      <c r="AG14" s="271">
        <v>2864</v>
      </c>
      <c r="AH14" s="276">
        <v>5.5709006029955255</v>
      </c>
      <c r="AI14" s="271">
        <v>2831</v>
      </c>
      <c r="AJ14" s="276">
        <v>5.1597499407658525</v>
      </c>
      <c r="AK14" s="271">
        <v>2707</v>
      </c>
      <c r="AL14" s="276">
        <v>4.722857093009055</v>
      </c>
      <c r="AM14" s="271">
        <v>3749</v>
      </c>
      <c r="AN14" s="276">
        <v>6.1857541208111275</v>
      </c>
      <c r="AO14" s="271">
        <v>3163</v>
      </c>
      <c r="AP14" s="276">
        <v>6.6025132551246184</v>
      </c>
      <c r="AQ14" s="271">
        <v>2996</v>
      </c>
      <c r="AR14" s="276">
        <v>6.1794855928882289</v>
      </c>
      <c r="AS14" s="271">
        <v>2900</v>
      </c>
      <c r="AT14" s="276">
        <v>5.7059656855029122</v>
      </c>
      <c r="AU14" s="271">
        <v>2945</v>
      </c>
      <c r="AV14" s="276">
        <v>5.6359321774409619</v>
      </c>
      <c r="AW14" s="271">
        <v>2945</v>
      </c>
      <c r="AX14" s="276">
        <v>5.4770318021201412</v>
      </c>
      <c r="AY14" s="271">
        <v>2935</v>
      </c>
      <c r="AZ14" s="276">
        <v>5.346473331390265</v>
      </c>
      <c r="BA14" s="271">
        <v>2541</v>
      </c>
      <c r="BB14" s="276">
        <v>5.3688013691394278</v>
      </c>
      <c r="BC14" s="271">
        <v>2589</v>
      </c>
      <c r="BD14" s="276">
        <v>5.4</v>
      </c>
      <c r="BE14" s="271">
        <v>2541</v>
      </c>
      <c r="BF14" s="276">
        <v>5.6</v>
      </c>
      <c r="BG14" s="271">
        <v>2370</v>
      </c>
      <c r="BH14" s="276">
        <v>5.2</v>
      </c>
      <c r="BI14" s="271">
        <v>2352</v>
      </c>
      <c r="BJ14" s="277">
        <v>5.3</v>
      </c>
      <c r="BK14" s="271">
        <v>2392</v>
      </c>
      <c r="BL14" s="276">
        <v>5.7</v>
      </c>
      <c r="BM14" s="271">
        <v>2254</v>
      </c>
      <c r="BN14" s="276">
        <v>5.2</v>
      </c>
      <c r="BO14" s="271">
        <v>2138</v>
      </c>
      <c r="BP14" s="276">
        <v>4.5999999999999996</v>
      </c>
      <c r="BQ14" s="271">
        <v>2090</v>
      </c>
      <c r="BR14" s="276">
        <v>4.5</v>
      </c>
      <c r="BS14" s="271">
        <v>4020</v>
      </c>
      <c r="BT14" s="276">
        <v>9.1999999999999993</v>
      </c>
      <c r="BU14" s="271">
        <v>3995</v>
      </c>
      <c r="BV14" s="276">
        <v>9.1999999999999993</v>
      </c>
      <c r="BW14" s="271">
        <v>3602</v>
      </c>
      <c r="BX14" s="276">
        <v>8.3000000000000007</v>
      </c>
      <c r="BY14" s="271">
        <v>2604</v>
      </c>
      <c r="BZ14" s="276">
        <v>6.4</v>
      </c>
      <c r="CA14" s="271">
        <v>3742</v>
      </c>
      <c r="CB14" s="276">
        <v>10</v>
      </c>
      <c r="CC14" s="271">
        <v>2437</v>
      </c>
      <c r="CD14" s="276">
        <v>6.4</v>
      </c>
      <c r="CE14" s="271">
        <v>1328</v>
      </c>
      <c r="CF14" s="276">
        <v>3.5</v>
      </c>
      <c r="CG14" s="271">
        <v>1484</v>
      </c>
      <c r="CH14" s="276">
        <v>3.4</v>
      </c>
      <c r="CI14" s="271">
        <v>1411</v>
      </c>
      <c r="CJ14" s="276">
        <v>3.4</v>
      </c>
      <c r="CK14" s="271">
        <v>1337</v>
      </c>
      <c r="CL14" s="276">
        <v>3.4</v>
      </c>
      <c r="CM14" s="271">
        <v>1415</v>
      </c>
      <c r="CN14" s="276">
        <v>3.3</v>
      </c>
      <c r="CO14" s="271">
        <v>1520</v>
      </c>
      <c r="CP14" s="276">
        <v>3.3</v>
      </c>
      <c r="CQ14" s="271">
        <v>1568.367</v>
      </c>
      <c r="CR14" s="276">
        <v>3.3</v>
      </c>
      <c r="CS14" s="271">
        <v>1469.5909999999999</v>
      </c>
      <c r="CT14" s="276">
        <v>3.3</v>
      </c>
      <c r="CU14" s="271">
        <v>1523</v>
      </c>
      <c r="CV14" s="276">
        <v>3.3</v>
      </c>
      <c r="CW14" s="271">
        <v>1561</v>
      </c>
      <c r="CX14" s="276">
        <v>3.3</v>
      </c>
      <c r="CY14" s="271">
        <v>3696.306</v>
      </c>
      <c r="CZ14" s="276">
        <v>7.7518008390000572</v>
      </c>
      <c r="DA14" s="271">
        <v>4158.5389999999998</v>
      </c>
      <c r="DB14" s="276">
        <v>8.7105935219388329</v>
      </c>
      <c r="DC14" s="271">
        <v>4554.7349999999997</v>
      </c>
      <c r="DD14" s="276">
        <v>9.1</v>
      </c>
      <c r="DE14" s="271">
        <v>4446.6239999999998</v>
      </c>
      <c r="DF14" s="276">
        <v>9.2650189290528537</v>
      </c>
      <c r="DG14" s="271">
        <v>5224.241</v>
      </c>
      <c r="DH14" s="276">
        <v>8.8786996649686145</v>
      </c>
      <c r="DI14" s="271">
        <v>5804</v>
      </c>
      <c r="DJ14" s="276">
        <v>8.9</v>
      </c>
      <c r="DK14" s="278">
        <v>6274.3059999999996</v>
      </c>
      <c r="DL14" s="275">
        <v>9.0883424776999906</v>
      </c>
    </row>
    <row r="15" spans="1:232" ht="15" customHeight="1">
      <c r="A15" s="267" t="s">
        <v>169</v>
      </c>
      <c r="B15" s="268">
        <v>10</v>
      </c>
      <c r="C15" s="269">
        <v>532</v>
      </c>
      <c r="D15" s="276">
        <v>26.626626626626624</v>
      </c>
      <c r="E15" s="269">
        <v>534</v>
      </c>
      <c r="F15" s="276">
        <v>26.553953257086029</v>
      </c>
      <c r="G15" s="269">
        <v>526</v>
      </c>
      <c r="H15" s="276">
        <v>26.452246340232204</v>
      </c>
      <c r="I15" s="269">
        <v>544</v>
      </c>
      <c r="J15" s="276">
        <v>26.407766990291265</v>
      </c>
      <c r="K15" s="269">
        <v>588</v>
      </c>
      <c r="L15" s="276">
        <v>26.788154897494305</v>
      </c>
      <c r="M15" s="269">
        <v>584</v>
      </c>
      <c r="N15" s="276">
        <v>26.750574712643676</v>
      </c>
      <c r="O15" s="271">
        <v>624</v>
      </c>
      <c r="P15" s="276">
        <v>26.815642458100559</v>
      </c>
      <c r="Q15" s="271">
        <v>757</v>
      </c>
      <c r="R15" s="276">
        <v>27.035714285714285</v>
      </c>
      <c r="S15" s="271">
        <v>923</v>
      </c>
      <c r="T15" s="276">
        <v>26.214143709173531</v>
      </c>
      <c r="U15" s="271">
        <v>1090</v>
      </c>
      <c r="V15" s="276">
        <v>26.7</v>
      </c>
      <c r="W15" s="271">
        <v>1035</v>
      </c>
      <c r="X15" s="276">
        <v>26.4</v>
      </c>
      <c r="Y15" s="271">
        <v>996</v>
      </c>
      <c r="Z15" s="276">
        <v>26.37013502779984</v>
      </c>
      <c r="AA15" s="271">
        <v>1046</v>
      </c>
      <c r="AB15" s="276">
        <v>26.407472860388793</v>
      </c>
      <c r="AC15" s="271">
        <v>1101</v>
      </c>
      <c r="AD15" s="276">
        <v>25.802671666276073</v>
      </c>
      <c r="AE15" s="271">
        <v>1066</v>
      </c>
      <c r="AF15" s="276">
        <v>25.9</v>
      </c>
      <c r="AG15" s="271">
        <v>1121</v>
      </c>
      <c r="AH15" s="276">
        <v>26.1610268378063</v>
      </c>
      <c r="AI15" s="271">
        <v>1258</v>
      </c>
      <c r="AJ15" s="276">
        <v>26.478636076615448</v>
      </c>
      <c r="AK15" s="271">
        <v>1379</v>
      </c>
      <c r="AL15" s="276">
        <v>27.065750736015705</v>
      </c>
      <c r="AM15" s="271">
        <v>1419</v>
      </c>
      <c r="AN15" s="276">
        <v>26.936218678815489</v>
      </c>
      <c r="AO15" s="271">
        <v>1572</v>
      </c>
      <c r="AP15" s="276">
        <v>26.885582349923038</v>
      </c>
      <c r="AQ15" s="271">
        <v>1871</v>
      </c>
      <c r="AR15" s="276">
        <v>27.486411047451153</v>
      </c>
      <c r="AS15" s="271">
        <v>1738</v>
      </c>
      <c r="AT15" s="276">
        <v>27.344241661422281</v>
      </c>
      <c r="AU15" s="271">
        <v>1982</v>
      </c>
      <c r="AV15" s="276">
        <v>27.558398220244719</v>
      </c>
      <c r="AW15" s="271">
        <v>2039</v>
      </c>
      <c r="AX15" s="276">
        <v>27.453884475562141</v>
      </c>
      <c r="AY15" s="271">
        <v>2079</v>
      </c>
      <c r="AZ15" s="276">
        <v>27.326498422712937</v>
      </c>
      <c r="BA15" s="271">
        <v>2356</v>
      </c>
      <c r="BB15" s="276">
        <v>25.97574421168688</v>
      </c>
      <c r="BC15" s="271">
        <v>2467</v>
      </c>
      <c r="BD15" s="276">
        <v>25.7</v>
      </c>
      <c r="BE15" s="271">
        <v>1856</v>
      </c>
      <c r="BF15" s="276">
        <v>27.8</v>
      </c>
      <c r="BG15" s="271">
        <v>1976</v>
      </c>
      <c r="BH15" s="276">
        <v>28.2</v>
      </c>
      <c r="BI15" s="271">
        <v>1734</v>
      </c>
      <c r="BJ15" s="277">
        <v>27.9</v>
      </c>
      <c r="BK15" s="271">
        <v>1605</v>
      </c>
      <c r="BL15" s="276">
        <v>28</v>
      </c>
      <c r="BM15" s="271">
        <v>1737</v>
      </c>
      <c r="BN15" s="276">
        <v>28.6</v>
      </c>
      <c r="BO15" s="271">
        <v>1891</v>
      </c>
      <c r="BP15" s="276">
        <v>28.4</v>
      </c>
      <c r="BQ15" s="271">
        <v>2037</v>
      </c>
      <c r="BR15" s="276">
        <v>28.4</v>
      </c>
      <c r="BS15" s="271">
        <v>2571</v>
      </c>
      <c r="BT15" s="276">
        <v>26</v>
      </c>
      <c r="BU15" s="271">
        <v>2559</v>
      </c>
      <c r="BV15" s="276">
        <v>26</v>
      </c>
      <c r="BW15" s="271">
        <v>2540</v>
      </c>
      <c r="BX15" s="276">
        <v>29.6</v>
      </c>
      <c r="BY15" s="271">
        <v>3068</v>
      </c>
      <c r="BZ15" s="276">
        <v>29.8</v>
      </c>
      <c r="CA15" s="271">
        <v>3191</v>
      </c>
      <c r="CB15" s="276">
        <v>27.7</v>
      </c>
      <c r="CC15" s="271">
        <v>3926</v>
      </c>
      <c r="CD15" s="276">
        <v>29.8</v>
      </c>
      <c r="CE15" s="271">
        <v>2022</v>
      </c>
      <c r="CF15" s="276">
        <v>15.4</v>
      </c>
      <c r="CG15" s="271">
        <v>1894</v>
      </c>
      <c r="CH15" s="276">
        <v>15.4</v>
      </c>
      <c r="CI15" s="271">
        <v>1935</v>
      </c>
      <c r="CJ15" s="276">
        <v>15.7</v>
      </c>
      <c r="CK15" s="271">
        <v>1905.855</v>
      </c>
      <c r="CL15" s="276">
        <v>14.7</v>
      </c>
      <c r="CM15" s="271">
        <v>1711</v>
      </c>
      <c r="CN15" s="276">
        <v>15.4</v>
      </c>
      <c r="CO15" s="271">
        <v>1680</v>
      </c>
      <c r="CP15" s="276">
        <v>15</v>
      </c>
      <c r="CQ15" s="271">
        <v>1519.546</v>
      </c>
      <c r="CR15" s="276">
        <v>15.4</v>
      </c>
      <c r="CS15" s="271">
        <v>1477.7570000000001</v>
      </c>
      <c r="CT15" s="276">
        <v>15.7</v>
      </c>
      <c r="CU15" s="271">
        <v>1429</v>
      </c>
      <c r="CV15" s="276">
        <v>15.4</v>
      </c>
      <c r="CW15" s="271">
        <v>1441</v>
      </c>
      <c r="CX15" s="276">
        <v>15.5</v>
      </c>
      <c r="CY15" s="271">
        <v>1989.3</v>
      </c>
      <c r="CZ15" s="276">
        <v>22.37643523915666</v>
      </c>
      <c r="DA15" s="271">
        <v>1959.999</v>
      </c>
      <c r="DB15" s="276">
        <v>24.284312450052965</v>
      </c>
      <c r="DC15" s="271">
        <v>2193.8850000000002</v>
      </c>
      <c r="DD15" s="276">
        <v>24.9</v>
      </c>
      <c r="DE15" s="271">
        <v>2811.8150000000001</v>
      </c>
      <c r="DF15" s="276">
        <v>23.939957157258064</v>
      </c>
      <c r="DG15" s="271">
        <v>5386.19</v>
      </c>
      <c r="DH15" s="276">
        <v>26.453281768443134</v>
      </c>
      <c r="DI15" s="271">
        <v>4901</v>
      </c>
      <c r="DJ15" s="276">
        <v>26.6</v>
      </c>
      <c r="DK15" s="278">
        <v>4749.2560000000003</v>
      </c>
      <c r="DL15" s="275">
        <v>27.077407678371717</v>
      </c>
    </row>
    <row r="16" spans="1:232" ht="15" customHeight="1">
      <c r="A16" s="267" t="s">
        <v>170</v>
      </c>
      <c r="B16" s="268">
        <v>30</v>
      </c>
      <c r="C16" s="269">
        <v>442</v>
      </c>
      <c r="D16" s="276">
        <v>49.330357142857146</v>
      </c>
      <c r="E16" s="269">
        <v>465</v>
      </c>
      <c r="F16" s="276">
        <v>49.154334038054969</v>
      </c>
      <c r="G16" s="269">
        <v>466</v>
      </c>
      <c r="H16" s="276">
        <v>48.641666666666666</v>
      </c>
      <c r="I16" s="269">
        <v>493</v>
      </c>
      <c r="J16" s="276">
        <v>48.380765456329733</v>
      </c>
      <c r="K16" s="269">
        <v>512</v>
      </c>
      <c r="L16" s="276">
        <v>48.040074906367046</v>
      </c>
      <c r="M16" s="269">
        <v>573</v>
      </c>
      <c r="N16" s="276">
        <v>48.110831234256928</v>
      </c>
      <c r="O16" s="271">
        <v>587</v>
      </c>
      <c r="P16" s="276">
        <v>48.036006546644842</v>
      </c>
      <c r="Q16" s="271">
        <v>655</v>
      </c>
      <c r="R16" s="276">
        <v>48.446745562130175</v>
      </c>
      <c r="S16" s="271">
        <v>838</v>
      </c>
      <c r="T16" s="276">
        <v>48.383371824480371</v>
      </c>
      <c r="U16" s="271">
        <v>860</v>
      </c>
      <c r="V16" s="276">
        <v>48.1</v>
      </c>
      <c r="W16" s="271">
        <v>887</v>
      </c>
      <c r="X16" s="276">
        <v>48.2</v>
      </c>
      <c r="Y16" s="271">
        <v>923</v>
      </c>
      <c r="Z16" s="276">
        <v>48.173277661795403</v>
      </c>
      <c r="AA16" s="271">
        <v>858</v>
      </c>
      <c r="AB16" s="276">
        <v>47.986577181208048</v>
      </c>
      <c r="AC16" s="271">
        <v>837</v>
      </c>
      <c r="AD16" s="276">
        <v>48.075818495117751</v>
      </c>
      <c r="AE16" s="271">
        <v>906</v>
      </c>
      <c r="AF16" s="276">
        <v>48.1</v>
      </c>
      <c r="AG16" s="271">
        <v>876</v>
      </c>
      <c r="AH16" s="276">
        <v>48.026315789473685</v>
      </c>
      <c r="AI16" s="271">
        <v>927</v>
      </c>
      <c r="AJ16" s="276">
        <v>48.331595411887385</v>
      </c>
      <c r="AK16" s="271">
        <v>997</v>
      </c>
      <c r="AL16" s="276">
        <v>48.327678138633054</v>
      </c>
      <c r="AM16" s="271">
        <v>1113</v>
      </c>
      <c r="AN16" s="276">
        <v>48.286334056399134</v>
      </c>
      <c r="AO16" s="271">
        <v>1190</v>
      </c>
      <c r="AP16" s="276">
        <v>48.531810766721044</v>
      </c>
      <c r="AQ16" s="271">
        <v>1122</v>
      </c>
      <c r="AR16" s="276">
        <v>48.67678958785249</v>
      </c>
      <c r="AS16" s="271">
        <v>1602</v>
      </c>
      <c r="AT16" s="276">
        <v>48.945921173235561</v>
      </c>
      <c r="AU16" s="271">
        <v>1239</v>
      </c>
      <c r="AV16" s="276">
        <v>48.626373626373628</v>
      </c>
      <c r="AW16" s="271">
        <v>1325</v>
      </c>
      <c r="AX16" s="276">
        <v>48.623853211009177</v>
      </c>
      <c r="AY16" s="271">
        <v>1334</v>
      </c>
      <c r="AZ16" s="276">
        <v>48.280854144046323</v>
      </c>
      <c r="BA16" s="271">
        <v>1273</v>
      </c>
      <c r="BB16" s="276">
        <v>48.292867981790593</v>
      </c>
      <c r="BC16" s="271">
        <v>1302</v>
      </c>
      <c r="BD16" s="276">
        <v>48.3</v>
      </c>
      <c r="BE16" s="271">
        <v>1865</v>
      </c>
      <c r="BF16" s="276">
        <v>46.3</v>
      </c>
      <c r="BG16" s="271">
        <v>1943</v>
      </c>
      <c r="BH16" s="276">
        <v>44.6</v>
      </c>
      <c r="BI16" s="271">
        <v>1834</v>
      </c>
      <c r="BJ16" s="277">
        <v>44.6</v>
      </c>
      <c r="BK16" s="271">
        <v>1989</v>
      </c>
      <c r="BL16" s="276">
        <v>45</v>
      </c>
      <c r="BM16" s="271">
        <v>2142</v>
      </c>
      <c r="BN16" s="276">
        <v>44.9</v>
      </c>
      <c r="BO16" s="271">
        <v>1844</v>
      </c>
      <c r="BP16" s="276">
        <v>48</v>
      </c>
      <c r="BQ16" s="271">
        <v>1904</v>
      </c>
      <c r="BR16" s="276">
        <v>49.5</v>
      </c>
      <c r="BS16" s="271">
        <v>1838</v>
      </c>
      <c r="BT16" s="276">
        <v>49.4</v>
      </c>
      <c r="BU16" s="271">
        <v>1855</v>
      </c>
      <c r="BV16" s="276">
        <v>49.4</v>
      </c>
      <c r="BW16" s="271">
        <v>2337</v>
      </c>
      <c r="BX16" s="276">
        <v>48.7</v>
      </c>
      <c r="BY16" s="271">
        <v>2657</v>
      </c>
      <c r="BZ16" s="276">
        <v>49.8</v>
      </c>
      <c r="CA16" s="271">
        <v>3067</v>
      </c>
      <c r="CB16" s="276">
        <v>49.7</v>
      </c>
      <c r="CC16" s="271">
        <v>3080</v>
      </c>
      <c r="CD16" s="276">
        <v>49.3</v>
      </c>
      <c r="CE16" s="271">
        <v>5154</v>
      </c>
      <c r="CF16" s="276">
        <v>69.400000000000006</v>
      </c>
      <c r="CG16" s="271">
        <v>5455</v>
      </c>
      <c r="CH16" s="276">
        <v>74</v>
      </c>
      <c r="CI16" s="271">
        <v>5082</v>
      </c>
      <c r="CJ16" s="276">
        <v>72.7</v>
      </c>
      <c r="CK16" s="271">
        <v>5477.915</v>
      </c>
      <c r="CL16" s="276">
        <v>71.5</v>
      </c>
      <c r="CM16" s="271">
        <v>5403</v>
      </c>
      <c r="CN16" s="276">
        <v>62.9</v>
      </c>
      <c r="CO16" s="271">
        <v>5250</v>
      </c>
      <c r="CP16" s="276">
        <v>66.7</v>
      </c>
      <c r="CQ16" s="271">
        <v>5657.6390000000001</v>
      </c>
      <c r="CR16" s="276">
        <v>69.5</v>
      </c>
      <c r="CS16" s="271">
        <v>4648.4040000000005</v>
      </c>
      <c r="CT16" s="276">
        <v>76.900000000000006</v>
      </c>
      <c r="CU16" s="271">
        <v>4707</v>
      </c>
      <c r="CV16" s="276">
        <v>74.3</v>
      </c>
      <c r="CW16" s="271">
        <v>4187</v>
      </c>
      <c r="CX16" s="276">
        <v>71.5</v>
      </c>
      <c r="CY16" s="271">
        <v>2855.8180000000002</v>
      </c>
      <c r="CZ16" s="276">
        <v>45.214666191270226</v>
      </c>
      <c r="DA16" s="271">
        <v>3588.4229999999998</v>
      </c>
      <c r="DB16" s="276">
        <v>43.95326755492102</v>
      </c>
      <c r="DC16" s="271">
        <v>4007.84</v>
      </c>
      <c r="DD16" s="276">
        <v>44.1</v>
      </c>
      <c r="DE16" s="271">
        <v>5788.9040000000005</v>
      </c>
      <c r="DF16" s="276">
        <v>61.596378170792384</v>
      </c>
      <c r="DG16" s="271">
        <v>3377.2959999999998</v>
      </c>
      <c r="DH16" s="276">
        <v>48.074594070759829</v>
      </c>
      <c r="DI16" s="271">
        <v>3415</v>
      </c>
      <c r="DJ16" s="276">
        <v>48.3</v>
      </c>
      <c r="DK16" s="278">
        <v>3600.779</v>
      </c>
      <c r="DL16" s="275">
        <v>48.11857647401083</v>
      </c>
    </row>
    <row r="17" spans="1:135" ht="15" customHeight="1">
      <c r="A17" s="267" t="s">
        <v>171</v>
      </c>
      <c r="B17" s="268">
        <v>50</v>
      </c>
      <c r="C17" s="269">
        <v>536</v>
      </c>
      <c r="D17" s="276">
        <v>66.916354556803995</v>
      </c>
      <c r="E17" s="269">
        <v>644</v>
      </c>
      <c r="F17" s="276">
        <v>67.534554973821983</v>
      </c>
      <c r="G17" s="269">
        <v>571</v>
      </c>
      <c r="H17" s="276">
        <v>67.076470588235296</v>
      </c>
      <c r="I17" s="269">
        <v>562</v>
      </c>
      <c r="J17" s="276">
        <v>66.984505363528015</v>
      </c>
      <c r="K17" s="269">
        <v>648</v>
      </c>
      <c r="L17" s="276">
        <v>67.219917012448136</v>
      </c>
      <c r="M17" s="269">
        <v>792</v>
      </c>
      <c r="N17" s="276">
        <v>67.446938775510191</v>
      </c>
      <c r="O17" s="271">
        <v>706</v>
      </c>
      <c r="P17" s="276">
        <v>67.238095238095241</v>
      </c>
      <c r="Q17" s="271">
        <v>819</v>
      </c>
      <c r="R17" s="276">
        <v>67.296631059983568</v>
      </c>
      <c r="S17" s="271">
        <v>1005</v>
      </c>
      <c r="T17" s="276">
        <v>67.404426559356139</v>
      </c>
      <c r="U17" s="271">
        <v>1274</v>
      </c>
      <c r="V17" s="276">
        <v>65.400000000000006</v>
      </c>
      <c r="W17" s="271">
        <v>1095</v>
      </c>
      <c r="X17" s="276">
        <v>67.2</v>
      </c>
      <c r="Y17" s="271">
        <v>1202</v>
      </c>
      <c r="Z17" s="276">
        <v>67.113344500279169</v>
      </c>
      <c r="AA17" s="271">
        <v>1172</v>
      </c>
      <c r="AB17" s="276">
        <v>67.06332378223496</v>
      </c>
      <c r="AC17" s="271">
        <v>1265</v>
      </c>
      <c r="AD17" s="276">
        <v>67.108753315649878</v>
      </c>
      <c r="AE17" s="271">
        <v>1104</v>
      </c>
      <c r="AF17" s="276">
        <v>66.900000000000006</v>
      </c>
      <c r="AG17" s="271">
        <v>1107</v>
      </c>
      <c r="AH17" s="276">
        <v>66.969147005444654</v>
      </c>
      <c r="AI17" s="271">
        <v>1164</v>
      </c>
      <c r="AJ17" s="276">
        <v>67.089337175792508</v>
      </c>
      <c r="AK17" s="271">
        <v>1336</v>
      </c>
      <c r="AL17" s="276">
        <v>67.338709677419345</v>
      </c>
      <c r="AM17" s="271">
        <v>1248</v>
      </c>
      <c r="AN17" s="276">
        <v>67.495943753380203</v>
      </c>
      <c r="AO17" s="271">
        <v>1324</v>
      </c>
      <c r="AP17" s="276">
        <v>67.447784004075402</v>
      </c>
      <c r="AQ17" s="271">
        <v>1374</v>
      </c>
      <c r="AR17" s="276">
        <v>67.286973555337909</v>
      </c>
      <c r="AS17" s="271">
        <v>1512</v>
      </c>
      <c r="AT17" s="276">
        <v>67.620751341681569</v>
      </c>
      <c r="AU17" s="271">
        <v>1450</v>
      </c>
      <c r="AV17" s="276">
        <v>67.788686302010277</v>
      </c>
      <c r="AW17" s="271">
        <v>1375</v>
      </c>
      <c r="AX17" s="276">
        <v>67.867719644619939</v>
      </c>
      <c r="AY17" s="271">
        <v>1475</v>
      </c>
      <c r="AZ17" s="276">
        <v>68.066451315182277</v>
      </c>
      <c r="BA17" s="271">
        <v>1645</v>
      </c>
      <c r="BB17" s="276">
        <v>67.088091353996731</v>
      </c>
      <c r="BC17" s="271">
        <v>1489</v>
      </c>
      <c r="BD17" s="276">
        <v>66.900000000000006</v>
      </c>
      <c r="BE17" s="271">
        <v>1387</v>
      </c>
      <c r="BF17" s="276">
        <v>68.5</v>
      </c>
      <c r="BG17" s="271">
        <v>1550</v>
      </c>
      <c r="BH17" s="276">
        <v>69.8</v>
      </c>
      <c r="BI17" s="271">
        <v>1964</v>
      </c>
      <c r="BJ17" s="277">
        <v>69.2</v>
      </c>
      <c r="BK17" s="271">
        <v>1604</v>
      </c>
      <c r="BL17" s="276">
        <v>69.3</v>
      </c>
      <c r="BM17" s="271">
        <v>1593</v>
      </c>
      <c r="BN17" s="276">
        <v>68.400000000000006</v>
      </c>
      <c r="BO17" s="271">
        <v>2464</v>
      </c>
      <c r="BP17" s="276">
        <v>67</v>
      </c>
      <c r="BQ17" s="271">
        <v>2288</v>
      </c>
      <c r="BR17" s="276">
        <v>63.9</v>
      </c>
      <c r="BS17" s="271">
        <v>2175</v>
      </c>
      <c r="BT17" s="276">
        <v>68.3</v>
      </c>
      <c r="BU17" s="271">
        <v>2370</v>
      </c>
      <c r="BV17" s="276">
        <v>68.3</v>
      </c>
      <c r="BW17" s="271">
        <v>2197</v>
      </c>
      <c r="BX17" s="276">
        <v>69.099999999999994</v>
      </c>
      <c r="BY17" s="271">
        <v>2364</v>
      </c>
      <c r="BZ17" s="276">
        <v>69.8</v>
      </c>
      <c r="CA17" s="271">
        <v>2459</v>
      </c>
      <c r="CB17" s="276">
        <v>69.900000000000006</v>
      </c>
      <c r="CC17" s="271">
        <v>2625</v>
      </c>
      <c r="CD17" s="276">
        <v>69.7</v>
      </c>
      <c r="CE17" s="271">
        <v>3515</v>
      </c>
      <c r="CF17" s="276">
        <v>94.2</v>
      </c>
      <c r="CG17" s="271">
        <v>3766</v>
      </c>
      <c r="CH17" s="276">
        <v>98.5</v>
      </c>
      <c r="CI17" s="271">
        <v>4208</v>
      </c>
      <c r="CJ17" s="276">
        <v>98.5</v>
      </c>
      <c r="CK17" s="271">
        <v>4126.0969999999998</v>
      </c>
      <c r="CL17" s="276">
        <v>96.6</v>
      </c>
      <c r="CM17" s="271">
        <v>4982</v>
      </c>
      <c r="CN17" s="276">
        <v>97.5</v>
      </c>
      <c r="CO17" s="271">
        <v>4827</v>
      </c>
      <c r="CP17" s="276">
        <v>97.2</v>
      </c>
      <c r="CQ17" s="271">
        <v>3938.4110000000001</v>
      </c>
      <c r="CR17" s="276">
        <v>96.5</v>
      </c>
      <c r="CS17" s="271">
        <v>5647.232</v>
      </c>
      <c r="CT17" s="276">
        <v>83.8</v>
      </c>
      <c r="CU17" s="271">
        <v>5504</v>
      </c>
      <c r="CV17" s="276">
        <v>83.7</v>
      </c>
      <c r="CW17" s="271">
        <v>5755</v>
      </c>
      <c r="CX17" s="276">
        <v>85.1</v>
      </c>
      <c r="CY17" s="271">
        <v>4275.4459999999999</v>
      </c>
      <c r="CZ17" s="276">
        <v>63.309730275375266</v>
      </c>
      <c r="DA17" s="271">
        <v>2618.614</v>
      </c>
      <c r="DB17" s="276">
        <v>62.999002068038365</v>
      </c>
      <c r="DC17" s="271">
        <v>3108.462</v>
      </c>
      <c r="DD17" s="276">
        <v>63.3</v>
      </c>
      <c r="DE17" s="271">
        <v>3895.6460000000002</v>
      </c>
      <c r="DF17" s="276">
        <v>78.365590999851548</v>
      </c>
      <c r="DG17" s="271">
        <v>4360.9960000000001</v>
      </c>
      <c r="DH17" s="276">
        <v>59.831943564472446</v>
      </c>
      <c r="DI17" s="271">
        <v>4774</v>
      </c>
      <c r="DJ17" s="276">
        <v>60.8</v>
      </c>
      <c r="DK17" s="278">
        <v>5081.0630000000001</v>
      </c>
      <c r="DL17" s="275">
        <v>60.481177088857187</v>
      </c>
    </row>
    <row r="18" spans="1:135" ht="15" customHeight="1">
      <c r="A18" s="267" t="s">
        <v>172</v>
      </c>
      <c r="B18" s="268">
        <v>70</v>
      </c>
      <c r="C18" s="269">
        <v>688</v>
      </c>
      <c r="D18" s="276">
        <v>94.835488308115544</v>
      </c>
      <c r="E18" s="269">
        <v>737</v>
      </c>
      <c r="F18" s="276">
        <v>95.342820181112558</v>
      </c>
      <c r="G18" s="269">
        <v>734</v>
      </c>
      <c r="H18" s="276">
        <v>94.465894465894465</v>
      </c>
      <c r="I18" s="269">
        <v>718</v>
      </c>
      <c r="J18" s="276">
        <v>94.573684210526309</v>
      </c>
      <c r="K18" s="269">
        <v>705</v>
      </c>
      <c r="L18" s="276">
        <v>95.170270270270279</v>
      </c>
      <c r="M18" s="269">
        <v>798</v>
      </c>
      <c r="N18" s="276">
        <v>96.028880866425993</v>
      </c>
      <c r="O18" s="271">
        <v>811</v>
      </c>
      <c r="P18" s="276">
        <v>96.318289786223275</v>
      </c>
      <c r="Q18" s="271">
        <v>807</v>
      </c>
      <c r="R18" s="276">
        <v>97.211913357400718</v>
      </c>
      <c r="S18" s="271">
        <v>1250</v>
      </c>
      <c r="T18" s="276">
        <v>94.984802431610944</v>
      </c>
      <c r="U18" s="271">
        <v>1329</v>
      </c>
      <c r="V18" s="276">
        <v>97.2</v>
      </c>
      <c r="W18" s="271">
        <v>1397</v>
      </c>
      <c r="X18" s="276">
        <v>96.5</v>
      </c>
      <c r="Y18" s="271">
        <v>1303</v>
      </c>
      <c r="Z18" s="276">
        <v>97.238805970149258</v>
      </c>
      <c r="AA18" s="271">
        <v>1393</v>
      </c>
      <c r="AB18" s="276">
        <v>97.512587412587408</v>
      </c>
      <c r="AC18" s="271">
        <v>1367</v>
      </c>
      <c r="AD18" s="276">
        <v>97.782546494992857</v>
      </c>
      <c r="AE18" s="271">
        <v>1277</v>
      </c>
      <c r="AF18" s="276">
        <v>97.7</v>
      </c>
      <c r="AG18" s="271">
        <v>1302</v>
      </c>
      <c r="AH18" s="276">
        <v>97.968397291196382</v>
      </c>
      <c r="AI18" s="271">
        <v>1339</v>
      </c>
      <c r="AJ18" s="276">
        <v>97.880116959064324</v>
      </c>
      <c r="AK18" s="271">
        <v>1462</v>
      </c>
      <c r="AL18" s="276">
        <v>97.98927613941018</v>
      </c>
      <c r="AM18" s="271">
        <v>1523</v>
      </c>
      <c r="AN18" s="276">
        <v>97.942122186495169</v>
      </c>
      <c r="AO18" s="271">
        <v>1728</v>
      </c>
      <c r="AP18" s="276">
        <v>98.014747589336366</v>
      </c>
      <c r="AQ18" s="271">
        <v>1704</v>
      </c>
      <c r="AR18" s="276">
        <v>98.156682027649765</v>
      </c>
      <c r="AS18" s="271">
        <v>1797</v>
      </c>
      <c r="AT18" s="276">
        <v>97.769314472252447</v>
      </c>
      <c r="AU18" s="271">
        <v>1774</v>
      </c>
      <c r="AV18" s="276">
        <v>98.011049723756898</v>
      </c>
      <c r="AW18" s="271">
        <v>1764</v>
      </c>
      <c r="AX18" s="276">
        <v>98.109010011123459</v>
      </c>
      <c r="AY18" s="271">
        <v>1738</v>
      </c>
      <c r="AZ18" s="276">
        <v>98.303167420814475</v>
      </c>
      <c r="BA18" s="271">
        <v>1832</v>
      </c>
      <c r="BB18" s="276">
        <v>98.547606239913932</v>
      </c>
      <c r="BC18" s="271">
        <v>1633</v>
      </c>
      <c r="BD18" s="276">
        <v>98.4</v>
      </c>
      <c r="BE18" s="271">
        <v>1630</v>
      </c>
      <c r="BF18" s="276">
        <v>98.7</v>
      </c>
      <c r="BG18" s="271">
        <v>1720</v>
      </c>
      <c r="BH18" s="276">
        <v>98.9</v>
      </c>
      <c r="BI18" s="271">
        <v>1905</v>
      </c>
      <c r="BJ18" s="277">
        <v>99.3</v>
      </c>
      <c r="BK18" s="271">
        <v>1944</v>
      </c>
      <c r="BL18" s="276">
        <v>98.8</v>
      </c>
      <c r="BM18" s="271">
        <v>1927</v>
      </c>
      <c r="BN18" s="276">
        <v>99.8</v>
      </c>
      <c r="BO18" s="271">
        <v>2043</v>
      </c>
      <c r="BP18" s="276">
        <v>99.1</v>
      </c>
      <c r="BQ18" s="271">
        <v>2121</v>
      </c>
      <c r="BR18" s="276">
        <v>98.9</v>
      </c>
      <c r="BS18" s="271">
        <v>2043</v>
      </c>
      <c r="BT18" s="276">
        <v>99.2</v>
      </c>
      <c r="BU18" s="271">
        <v>2076</v>
      </c>
      <c r="BV18" s="276">
        <v>99.2</v>
      </c>
      <c r="BW18" s="271">
        <v>3349</v>
      </c>
      <c r="BX18" s="276">
        <v>88.4</v>
      </c>
      <c r="BY18" s="271">
        <v>2686</v>
      </c>
      <c r="BZ18" s="276">
        <v>97.4</v>
      </c>
      <c r="CA18" s="271">
        <v>3000</v>
      </c>
      <c r="CB18" s="276">
        <v>97.8</v>
      </c>
      <c r="CC18" s="271">
        <v>3087</v>
      </c>
      <c r="CD18" s="276">
        <v>99.4</v>
      </c>
      <c r="CE18" s="271">
        <v>2918</v>
      </c>
      <c r="CF18" s="276">
        <v>99.4</v>
      </c>
      <c r="CG18" s="271">
        <v>3136</v>
      </c>
      <c r="CH18" s="276">
        <v>96.1</v>
      </c>
      <c r="CI18" s="271">
        <v>2974</v>
      </c>
      <c r="CJ18" s="276">
        <v>99.4</v>
      </c>
      <c r="CK18" s="271">
        <v>2942.1860000000001</v>
      </c>
      <c r="CL18" s="276">
        <v>99.4</v>
      </c>
      <c r="CM18" s="271">
        <v>2669</v>
      </c>
      <c r="CN18" s="276">
        <v>99.2</v>
      </c>
      <c r="CO18" s="271">
        <v>3037</v>
      </c>
      <c r="CP18" s="276">
        <v>96.9</v>
      </c>
      <c r="CQ18" s="271">
        <v>3351.78</v>
      </c>
      <c r="CR18" s="276">
        <v>99.2</v>
      </c>
      <c r="CS18" s="271">
        <v>3386.8589999999999</v>
      </c>
      <c r="CT18" s="276">
        <v>99.6</v>
      </c>
      <c r="CU18" s="271">
        <v>3907</v>
      </c>
      <c r="CV18" s="276">
        <v>98.1</v>
      </c>
      <c r="CW18" s="271">
        <v>4703</v>
      </c>
      <c r="CX18" s="276">
        <v>97.2</v>
      </c>
      <c r="CY18" s="271">
        <v>5336.8410000000003</v>
      </c>
      <c r="CZ18" s="276">
        <v>96.509880305737653</v>
      </c>
      <c r="DA18" s="271">
        <v>3970.6460000000002</v>
      </c>
      <c r="DB18" s="276">
        <v>98.043256462147639</v>
      </c>
      <c r="DC18" s="271">
        <v>4093.77</v>
      </c>
      <c r="DD18" s="276">
        <v>97.7</v>
      </c>
      <c r="DE18" s="271">
        <v>3828.846</v>
      </c>
      <c r="DF18" s="276">
        <v>95.204664694034861</v>
      </c>
      <c r="DG18" s="271">
        <v>4204.0330000000004</v>
      </c>
      <c r="DH18" s="276">
        <v>96.798446447785082</v>
      </c>
      <c r="DI18" s="271">
        <v>3924</v>
      </c>
      <c r="DJ18" s="276">
        <v>97.1</v>
      </c>
      <c r="DK18" s="278">
        <v>4183.5039999999999</v>
      </c>
      <c r="DL18" s="275">
        <v>96.567879063475985</v>
      </c>
    </row>
    <row r="19" spans="1:135" ht="15" customHeight="1">
      <c r="A19" s="267" t="s">
        <v>173</v>
      </c>
      <c r="B19" s="268">
        <v>100</v>
      </c>
      <c r="C19" s="269">
        <v>3444</v>
      </c>
      <c r="D19" s="276">
        <v>99.970972423802621</v>
      </c>
      <c r="E19" s="269">
        <v>3500</v>
      </c>
      <c r="F19" s="276">
        <v>100</v>
      </c>
      <c r="G19" s="269">
        <v>3847</v>
      </c>
      <c r="H19" s="276">
        <v>100</v>
      </c>
      <c r="I19" s="269">
        <v>4075</v>
      </c>
      <c r="J19" s="276">
        <v>100</v>
      </c>
      <c r="K19" s="269">
        <v>4162</v>
      </c>
      <c r="L19" s="276">
        <v>100</v>
      </c>
      <c r="M19" s="269">
        <v>4372</v>
      </c>
      <c r="N19" s="276">
        <v>100</v>
      </c>
      <c r="O19" s="271">
        <v>4813</v>
      </c>
      <c r="P19" s="276">
        <v>100</v>
      </c>
      <c r="Q19" s="271">
        <v>5262</v>
      </c>
      <c r="R19" s="276">
        <v>100</v>
      </c>
      <c r="S19" s="271">
        <v>5502</v>
      </c>
      <c r="T19" s="276">
        <v>100</v>
      </c>
      <c r="U19" s="271">
        <v>6405</v>
      </c>
      <c r="V19" s="276">
        <v>100</v>
      </c>
      <c r="W19" s="271">
        <v>7568</v>
      </c>
      <c r="X19" s="276">
        <v>100</v>
      </c>
      <c r="Y19" s="271">
        <v>8798</v>
      </c>
      <c r="Z19" s="276">
        <v>100</v>
      </c>
      <c r="AA19" s="271">
        <v>8199</v>
      </c>
      <c r="AB19" s="276">
        <v>100</v>
      </c>
      <c r="AC19" s="271">
        <v>7943</v>
      </c>
      <c r="AD19" s="276">
        <v>100</v>
      </c>
      <c r="AE19" s="271">
        <v>8223</v>
      </c>
      <c r="AF19" s="276">
        <v>100</v>
      </c>
      <c r="AG19" s="271">
        <v>8294</v>
      </c>
      <c r="AH19" s="276">
        <v>100</v>
      </c>
      <c r="AI19" s="271">
        <v>8469</v>
      </c>
      <c r="AJ19" s="276">
        <v>100</v>
      </c>
      <c r="AK19" s="271">
        <v>8715</v>
      </c>
      <c r="AL19" s="276">
        <v>100.01147578609135</v>
      </c>
      <c r="AM19" s="271">
        <v>9257</v>
      </c>
      <c r="AN19" s="276">
        <v>100</v>
      </c>
      <c r="AO19" s="271">
        <v>9618</v>
      </c>
      <c r="AP19" s="276">
        <v>100</v>
      </c>
      <c r="AQ19" s="271">
        <v>10105</v>
      </c>
      <c r="AR19" s="276">
        <v>100</v>
      </c>
      <c r="AS19" s="271">
        <v>10173</v>
      </c>
      <c r="AT19" s="276">
        <v>100</v>
      </c>
      <c r="AU19" s="271">
        <v>10536</v>
      </c>
      <c r="AV19" s="276">
        <v>100.00949216896061</v>
      </c>
      <c r="AW19" s="271">
        <v>10833</v>
      </c>
      <c r="AX19" s="276">
        <v>100.00923190546528</v>
      </c>
      <c r="AY19" s="271">
        <v>10758</v>
      </c>
      <c r="AZ19" s="276">
        <v>100</v>
      </c>
      <c r="BA19" s="271">
        <v>10630</v>
      </c>
      <c r="BB19" s="276">
        <v>100</v>
      </c>
      <c r="BC19" s="271">
        <v>10791</v>
      </c>
      <c r="BD19" s="276">
        <v>100</v>
      </c>
      <c r="BE19" s="271">
        <v>10984</v>
      </c>
      <c r="BF19" s="276">
        <v>100</v>
      </c>
      <c r="BG19" s="271">
        <v>10397</v>
      </c>
      <c r="BH19" s="276">
        <v>100</v>
      </c>
      <c r="BI19" s="271">
        <v>10536</v>
      </c>
      <c r="BJ19" s="277">
        <v>100</v>
      </c>
      <c r="BK19" s="271">
        <v>11563</v>
      </c>
      <c r="BL19" s="276">
        <v>100</v>
      </c>
      <c r="BM19" s="271">
        <v>11918</v>
      </c>
      <c r="BN19" s="276">
        <v>100</v>
      </c>
      <c r="BO19" s="271">
        <v>11774</v>
      </c>
      <c r="BP19" s="276">
        <v>100</v>
      </c>
      <c r="BQ19" s="271">
        <v>11925</v>
      </c>
      <c r="BR19" s="276">
        <v>100</v>
      </c>
      <c r="BS19" s="271">
        <v>14462</v>
      </c>
      <c r="BT19" s="276">
        <v>100</v>
      </c>
      <c r="BU19" s="271">
        <v>15053</v>
      </c>
      <c r="BV19" s="276">
        <v>100</v>
      </c>
      <c r="BW19" s="271">
        <v>15071</v>
      </c>
      <c r="BX19" s="276">
        <v>100</v>
      </c>
      <c r="BY19" s="271">
        <v>16775</v>
      </c>
      <c r="BZ19" s="276">
        <v>100</v>
      </c>
      <c r="CA19" s="271">
        <v>23472</v>
      </c>
      <c r="CB19" s="276">
        <v>100</v>
      </c>
      <c r="CC19" s="271">
        <v>23722</v>
      </c>
      <c r="CD19" s="276">
        <v>100</v>
      </c>
      <c r="CE19" s="271">
        <v>22970</v>
      </c>
      <c r="CF19" s="276">
        <v>100</v>
      </c>
      <c r="CG19" s="271">
        <v>20600</v>
      </c>
      <c r="CH19" s="276">
        <v>100</v>
      </c>
      <c r="CI19" s="271">
        <v>19793</v>
      </c>
      <c r="CJ19" s="276">
        <v>100</v>
      </c>
      <c r="CK19" s="271">
        <v>19561.488000000001</v>
      </c>
      <c r="CL19" s="276">
        <v>100</v>
      </c>
      <c r="CM19" s="271">
        <v>18418</v>
      </c>
      <c r="CN19" s="276">
        <v>100</v>
      </c>
      <c r="CO19" s="271">
        <v>17707</v>
      </c>
      <c r="CP19" s="276">
        <v>100</v>
      </c>
      <c r="CQ19" s="271">
        <v>17935.963</v>
      </c>
      <c r="CR19" s="276">
        <v>100</v>
      </c>
      <c r="CS19" s="271">
        <v>17190.117999999999</v>
      </c>
      <c r="CT19" s="276">
        <v>100</v>
      </c>
      <c r="CU19" s="271">
        <v>18624</v>
      </c>
      <c r="CV19" s="276">
        <v>100</v>
      </c>
      <c r="CW19" s="271">
        <v>17886</v>
      </c>
      <c r="CX19" s="276">
        <v>100</v>
      </c>
      <c r="CY19" s="271">
        <v>16502.906999999999</v>
      </c>
      <c r="CZ19" s="276">
        <v>100</v>
      </c>
      <c r="DA19" s="271">
        <v>18942.03</v>
      </c>
      <c r="DB19" s="276">
        <v>100</v>
      </c>
      <c r="DC19" s="271">
        <v>19209.002</v>
      </c>
      <c r="DD19" s="276">
        <v>100</v>
      </c>
      <c r="DE19" s="271">
        <v>19019.260999999999</v>
      </c>
      <c r="DF19" s="276">
        <v>100</v>
      </c>
      <c r="DG19" s="271">
        <v>20269.074000000001</v>
      </c>
      <c r="DH19" s="276">
        <v>100</v>
      </c>
      <c r="DI19" s="271">
        <v>20380</v>
      </c>
      <c r="DJ19" s="276">
        <v>100</v>
      </c>
      <c r="DK19" s="278">
        <v>19346.233</v>
      </c>
      <c r="DL19" s="275">
        <v>99.999994831035337</v>
      </c>
    </row>
    <row r="20" spans="1:135" s="151" customFormat="1" ht="5.0999999999999996" customHeight="1">
      <c r="A20" s="279"/>
      <c r="B20" s="147"/>
      <c r="C20" s="149"/>
      <c r="D20" s="280"/>
      <c r="E20" s="149"/>
      <c r="F20" s="280"/>
      <c r="G20" s="149"/>
      <c r="H20" s="280"/>
      <c r="I20" s="149"/>
      <c r="J20" s="280"/>
      <c r="K20" s="149"/>
      <c r="L20" s="280"/>
      <c r="M20" s="149"/>
      <c r="N20" s="280"/>
      <c r="O20" s="147"/>
      <c r="P20" s="280"/>
      <c r="Q20" s="147"/>
      <c r="R20" s="280"/>
      <c r="S20" s="147"/>
      <c r="T20" s="280"/>
      <c r="U20" s="147"/>
      <c r="V20" s="280"/>
      <c r="W20" s="147"/>
      <c r="X20" s="280"/>
      <c r="Y20" s="147"/>
      <c r="Z20" s="280"/>
      <c r="AA20" s="147"/>
      <c r="AB20" s="280"/>
      <c r="AC20" s="147"/>
      <c r="AD20" s="280"/>
      <c r="AE20" s="147"/>
      <c r="AF20" s="280"/>
      <c r="AG20" s="147"/>
      <c r="AH20" s="280"/>
      <c r="AI20" s="147"/>
      <c r="AJ20" s="280"/>
      <c r="AK20" s="147"/>
      <c r="AL20" s="280"/>
      <c r="AM20" s="147"/>
      <c r="AN20" s="280"/>
      <c r="AO20" s="147"/>
      <c r="AP20" s="280"/>
      <c r="AQ20" s="147"/>
      <c r="AR20" s="280"/>
      <c r="AS20" s="147"/>
      <c r="AT20" s="280"/>
      <c r="AU20" s="147"/>
      <c r="AV20" s="280"/>
      <c r="AW20" s="147"/>
      <c r="AX20" s="280"/>
      <c r="AY20" s="147"/>
      <c r="AZ20" s="280"/>
      <c r="BA20" s="147"/>
      <c r="BB20" s="280"/>
      <c r="BC20" s="147"/>
      <c r="BD20" s="280"/>
      <c r="BE20" s="147"/>
      <c r="BF20" s="280"/>
      <c r="BG20" s="147"/>
      <c r="BH20" s="280"/>
      <c r="BI20" s="147"/>
      <c r="BJ20" s="281"/>
      <c r="BK20" s="147"/>
      <c r="BL20" s="280"/>
      <c r="BM20" s="147"/>
      <c r="BN20" s="280"/>
      <c r="BO20" s="147"/>
      <c r="BP20" s="280"/>
      <c r="BQ20" s="147"/>
      <c r="BR20" s="280"/>
      <c r="BS20" s="147"/>
      <c r="BT20" s="280"/>
      <c r="BU20" s="147"/>
      <c r="BV20" s="280"/>
      <c r="BW20" s="147"/>
      <c r="BX20" s="280"/>
      <c r="BY20" s="147"/>
      <c r="BZ20" s="280"/>
      <c r="CA20" s="147"/>
      <c r="CB20" s="280"/>
      <c r="CC20" s="147"/>
      <c r="CD20" s="280"/>
      <c r="CE20" s="147"/>
      <c r="CF20" s="280"/>
      <c r="CG20" s="147"/>
      <c r="CH20" s="280"/>
      <c r="CI20" s="147"/>
      <c r="CJ20" s="280"/>
      <c r="CK20" s="147"/>
      <c r="CL20" s="280"/>
      <c r="CM20" s="147"/>
      <c r="CN20" s="280"/>
      <c r="CO20" s="147"/>
      <c r="CP20" s="280"/>
      <c r="CQ20" s="147"/>
      <c r="CR20" s="280"/>
      <c r="CS20" s="147"/>
      <c r="CT20" s="280"/>
      <c r="CU20" s="147"/>
      <c r="CV20" s="280"/>
      <c r="CW20" s="147"/>
      <c r="CX20" s="280"/>
      <c r="CY20" s="147"/>
      <c r="CZ20" s="281"/>
      <c r="DA20" s="147"/>
      <c r="DB20" s="281"/>
      <c r="DC20" s="147"/>
      <c r="DD20" s="281"/>
      <c r="DE20" s="147"/>
      <c r="DF20" s="281"/>
      <c r="DG20" s="147"/>
      <c r="DH20" s="280"/>
      <c r="DI20" s="147"/>
      <c r="DJ20" s="280"/>
      <c r="DK20" s="147"/>
      <c r="DL20" s="281"/>
    </row>
    <row r="21" spans="1:135" s="117" customFormat="1" ht="15" customHeight="1" thickBot="1">
      <c r="A21" s="282" t="s">
        <v>174</v>
      </c>
      <c r="B21" s="83"/>
      <c r="C21" s="83">
        <v>6775</v>
      </c>
      <c r="D21" s="283"/>
      <c r="E21" s="83">
        <v>7033</v>
      </c>
      <c r="F21" s="283"/>
      <c r="G21" s="83">
        <v>7428</v>
      </c>
      <c r="H21" s="283"/>
      <c r="I21" s="83">
        <v>7826</v>
      </c>
      <c r="J21" s="283"/>
      <c r="K21" s="83">
        <v>8104</v>
      </c>
      <c r="L21" s="283"/>
      <c r="M21" s="83">
        <v>8652</v>
      </c>
      <c r="N21" s="283"/>
      <c r="O21" s="83">
        <v>9136</v>
      </c>
      <c r="P21" s="283"/>
      <c r="Q21" s="83">
        <v>10263</v>
      </c>
      <c r="R21" s="283"/>
      <c r="S21" s="83">
        <v>11424</v>
      </c>
      <c r="T21" s="283"/>
      <c r="U21" s="83">
        <v>13871</v>
      </c>
      <c r="V21" s="283"/>
      <c r="W21" s="83">
        <v>14953</v>
      </c>
      <c r="X21" s="283"/>
      <c r="Y21" s="83">
        <v>16313</v>
      </c>
      <c r="Z21" s="283"/>
      <c r="AA21" s="83">
        <v>15836</v>
      </c>
      <c r="AB21" s="283"/>
      <c r="AC21" s="83">
        <v>15782</v>
      </c>
      <c r="AD21" s="283"/>
      <c r="AE21" s="83">
        <v>16019</v>
      </c>
      <c r="AF21" s="283"/>
      <c r="AG21" s="83">
        <v>16290</v>
      </c>
      <c r="AH21" s="283"/>
      <c r="AI21" s="83">
        <v>16740</v>
      </c>
      <c r="AJ21" s="283"/>
      <c r="AK21" s="83">
        <v>17365</v>
      </c>
      <c r="AL21" s="283"/>
      <c r="AM21" s="83">
        <v>19091</v>
      </c>
      <c r="AN21" s="283"/>
      <c r="AO21" s="83">
        <v>19541</v>
      </c>
      <c r="AP21" s="283"/>
      <c r="AQ21" s="83">
        <v>20117</v>
      </c>
      <c r="AR21" s="283"/>
      <c r="AS21" s="83">
        <v>20682</v>
      </c>
      <c r="AT21" s="283"/>
      <c r="AU21" s="83">
        <v>20915</v>
      </c>
      <c r="AV21" s="283"/>
      <c r="AW21" s="83">
        <v>21299</v>
      </c>
      <c r="AX21" s="283"/>
      <c r="AY21" s="83">
        <v>21359</v>
      </c>
      <c r="AZ21" s="283"/>
      <c r="BA21" s="83">
        <v>21455</v>
      </c>
      <c r="BB21" s="283"/>
      <c r="BC21" s="83">
        <v>21476</v>
      </c>
      <c r="BD21" s="283"/>
      <c r="BE21" s="83">
        <v>21687</v>
      </c>
      <c r="BF21" s="283"/>
      <c r="BG21" s="83">
        <v>21407</v>
      </c>
      <c r="BH21" s="283"/>
      <c r="BI21" s="83">
        <v>21791</v>
      </c>
      <c r="BJ21" s="283"/>
      <c r="BK21" s="83">
        <v>22622</v>
      </c>
      <c r="BL21" s="283"/>
      <c r="BM21" s="83">
        <v>23146</v>
      </c>
      <c r="BN21" s="283"/>
      <c r="BO21" s="83">
        <v>23618</v>
      </c>
      <c r="BP21" s="283"/>
      <c r="BQ21" s="83">
        <v>23801</v>
      </c>
      <c r="BR21" s="283"/>
      <c r="BS21" s="83">
        <v>28670</v>
      </c>
      <c r="BT21" s="283"/>
      <c r="BU21" s="83">
        <v>29499</v>
      </c>
      <c r="BV21" s="283"/>
      <c r="BW21" s="83">
        <v>30497</v>
      </c>
      <c r="BX21" s="283"/>
      <c r="BY21" s="83">
        <v>31875</v>
      </c>
      <c r="BZ21" s="283"/>
      <c r="CA21" s="83">
        <v>40416</v>
      </c>
      <c r="CB21" s="283"/>
      <c r="CC21" s="83">
        <v>40714</v>
      </c>
      <c r="CD21" s="283"/>
      <c r="CE21" s="83">
        <v>39181</v>
      </c>
      <c r="CF21" s="283"/>
      <c r="CG21" s="83">
        <v>37536</v>
      </c>
      <c r="CH21" s="283"/>
      <c r="CI21" s="83">
        <v>36557</v>
      </c>
      <c r="CJ21" s="283"/>
      <c r="CK21" s="83">
        <v>36526.540999999997</v>
      </c>
      <c r="CL21" s="283"/>
      <c r="CM21" s="83">
        <v>35763</v>
      </c>
      <c r="CN21" s="283"/>
      <c r="CO21" s="83">
        <v>35240</v>
      </c>
      <c r="CP21" s="283"/>
      <c r="CQ21" s="83">
        <v>35237.024999999994</v>
      </c>
      <c r="CR21" s="283"/>
      <c r="CS21" s="83">
        <v>35084.141000000003</v>
      </c>
      <c r="CT21" s="283"/>
      <c r="CU21" s="83">
        <v>36986</v>
      </c>
      <c r="CV21" s="283"/>
      <c r="CW21" s="83">
        <v>36860</v>
      </c>
      <c r="CX21" s="283"/>
      <c r="CY21" s="83">
        <v>36141.612999999998</v>
      </c>
      <c r="CZ21" s="283"/>
      <c r="DA21" s="83">
        <v>36796.487999999998</v>
      </c>
      <c r="DB21" s="283"/>
      <c r="DC21" s="83">
        <f>SUM(DC12:DC19)</f>
        <v>40466.135479999997</v>
      </c>
      <c r="DD21" s="283"/>
      <c r="DE21" s="83">
        <f>SUM(DE12:DE19)</f>
        <v>43208.778000000006</v>
      </c>
      <c r="DF21" s="283"/>
      <c r="DG21" s="83">
        <f>SUM(DG12:DG19)</f>
        <v>44893.664000000004</v>
      </c>
      <c r="DH21" s="283"/>
      <c r="DI21" s="83">
        <f>SUM(DI12:DI19)</f>
        <v>45339</v>
      </c>
      <c r="DJ21" s="283"/>
      <c r="DK21" s="83">
        <f>SUM(DK12:DK19)</f>
        <v>46029.987000000001</v>
      </c>
      <c r="DL21" s="283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</row>
    <row r="22" spans="1:135" ht="12.75" customHeight="1" thickTop="1">
      <c r="A22" s="147"/>
      <c r="B22" s="147"/>
      <c r="C22" s="147"/>
      <c r="D22" s="148"/>
      <c r="E22" s="147"/>
      <c r="F22" s="148"/>
      <c r="G22" s="147"/>
      <c r="H22" s="148"/>
      <c r="I22" s="147"/>
      <c r="J22" s="148"/>
      <c r="K22" s="147"/>
      <c r="L22" s="148"/>
      <c r="M22" s="147"/>
      <c r="N22" s="148"/>
      <c r="O22" s="147"/>
      <c r="P22" s="148"/>
      <c r="Q22" s="147"/>
      <c r="R22" s="148"/>
      <c r="S22" s="147"/>
      <c r="T22" s="148"/>
      <c r="U22" s="147"/>
      <c r="V22" s="148"/>
      <c r="W22" s="147"/>
      <c r="X22" s="148"/>
      <c r="Y22" s="147"/>
      <c r="Z22" s="148"/>
      <c r="AA22" s="147"/>
      <c r="AB22" s="148"/>
      <c r="AC22" s="147"/>
      <c r="AD22" s="148"/>
      <c r="AE22" s="147"/>
      <c r="AF22" s="148"/>
      <c r="AG22" s="147"/>
      <c r="AH22" s="148"/>
      <c r="AI22" s="147"/>
      <c r="AJ22" s="148"/>
      <c r="AK22" s="147"/>
      <c r="AL22" s="148"/>
      <c r="AM22" s="147"/>
      <c r="AN22" s="148"/>
      <c r="AO22" s="147"/>
      <c r="AP22" s="148"/>
      <c r="AQ22" s="147"/>
      <c r="AR22" s="148"/>
      <c r="AS22" s="147"/>
      <c r="AT22" s="148"/>
      <c r="AU22" s="147"/>
      <c r="AV22" s="148"/>
      <c r="AW22" s="147"/>
      <c r="AX22" s="148"/>
      <c r="AY22" s="147"/>
      <c r="AZ22" s="148"/>
      <c r="BA22" s="147"/>
      <c r="BB22" s="148"/>
      <c r="BC22" s="147"/>
      <c r="BD22" s="148"/>
      <c r="BE22" s="147"/>
      <c r="BF22" s="148"/>
      <c r="BG22" s="147"/>
      <c r="BH22" s="148"/>
      <c r="BI22" s="147"/>
      <c r="BJ22" s="147"/>
      <c r="BK22" s="149"/>
      <c r="BL22" s="150"/>
      <c r="BM22" s="149"/>
      <c r="BN22" s="150"/>
      <c r="BO22" s="149"/>
      <c r="BP22" s="150"/>
      <c r="BQ22" s="149"/>
      <c r="BR22" s="150"/>
      <c r="BS22" s="149"/>
      <c r="BT22" s="150"/>
      <c r="BU22" s="149"/>
      <c r="BV22" s="150"/>
    </row>
    <row r="23" spans="1:135" ht="24">
      <c r="A23" s="284" t="s">
        <v>230</v>
      </c>
      <c r="B23" s="284"/>
      <c r="C23" s="147"/>
      <c r="D23" s="148"/>
      <c r="E23" s="147"/>
      <c r="F23" s="148"/>
      <c r="G23" s="147"/>
      <c r="H23" s="148"/>
      <c r="I23" s="147"/>
      <c r="J23" s="148"/>
      <c r="K23" s="147"/>
      <c r="L23" s="148"/>
      <c r="M23" s="147"/>
      <c r="N23" s="148"/>
      <c r="O23" s="147"/>
      <c r="P23" s="148"/>
      <c r="Q23" s="147"/>
      <c r="R23" s="148"/>
      <c r="S23" s="147"/>
      <c r="T23" s="148"/>
      <c r="U23" s="147"/>
      <c r="V23" s="148"/>
      <c r="W23" s="147"/>
      <c r="X23" s="148"/>
      <c r="Y23" s="147"/>
      <c r="Z23" s="148"/>
      <c r="AA23" s="147"/>
      <c r="AB23" s="148"/>
      <c r="AC23" s="147"/>
      <c r="AD23" s="148"/>
      <c r="AE23" s="147"/>
      <c r="AF23" s="148"/>
      <c r="AG23" s="147"/>
      <c r="AH23" s="148"/>
      <c r="AI23" s="147"/>
      <c r="AJ23" s="148"/>
      <c r="AK23" s="147"/>
      <c r="AL23" s="148"/>
      <c r="AM23" s="147"/>
      <c r="AN23" s="148"/>
      <c r="AO23" s="147"/>
      <c r="AP23" s="148"/>
      <c r="AQ23" s="147"/>
      <c r="AR23" s="148"/>
      <c r="AS23" s="147"/>
      <c r="AT23" s="148"/>
      <c r="AU23" s="147"/>
      <c r="AV23" s="148"/>
      <c r="AW23" s="147"/>
      <c r="AX23" s="148"/>
      <c r="AY23" s="147"/>
      <c r="AZ23" s="148"/>
      <c r="BA23" s="147"/>
      <c r="BB23" s="148"/>
      <c r="BC23" s="147"/>
      <c r="BD23" s="148"/>
      <c r="BE23" s="147"/>
      <c r="BF23" s="148"/>
      <c r="BG23" s="147"/>
      <c r="BH23" s="148"/>
      <c r="BI23" s="147"/>
      <c r="BJ23" s="147"/>
      <c r="BK23" s="149"/>
      <c r="BL23" s="150"/>
      <c r="BM23" s="149"/>
      <c r="BN23" s="150"/>
      <c r="BO23" s="149"/>
      <c r="BP23" s="150"/>
      <c r="BQ23" s="149"/>
      <c r="BR23" s="150"/>
      <c r="BS23" s="149"/>
      <c r="BT23" s="150"/>
      <c r="BU23" s="149"/>
      <c r="BV23" s="150"/>
    </row>
    <row r="24" spans="1:135" ht="12.95" customHeight="1">
      <c r="A24" s="147"/>
      <c r="B24" s="147"/>
      <c r="C24" s="147"/>
      <c r="D24" s="148"/>
      <c r="E24" s="147"/>
      <c r="F24" s="148"/>
      <c r="G24" s="147"/>
      <c r="H24" s="148"/>
      <c r="I24" s="147"/>
      <c r="J24" s="148"/>
      <c r="K24" s="147"/>
      <c r="L24" s="148"/>
      <c r="M24" s="147"/>
      <c r="N24" s="148"/>
      <c r="O24" s="147"/>
      <c r="P24" s="148"/>
      <c r="Q24" s="147"/>
      <c r="R24" s="148"/>
      <c r="S24" s="147"/>
      <c r="T24" s="148"/>
      <c r="U24" s="147"/>
      <c r="V24" s="148"/>
      <c r="W24" s="147"/>
      <c r="X24" s="148"/>
      <c r="Y24" s="147"/>
      <c r="Z24" s="148"/>
      <c r="AA24" s="147"/>
      <c r="AB24" s="148"/>
      <c r="AC24" s="147"/>
      <c r="AD24" s="148"/>
      <c r="AE24" s="147"/>
      <c r="AF24" s="148"/>
      <c r="AG24" s="147"/>
      <c r="AH24" s="148"/>
      <c r="AI24" s="147"/>
      <c r="AJ24" s="148"/>
      <c r="AK24" s="147"/>
      <c r="AL24" s="148"/>
      <c r="AM24" s="147"/>
      <c r="AN24" s="148"/>
      <c r="AO24" s="147"/>
      <c r="AP24" s="148"/>
      <c r="AQ24" s="147"/>
      <c r="AR24" s="148"/>
      <c r="AS24" s="147"/>
      <c r="AT24" s="148"/>
      <c r="AU24" s="147"/>
      <c r="AV24" s="148"/>
      <c r="AW24" s="147"/>
      <c r="AX24" s="148"/>
      <c r="AY24" s="147"/>
      <c r="AZ24" s="148"/>
      <c r="BA24" s="147"/>
      <c r="BB24" s="148"/>
      <c r="BC24" s="147"/>
      <c r="BD24" s="148"/>
      <c r="BE24" s="147"/>
      <c r="BF24" s="148"/>
      <c r="BG24" s="147"/>
      <c r="BH24" s="148"/>
      <c r="BI24" s="147"/>
      <c r="BJ24" s="147"/>
      <c r="BK24" s="149"/>
      <c r="BL24" s="150"/>
      <c r="BM24" s="149"/>
      <c r="BN24" s="150"/>
      <c r="BO24" s="149"/>
      <c r="BP24" s="150"/>
      <c r="BQ24" s="149"/>
      <c r="BR24" s="150"/>
      <c r="BS24" s="149"/>
      <c r="BT24" s="150"/>
      <c r="BU24" s="149"/>
      <c r="BV24" s="150"/>
    </row>
    <row r="25" spans="1:135" s="156" customFormat="1">
      <c r="A25" s="152"/>
      <c r="B25" s="152"/>
      <c r="C25" s="152"/>
      <c r="D25" s="103"/>
      <c r="E25" s="152"/>
      <c r="F25" s="103"/>
      <c r="G25" s="152"/>
      <c r="H25" s="103"/>
      <c r="I25" s="152"/>
      <c r="J25" s="103"/>
      <c r="K25" s="152"/>
      <c r="L25" s="103"/>
      <c r="M25" s="152"/>
      <c r="N25" s="103"/>
      <c r="O25" s="152"/>
      <c r="P25" s="103"/>
      <c r="Q25" s="152"/>
      <c r="R25" s="103"/>
      <c r="S25" s="152"/>
      <c r="T25" s="103"/>
      <c r="U25" s="152"/>
      <c r="V25" s="103"/>
      <c r="W25" s="152"/>
      <c r="X25" s="103"/>
      <c r="Y25" s="152"/>
      <c r="Z25" s="103"/>
      <c r="AA25" s="152"/>
      <c r="AB25" s="103"/>
      <c r="AC25" s="152"/>
      <c r="AD25" s="103"/>
      <c r="AE25" s="152"/>
      <c r="AF25" s="103"/>
      <c r="AG25" s="152"/>
      <c r="AH25" s="103"/>
      <c r="AI25" s="152"/>
      <c r="AJ25" s="103"/>
      <c r="AK25" s="152"/>
      <c r="AL25" s="103"/>
      <c r="AM25" s="152"/>
      <c r="AN25" s="103"/>
      <c r="AO25" s="152"/>
      <c r="AP25" s="103"/>
      <c r="AQ25" s="152"/>
      <c r="AR25" s="103"/>
      <c r="AS25" s="152"/>
      <c r="AT25" s="103"/>
      <c r="AU25" s="152"/>
      <c r="AV25" s="103"/>
      <c r="AW25" s="152"/>
      <c r="AX25" s="103"/>
      <c r="AY25" s="152"/>
      <c r="AZ25" s="103"/>
      <c r="BA25" s="152"/>
      <c r="BB25" s="103"/>
      <c r="BC25" s="152"/>
      <c r="BD25" s="103"/>
      <c r="BE25" s="152"/>
      <c r="BF25" s="103"/>
      <c r="BG25" s="152"/>
      <c r="BH25" s="103"/>
      <c r="BI25" s="152"/>
      <c r="BJ25" s="152"/>
      <c r="BK25" s="152"/>
      <c r="BL25" s="103"/>
      <c r="BM25" s="285"/>
      <c r="BN25" s="103"/>
      <c r="BO25" s="152"/>
      <c r="BP25" s="103"/>
      <c r="BQ25" s="152"/>
      <c r="BR25" s="103"/>
      <c r="BS25" s="152"/>
      <c r="BT25" s="103"/>
      <c r="BU25" s="152"/>
      <c r="BV25" s="103"/>
      <c r="BW25" s="154"/>
      <c r="BX25" s="155"/>
      <c r="BY25" s="154"/>
      <c r="BZ25" s="155"/>
      <c r="CA25" s="154"/>
      <c r="CB25" s="155"/>
      <c r="CC25" s="154"/>
      <c r="CD25" s="155"/>
      <c r="CE25" s="154"/>
      <c r="CF25" s="155"/>
      <c r="CG25" s="154"/>
      <c r="CH25" s="155"/>
      <c r="CI25" s="154"/>
      <c r="CJ25" s="155"/>
      <c r="CK25" s="154"/>
      <c r="CL25" s="155"/>
      <c r="CM25" s="154"/>
      <c r="CN25" s="155"/>
      <c r="CO25" s="154"/>
      <c r="CP25" s="155"/>
      <c r="CQ25" s="154"/>
      <c r="CR25" s="155"/>
      <c r="CS25" s="154"/>
      <c r="CT25" s="155"/>
      <c r="CU25" s="154"/>
      <c r="CV25" s="155"/>
      <c r="CW25" s="154"/>
      <c r="CX25" s="155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</row>
    <row r="26" spans="1:135" s="156" customFormat="1">
      <c r="A26" s="152"/>
      <c r="B26" s="152"/>
      <c r="C26" s="152"/>
      <c r="D26" s="103"/>
      <c r="E26" s="152"/>
      <c r="F26" s="103"/>
      <c r="G26" s="152"/>
      <c r="H26" s="103"/>
      <c r="I26" s="152"/>
      <c r="J26" s="103"/>
      <c r="K26" s="152"/>
      <c r="L26" s="103"/>
      <c r="M26" s="152"/>
      <c r="N26" s="103"/>
      <c r="O26" s="152"/>
      <c r="P26" s="103"/>
      <c r="Q26" s="152"/>
      <c r="R26" s="103"/>
      <c r="S26" s="152"/>
      <c r="T26" s="103"/>
      <c r="U26" s="152"/>
      <c r="V26" s="103"/>
      <c r="W26" s="152"/>
      <c r="X26" s="103"/>
      <c r="Y26" s="152"/>
      <c r="Z26" s="103"/>
      <c r="AA26" s="152"/>
      <c r="AB26" s="103"/>
      <c r="AC26" s="152"/>
      <c r="AD26" s="103"/>
      <c r="AE26" s="152"/>
      <c r="AF26" s="103"/>
      <c r="AG26" s="152"/>
      <c r="AH26" s="103"/>
      <c r="AI26" s="152"/>
      <c r="AJ26" s="103"/>
      <c r="AK26" s="152"/>
      <c r="AL26" s="103"/>
      <c r="AM26" s="152"/>
      <c r="AN26" s="103"/>
      <c r="AO26" s="152"/>
      <c r="AP26" s="103"/>
      <c r="AQ26" s="152"/>
      <c r="AR26" s="103"/>
      <c r="AS26" s="152"/>
      <c r="AT26" s="103"/>
      <c r="AU26" s="152"/>
      <c r="AV26" s="103"/>
      <c r="AW26" s="152"/>
      <c r="AX26" s="103"/>
      <c r="AY26" s="152"/>
      <c r="AZ26" s="103"/>
      <c r="BA26" s="152"/>
      <c r="BB26" s="103"/>
      <c r="BC26" s="152"/>
      <c r="BD26" s="103"/>
      <c r="BE26" s="152"/>
      <c r="BF26" s="103"/>
      <c r="BG26" s="152"/>
      <c r="BH26" s="103"/>
      <c r="BI26" s="152"/>
      <c r="BJ26" s="152"/>
      <c r="BK26" s="152"/>
      <c r="BL26" s="103"/>
      <c r="BM26" s="285"/>
      <c r="BN26" s="103"/>
      <c r="BO26" s="152"/>
      <c r="BP26" s="103"/>
      <c r="BQ26" s="152"/>
      <c r="BR26" s="103"/>
      <c r="BS26" s="152"/>
      <c r="BT26" s="103"/>
      <c r="BU26" s="152"/>
      <c r="BV26" s="103"/>
      <c r="BW26" s="154"/>
      <c r="BX26" s="155"/>
      <c r="BY26" s="154"/>
      <c r="BZ26" s="155"/>
      <c r="CA26" s="154"/>
      <c r="CB26" s="155"/>
      <c r="CC26" s="154"/>
      <c r="CD26" s="155"/>
      <c r="CE26" s="154"/>
      <c r="CF26" s="155"/>
      <c r="CG26" s="154"/>
      <c r="CH26" s="155"/>
      <c r="CI26" s="154"/>
      <c r="CJ26" s="155"/>
      <c r="CK26" s="154"/>
      <c r="CL26" s="155"/>
      <c r="CM26" s="154"/>
      <c r="CN26" s="155"/>
      <c r="CO26" s="154"/>
      <c r="CP26" s="155"/>
      <c r="CQ26" s="154"/>
      <c r="CR26" s="155"/>
      <c r="CS26" s="154"/>
      <c r="CT26" s="155"/>
      <c r="CU26" s="154"/>
      <c r="CV26" s="155"/>
      <c r="CW26" s="154"/>
      <c r="CX26" s="155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</row>
    <row r="27" spans="1:135" s="156" customFormat="1">
      <c r="A27" s="152"/>
      <c r="B27" s="152"/>
      <c r="C27" s="152"/>
      <c r="D27" s="103"/>
      <c r="E27" s="152"/>
      <c r="F27" s="103"/>
      <c r="G27" s="152"/>
      <c r="H27" s="103"/>
      <c r="I27" s="152"/>
      <c r="J27" s="103"/>
      <c r="K27" s="152"/>
      <c r="L27" s="103"/>
      <c r="M27" s="152"/>
      <c r="N27" s="103"/>
      <c r="O27" s="152"/>
      <c r="P27" s="103"/>
      <c r="Q27" s="152"/>
      <c r="R27" s="103"/>
      <c r="S27" s="152"/>
      <c r="T27" s="103"/>
      <c r="U27" s="152"/>
      <c r="V27" s="103"/>
      <c r="W27" s="152"/>
      <c r="X27" s="103"/>
      <c r="Y27" s="152"/>
      <c r="Z27" s="103"/>
      <c r="AA27" s="152"/>
      <c r="AB27" s="103"/>
      <c r="AC27" s="152"/>
      <c r="AD27" s="103"/>
      <c r="AE27" s="152"/>
      <c r="AF27" s="103"/>
      <c r="AG27" s="152"/>
      <c r="AH27" s="103"/>
      <c r="AI27" s="152"/>
      <c r="AJ27" s="103"/>
      <c r="AK27" s="152"/>
      <c r="AL27" s="103"/>
      <c r="AM27" s="152"/>
      <c r="AN27" s="103"/>
      <c r="AO27" s="152"/>
      <c r="AP27" s="103"/>
      <c r="AQ27" s="152"/>
      <c r="AR27" s="103"/>
      <c r="AS27" s="152"/>
      <c r="AT27" s="103"/>
      <c r="AU27" s="152"/>
      <c r="AV27" s="103"/>
      <c r="AW27" s="152"/>
      <c r="AX27" s="103"/>
      <c r="AY27" s="152"/>
      <c r="AZ27" s="103"/>
      <c r="BA27" s="152"/>
      <c r="BB27" s="103"/>
      <c r="BC27" s="152"/>
      <c r="BD27" s="103"/>
      <c r="BE27" s="152"/>
      <c r="BF27" s="103"/>
      <c r="BG27" s="152"/>
      <c r="BH27" s="103"/>
      <c r="BI27" s="152"/>
      <c r="BJ27" s="152"/>
      <c r="BK27" s="152"/>
      <c r="BL27" s="103"/>
      <c r="BM27" s="285"/>
      <c r="BN27" s="103"/>
      <c r="BO27" s="152"/>
      <c r="BP27" s="103"/>
      <c r="BQ27" s="152"/>
      <c r="BR27" s="103"/>
      <c r="BS27" s="152"/>
      <c r="BT27" s="103"/>
      <c r="BU27" s="152"/>
      <c r="BV27" s="103"/>
      <c r="BW27" s="154"/>
      <c r="BX27" s="155"/>
      <c r="BY27" s="154"/>
      <c r="BZ27" s="155"/>
      <c r="CA27" s="154"/>
      <c r="CB27" s="155"/>
      <c r="CC27" s="154"/>
      <c r="CD27" s="155"/>
      <c r="CE27" s="154"/>
      <c r="CF27" s="155"/>
      <c r="CG27" s="154"/>
      <c r="CH27" s="155"/>
      <c r="CI27" s="154"/>
      <c r="CJ27" s="155"/>
      <c r="CK27" s="154"/>
      <c r="CL27" s="155"/>
      <c r="CM27" s="154"/>
      <c r="CN27" s="155"/>
      <c r="CO27" s="154"/>
      <c r="CP27" s="155"/>
      <c r="CQ27" s="154"/>
      <c r="CR27" s="155"/>
      <c r="CS27" s="154"/>
      <c r="CT27" s="155"/>
      <c r="CU27" s="154"/>
      <c r="CV27" s="155"/>
      <c r="CW27" s="154"/>
      <c r="CX27" s="155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</row>
    <row r="28" spans="1:135" s="156" customFormat="1">
      <c r="A28" s="152"/>
      <c r="B28" s="152"/>
      <c r="C28" s="152"/>
      <c r="D28" s="103"/>
      <c r="E28" s="152"/>
      <c r="F28" s="103"/>
      <c r="G28" s="152"/>
      <c r="H28" s="103"/>
      <c r="I28" s="152"/>
      <c r="J28" s="103"/>
      <c r="K28" s="152"/>
      <c r="L28" s="103"/>
      <c r="M28" s="152"/>
      <c r="N28" s="103"/>
      <c r="O28" s="152"/>
      <c r="P28" s="103"/>
      <c r="Q28" s="152"/>
      <c r="R28" s="103"/>
      <c r="S28" s="152"/>
      <c r="T28" s="103"/>
      <c r="U28" s="152"/>
      <c r="V28" s="103"/>
      <c r="W28" s="152"/>
      <c r="X28" s="103"/>
      <c r="Y28" s="152"/>
      <c r="Z28" s="103"/>
      <c r="AA28" s="152"/>
      <c r="AB28" s="103"/>
      <c r="AC28" s="152"/>
      <c r="AD28" s="103"/>
      <c r="AE28" s="152"/>
      <c r="AF28" s="103"/>
      <c r="AG28" s="152"/>
      <c r="AH28" s="103"/>
      <c r="AI28" s="152"/>
      <c r="AJ28" s="103"/>
      <c r="AK28" s="152"/>
      <c r="AL28" s="103"/>
      <c r="AM28" s="152"/>
      <c r="AN28" s="103"/>
      <c r="AO28" s="152"/>
      <c r="AP28" s="103"/>
      <c r="AQ28" s="152"/>
      <c r="AR28" s="103"/>
      <c r="AS28" s="152"/>
      <c r="AT28" s="103"/>
      <c r="AU28" s="152"/>
      <c r="AV28" s="103"/>
      <c r="AW28" s="152"/>
      <c r="AX28" s="103"/>
      <c r="AY28" s="152"/>
      <c r="AZ28" s="103"/>
      <c r="BA28" s="152"/>
      <c r="BB28" s="103"/>
      <c r="BC28" s="152"/>
      <c r="BD28" s="103"/>
      <c r="BE28" s="152"/>
      <c r="BF28" s="103"/>
      <c r="BG28" s="152"/>
      <c r="BH28" s="103"/>
      <c r="BI28" s="152"/>
      <c r="BJ28" s="152"/>
      <c r="BK28" s="152"/>
      <c r="BL28" s="103"/>
      <c r="BM28" s="286"/>
      <c r="BN28" s="103"/>
      <c r="BO28" s="152"/>
      <c r="BP28" s="103"/>
      <c r="BQ28" s="152"/>
      <c r="BR28" s="103"/>
      <c r="BS28" s="152"/>
      <c r="BT28" s="103"/>
      <c r="BU28" s="152"/>
      <c r="BV28" s="103"/>
      <c r="BW28" s="154"/>
      <c r="BX28" s="155"/>
      <c r="BY28" s="154"/>
      <c r="BZ28" s="155"/>
      <c r="CA28" s="154"/>
      <c r="CB28" s="155"/>
      <c r="CC28" s="154"/>
      <c r="CD28" s="155"/>
      <c r="CE28" s="154"/>
      <c r="CF28" s="155"/>
      <c r="CG28" s="154"/>
      <c r="CH28" s="155"/>
      <c r="CI28" s="154"/>
      <c r="CJ28" s="155"/>
      <c r="CK28" s="154"/>
      <c r="CL28" s="155"/>
      <c r="CM28" s="154"/>
      <c r="CN28" s="155"/>
      <c r="CO28" s="154"/>
      <c r="CP28" s="155"/>
      <c r="CQ28" s="154"/>
      <c r="CR28" s="155"/>
      <c r="CS28" s="154"/>
      <c r="CT28" s="155"/>
      <c r="CU28" s="154"/>
      <c r="CV28" s="155"/>
      <c r="CW28" s="154"/>
      <c r="CX28" s="155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</row>
    <row r="29" spans="1:135" s="156" customFormat="1">
      <c r="A29" s="152"/>
      <c r="B29" s="152"/>
      <c r="C29" s="152"/>
      <c r="D29" s="103"/>
      <c r="E29" s="152"/>
      <c r="F29" s="103"/>
      <c r="G29" s="152"/>
      <c r="H29" s="103"/>
      <c r="I29" s="152"/>
      <c r="J29" s="103"/>
      <c r="K29" s="152"/>
      <c r="L29" s="103"/>
      <c r="M29" s="152"/>
      <c r="N29" s="103"/>
      <c r="O29" s="152"/>
      <c r="P29" s="103"/>
      <c r="Q29" s="152"/>
      <c r="R29" s="103"/>
      <c r="S29" s="152"/>
      <c r="T29" s="103"/>
      <c r="U29" s="152"/>
      <c r="V29" s="103"/>
      <c r="W29" s="152"/>
      <c r="X29" s="103"/>
      <c r="Y29" s="152"/>
      <c r="Z29" s="103"/>
      <c r="AA29" s="152"/>
      <c r="AB29" s="103"/>
      <c r="AC29" s="152"/>
      <c r="AD29" s="103"/>
      <c r="AE29" s="152"/>
      <c r="AF29" s="103"/>
      <c r="AG29" s="152"/>
      <c r="AH29" s="103"/>
      <c r="AI29" s="152"/>
      <c r="AJ29" s="103"/>
      <c r="AK29" s="152"/>
      <c r="AL29" s="103"/>
      <c r="AM29" s="152"/>
      <c r="AN29" s="103"/>
      <c r="AO29" s="152"/>
      <c r="AP29" s="103"/>
      <c r="AQ29" s="152"/>
      <c r="AR29" s="103"/>
      <c r="AS29" s="152"/>
      <c r="AT29" s="103"/>
      <c r="AU29" s="152"/>
      <c r="AV29" s="103"/>
      <c r="AW29" s="152"/>
      <c r="AX29" s="103"/>
      <c r="AY29" s="152"/>
      <c r="AZ29" s="103"/>
      <c r="BA29" s="152"/>
      <c r="BB29" s="103"/>
      <c r="BC29" s="152"/>
      <c r="BD29" s="103"/>
      <c r="BE29" s="152"/>
      <c r="BF29" s="103"/>
      <c r="BG29" s="152"/>
      <c r="BH29" s="103"/>
      <c r="BI29" s="152"/>
      <c r="BJ29" s="152"/>
      <c r="BK29" s="152"/>
      <c r="BL29" s="103"/>
      <c r="BM29" s="285"/>
      <c r="BN29" s="103"/>
      <c r="BO29" s="152"/>
      <c r="BP29" s="103"/>
      <c r="BQ29" s="152"/>
      <c r="BR29" s="103"/>
      <c r="BS29" s="152"/>
      <c r="BT29" s="103"/>
      <c r="BU29" s="152"/>
      <c r="BV29" s="103"/>
      <c r="BW29" s="154"/>
      <c r="BX29" s="155"/>
      <c r="BY29" s="154"/>
      <c r="BZ29" s="155"/>
      <c r="CA29" s="154"/>
      <c r="CB29" s="155"/>
      <c r="CC29" s="154"/>
      <c r="CD29" s="155"/>
      <c r="CE29" s="154"/>
      <c r="CF29" s="155"/>
      <c r="CG29" s="154"/>
      <c r="CH29" s="155"/>
      <c r="CI29" s="154"/>
      <c r="CJ29" s="155"/>
      <c r="CK29" s="154"/>
      <c r="CL29" s="155"/>
      <c r="CM29" s="154"/>
      <c r="CN29" s="155"/>
      <c r="CO29" s="154"/>
      <c r="CP29" s="155"/>
      <c r="CQ29" s="154"/>
      <c r="CR29" s="155"/>
      <c r="CS29" s="154"/>
      <c r="CT29" s="155"/>
      <c r="CU29" s="154"/>
      <c r="CV29" s="155"/>
      <c r="CW29" s="154"/>
      <c r="CX29" s="155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</row>
    <row r="30" spans="1:135" s="156" customFormat="1">
      <c r="A30" s="152"/>
      <c r="B30" s="152"/>
      <c r="C30" s="152"/>
      <c r="D30" s="103"/>
      <c r="E30" s="152"/>
      <c r="F30" s="103"/>
      <c r="G30" s="152"/>
      <c r="H30" s="103"/>
      <c r="I30" s="152"/>
      <c r="J30" s="103"/>
      <c r="K30" s="152"/>
      <c r="L30" s="103"/>
      <c r="M30" s="152"/>
      <c r="N30" s="103"/>
      <c r="O30" s="152"/>
      <c r="P30" s="103"/>
      <c r="Q30" s="152"/>
      <c r="R30" s="103"/>
      <c r="S30" s="152"/>
      <c r="T30" s="103"/>
      <c r="U30" s="152"/>
      <c r="V30" s="103"/>
      <c r="W30" s="152"/>
      <c r="X30" s="103"/>
      <c r="Y30" s="152"/>
      <c r="Z30" s="103"/>
      <c r="AA30" s="152"/>
      <c r="AB30" s="103"/>
      <c r="AC30" s="152"/>
      <c r="AD30" s="103"/>
      <c r="AE30" s="152"/>
      <c r="AF30" s="103"/>
      <c r="AG30" s="152"/>
      <c r="AH30" s="103"/>
      <c r="AI30" s="152"/>
      <c r="AJ30" s="103"/>
      <c r="AK30" s="152"/>
      <c r="AL30" s="103"/>
      <c r="AM30" s="152"/>
      <c r="AN30" s="103"/>
      <c r="AO30" s="152"/>
      <c r="AP30" s="103"/>
      <c r="AQ30" s="152"/>
      <c r="AR30" s="103"/>
      <c r="AS30" s="152"/>
      <c r="AT30" s="103"/>
      <c r="AU30" s="152"/>
      <c r="AV30" s="103"/>
      <c r="AW30" s="152"/>
      <c r="AX30" s="103"/>
      <c r="AY30" s="152"/>
      <c r="AZ30" s="103"/>
      <c r="BA30" s="152"/>
      <c r="BB30" s="103"/>
      <c r="BC30" s="152"/>
      <c r="BD30" s="103"/>
      <c r="BE30" s="152"/>
      <c r="BF30" s="103"/>
      <c r="BG30" s="152"/>
      <c r="BH30" s="103"/>
      <c r="BI30" s="152"/>
      <c r="BJ30" s="152"/>
      <c r="BK30" s="159"/>
      <c r="BL30" s="160"/>
      <c r="BM30" s="285"/>
      <c r="BN30" s="160"/>
      <c r="BO30" s="159"/>
      <c r="BP30" s="160"/>
      <c r="BQ30" s="159"/>
      <c r="BR30" s="160"/>
      <c r="BS30" s="159"/>
      <c r="BT30" s="160"/>
      <c r="BU30" s="159"/>
      <c r="BV30" s="160"/>
      <c r="BW30" s="151"/>
      <c r="BX30" s="155"/>
      <c r="BY30" s="151"/>
      <c r="BZ30" s="155"/>
      <c r="CA30" s="154"/>
      <c r="CB30" s="155"/>
      <c r="CC30" s="154"/>
      <c r="CD30" s="155"/>
      <c r="CE30" s="154"/>
      <c r="CF30" s="155"/>
      <c r="CG30" s="154"/>
      <c r="CH30" s="155"/>
      <c r="CI30" s="154"/>
      <c r="CJ30" s="155"/>
      <c r="CK30" s="154"/>
      <c r="CL30" s="155"/>
      <c r="CM30" s="154"/>
      <c r="CN30" s="155"/>
      <c r="CO30" s="154"/>
      <c r="CP30" s="155"/>
      <c r="CQ30" s="154"/>
      <c r="CR30" s="155"/>
      <c r="CS30" s="154"/>
      <c r="CT30" s="155"/>
      <c r="CU30" s="154"/>
      <c r="CV30" s="155"/>
      <c r="CW30" s="154"/>
      <c r="CX30" s="155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</row>
    <row r="31" spans="1:135" s="156" customFormat="1">
      <c r="A31" s="152"/>
      <c r="B31" s="152"/>
      <c r="C31" s="152"/>
      <c r="D31" s="103"/>
      <c r="E31" s="152"/>
      <c r="F31" s="103"/>
      <c r="G31" s="152"/>
      <c r="H31" s="103"/>
      <c r="I31" s="152"/>
      <c r="J31" s="103"/>
      <c r="K31" s="152"/>
      <c r="L31" s="103"/>
      <c r="M31" s="152"/>
      <c r="N31" s="103"/>
      <c r="O31" s="152"/>
      <c r="P31" s="103"/>
      <c r="Q31" s="152"/>
      <c r="R31" s="103"/>
      <c r="S31" s="152"/>
      <c r="T31" s="103"/>
      <c r="U31" s="152"/>
      <c r="V31" s="103"/>
      <c r="W31" s="152"/>
      <c r="X31" s="103"/>
      <c r="Y31" s="152"/>
      <c r="Z31" s="103"/>
      <c r="AA31" s="152"/>
      <c r="AB31" s="103"/>
      <c r="AC31" s="152"/>
      <c r="AD31" s="103"/>
      <c r="AE31" s="152"/>
      <c r="AF31" s="103"/>
      <c r="AG31" s="152"/>
      <c r="AH31" s="103"/>
      <c r="AI31" s="152"/>
      <c r="AJ31" s="103"/>
      <c r="AK31" s="152"/>
      <c r="AL31" s="103"/>
      <c r="AM31" s="152"/>
      <c r="AN31" s="103"/>
      <c r="AO31" s="152"/>
      <c r="AP31" s="103"/>
      <c r="AQ31" s="152"/>
      <c r="AR31" s="103"/>
      <c r="AS31" s="152"/>
      <c r="AT31" s="103"/>
      <c r="AU31" s="152"/>
      <c r="AV31" s="103"/>
      <c r="AW31" s="152"/>
      <c r="AX31" s="103"/>
      <c r="AY31" s="152"/>
      <c r="AZ31" s="103"/>
      <c r="BA31" s="152"/>
      <c r="BB31" s="103"/>
      <c r="BC31" s="152"/>
      <c r="BD31" s="103"/>
      <c r="BE31" s="152"/>
      <c r="BF31" s="103"/>
      <c r="BG31" s="152"/>
      <c r="BH31" s="103"/>
      <c r="BI31" s="152"/>
      <c r="BJ31" s="152"/>
      <c r="BK31" s="159"/>
      <c r="BL31" s="160"/>
      <c r="BM31" s="285"/>
      <c r="BN31" s="160"/>
      <c r="BO31" s="159"/>
      <c r="BP31" s="160"/>
      <c r="BQ31" s="159"/>
      <c r="BR31" s="160"/>
      <c r="BS31" s="159"/>
      <c r="BT31" s="160"/>
      <c r="BU31" s="159"/>
      <c r="BV31" s="160"/>
      <c r="BW31" s="151"/>
      <c r="BX31" s="155"/>
      <c r="BY31" s="151"/>
      <c r="BZ31" s="155"/>
      <c r="CA31" s="154"/>
      <c r="CB31" s="155"/>
      <c r="CC31" s="154"/>
      <c r="CD31" s="155"/>
      <c r="CE31" s="154"/>
      <c r="CF31" s="155"/>
      <c r="CG31" s="154"/>
      <c r="CH31" s="155"/>
      <c r="CI31" s="154"/>
      <c r="CJ31" s="155"/>
      <c r="CK31" s="154"/>
      <c r="CL31" s="155"/>
      <c r="CM31" s="154"/>
      <c r="CN31" s="155"/>
      <c r="CO31" s="154"/>
      <c r="CP31" s="155"/>
      <c r="CQ31" s="154"/>
      <c r="CR31" s="155"/>
      <c r="CS31" s="154"/>
      <c r="CT31" s="155"/>
      <c r="CU31" s="154"/>
      <c r="CV31" s="155"/>
      <c r="CW31" s="154"/>
      <c r="CX31" s="155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</row>
    <row r="32" spans="1:135" s="156" customFormat="1">
      <c r="A32" s="152"/>
      <c r="B32" s="152"/>
      <c r="C32" s="152"/>
      <c r="D32" s="103"/>
      <c r="E32" s="152"/>
      <c r="F32" s="103"/>
      <c r="G32" s="152"/>
      <c r="H32" s="103"/>
      <c r="I32" s="152"/>
      <c r="J32" s="103"/>
      <c r="K32" s="152"/>
      <c r="L32" s="103"/>
      <c r="M32" s="152"/>
      <c r="N32" s="103"/>
      <c r="O32" s="152"/>
      <c r="P32" s="103"/>
      <c r="Q32" s="152"/>
      <c r="R32" s="103"/>
      <c r="S32" s="152"/>
      <c r="T32" s="103"/>
      <c r="U32" s="152"/>
      <c r="V32" s="103"/>
      <c r="W32" s="152"/>
      <c r="X32" s="103"/>
      <c r="Y32" s="152"/>
      <c r="Z32" s="103"/>
      <c r="AA32" s="152"/>
      <c r="AB32" s="103"/>
      <c r="AC32" s="152"/>
      <c r="AD32" s="103"/>
      <c r="AE32" s="152"/>
      <c r="AF32" s="103"/>
      <c r="AG32" s="152"/>
      <c r="AH32" s="103"/>
      <c r="AI32" s="152"/>
      <c r="AJ32" s="103"/>
      <c r="AK32" s="152"/>
      <c r="AL32" s="103"/>
      <c r="AM32" s="152"/>
      <c r="AN32" s="103"/>
      <c r="AO32" s="152"/>
      <c r="AP32" s="103"/>
      <c r="AQ32" s="152"/>
      <c r="AR32" s="103"/>
      <c r="AS32" s="152"/>
      <c r="AT32" s="103"/>
      <c r="AU32" s="152"/>
      <c r="AV32" s="103"/>
      <c r="AW32" s="152"/>
      <c r="AX32" s="103"/>
      <c r="AY32" s="152"/>
      <c r="AZ32" s="103"/>
      <c r="BA32" s="152"/>
      <c r="BB32" s="103"/>
      <c r="BC32" s="152"/>
      <c r="BD32" s="103"/>
      <c r="BE32" s="152"/>
      <c r="BF32" s="103"/>
      <c r="BG32" s="152"/>
      <c r="BH32" s="103"/>
      <c r="BI32" s="152"/>
      <c r="BJ32" s="152"/>
      <c r="BK32" s="152"/>
      <c r="BL32" s="103"/>
      <c r="BM32" s="285"/>
      <c r="BN32" s="103"/>
      <c r="BO32" s="152"/>
      <c r="BP32" s="103"/>
      <c r="BQ32" s="152"/>
      <c r="BR32" s="103"/>
      <c r="BS32" s="152"/>
      <c r="BT32" s="103"/>
      <c r="BU32" s="152"/>
      <c r="BV32" s="103"/>
      <c r="BW32" s="154"/>
      <c r="BX32" s="155"/>
      <c r="BY32" s="154"/>
      <c r="BZ32" s="155"/>
      <c r="CA32" s="154"/>
      <c r="CB32" s="155"/>
      <c r="CC32" s="154"/>
      <c r="CD32" s="155"/>
      <c r="CE32" s="154"/>
      <c r="CF32" s="155"/>
      <c r="CG32" s="154"/>
      <c r="CH32" s="155"/>
      <c r="CI32" s="154"/>
      <c r="CJ32" s="155"/>
      <c r="CK32" s="154"/>
      <c r="CL32" s="155"/>
      <c r="CM32" s="154"/>
      <c r="CN32" s="155"/>
      <c r="CO32" s="154"/>
      <c r="CP32" s="155"/>
      <c r="CQ32" s="154"/>
      <c r="CR32" s="155"/>
      <c r="CS32" s="154"/>
      <c r="CT32" s="155"/>
      <c r="CU32" s="154"/>
      <c r="CV32" s="155"/>
      <c r="CW32" s="154"/>
      <c r="CX32" s="155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</row>
    <row r="33" spans="1:116" s="156" customFormat="1">
      <c r="A33" s="152"/>
      <c r="B33" s="152"/>
      <c r="C33" s="152"/>
      <c r="D33" s="103"/>
      <c r="E33" s="152"/>
      <c r="F33" s="103"/>
      <c r="G33" s="152"/>
      <c r="H33" s="103"/>
      <c r="I33" s="152"/>
      <c r="J33" s="103"/>
      <c r="K33" s="152"/>
      <c r="L33" s="103"/>
      <c r="M33" s="152"/>
      <c r="N33" s="103"/>
      <c r="O33" s="152"/>
      <c r="P33" s="103"/>
      <c r="Q33" s="152"/>
      <c r="R33" s="103"/>
      <c r="S33" s="152"/>
      <c r="T33" s="103"/>
      <c r="U33" s="152"/>
      <c r="V33" s="103"/>
      <c r="W33" s="152"/>
      <c r="X33" s="103"/>
      <c r="Y33" s="152"/>
      <c r="Z33" s="103"/>
      <c r="AA33" s="152"/>
      <c r="AB33" s="103"/>
      <c r="AC33" s="152"/>
      <c r="AD33" s="103"/>
      <c r="AE33" s="152"/>
      <c r="AF33" s="103"/>
      <c r="AG33" s="152"/>
      <c r="AH33" s="103"/>
      <c r="AI33" s="152"/>
      <c r="AJ33" s="103"/>
      <c r="AK33" s="152"/>
      <c r="AL33" s="103"/>
      <c r="AM33" s="152"/>
      <c r="AN33" s="103"/>
      <c r="AO33" s="152"/>
      <c r="AP33" s="103"/>
      <c r="AQ33" s="152"/>
      <c r="AR33" s="103"/>
      <c r="AS33" s="152"/>
      <c r="AT33" s="103"/>
      <c r="AU33" s="152"/>
      <c r="AV33" s="103"/>
      <c r="AW33" s="152"/>
      <c r="AX33" s="103"/>
      <c r="AY33" s="152"/>
      <c r="AZ33" s="103"/>
      <c r="BA33" s="152"/>
      <c r="BB33" s="103"/>
      <c r="BC33" s="152"/>
      <c r="BD33" s="103"/>
      <c r="BE33" s="152"/>
      <c r="BF33" s="103"/>
      <c r="BG33" s="152"/>
      <c r="BH33" s="103"/>
      <c r="BI33" s="152"/>
      <c r="BJ33" s="152"/>
      <c r="BK33" s="152"/>
      <c r="BL33" s="103"/>
      <c r="BM33" s="285"/>
      <c r="BN33" s="103"/>
      <c r="BO33" s="152"/>
      <c r="BP33" s="103"/>
      <c r="BQ33" s="152"/>
      <c r="BR33" s="103"/>
      <c r="BS33" s="152"/>
      <c r="BT33" s="103"/>
      <c r="BU33" s="152"/>
      <c r="BV33" s="103"/>
      <c r="BW33" s="154"/>
      <c r="BX33" s="155"/>
      <c r="BY33" s="154"/>
      <c r="BZ33" s="155"/>
      <c r="CA33" s="154"/>
      <c r="CB33" s="155"/>
      <c r="CC33" s="154"/>
      <c r="CD33" s="155"/>
      <c r="CE33" s="154"/>
      <c r="CF33" s="155"/>
      <c r="CG33" s="154"/>
      <c r="CH33" s="155"/>
      <c r="CI33" s="154"/>
      <c r="CJ33" s="155"/>
      <c r="CK33" s="154"/>
      <c r="CL33" s="155"/>
      <c r="CM33" s="154"/>
      <c r="CN33" s="155"/>
      <c r="CO33" s="154"/>
      <c r="CP33" s="155"/>
      <c r="CQ33" s="154"/>
      <c r="CR33" s="155"/>
      <c r="CS33" s="154"/>
      <c r="CT33" s="155"/>
      <c r="CU33" s="154"/>
      <c r="CV33" s="155"/>
      <c r="CW33" s="154"/>
      <c r="CX33" s="155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</row>
    <row r="34" spans="1:116" s="156" customFormat="1">
      <c r="A34" s="152"/>
      <c r="B34" s="152"/>
      <c r="C34" s="152"/>
      <c r="D34" s="103"/>
      <c r="E34" s="152"/>
      <c r="F34" s="103"/>
      <c r="G34" s="152"/>
      <c r="H34" s="103"/>
      <c r="I34" s="152"/>
      <c r="J34" s="103"/>
      <c r="K34" s="152"/>
      <c r="L34" s="103"/>
      <c r="M34" s="152"/>
      <c r="N34" s="103"/>
      <c r="O34" s="152"/>
      <c r="P34" s="103"/>
      <c r="Q34" s="152"/>
      <c r="R34" s="103"/>
      <c r="S34" s="152"/>
      <c r="T34" s="103"/>
      <c r="U34" s="152"/>
      <c r="V34" s="103"/>
      <c r="W34" s="152"/>
      <c r="X34" s="103"/>
      <c r="Y34" s="152"/>
      <c r="Z34" s="103"/>
      <c r="AA34" s="152"/>
      <c r="AB34" s="103"/>
      <c r="AC34" s="152"/>
      <c r="AD34" s="103"/>
      <c r="AE34" s="152"/>
      <c r="AF34" s="103"/>
      <c r="AG34" s="152"/>
      <c r="AH34" s="103"/>
      <c r="AI34" s="152"/>
      <c r="AJ34" s="103"/>
      <c r="AK34" s="152"/>
      <c r="AL34" s="103"/>
      <c r="AM34" s="152"/>
      <c r="AN34" s="103"/>
      <c r="AO34" s="152"/>
      <c r="AP34" s="103"/>
      <c r="AQ34" s="152"/>
      <c r="AR34" s="103"/>
      <c r="AS34" s="152"/>
      <c r="AT34" s="103"/>
      <c r="AU34" s="152"/>
      <c r="AV34" s="103"/>
      <c r="AW34" s="152"/>
      <c r="AX34" s="103"/>
      <c r="AY34" s="152"/>
      <c r="AZ34" s="103"/>
      <c r="BA34" s="152"/>
      <c r="BB34" s="103"/>
      <c r="BC34" s="152"/>
      <c r="BD34" s="103"/>
      <c r="BE34" s="152"/>
      <c r="BF34" s="103"/>
      <c r="BG34" s="152"/>
      <c r="BH34" s="103"/>
      <c r="BI34" s="152"/>
      <c r="BJ34" s="152"/>
      <c r="BK34" s="152"/>
      <c r="BL34" s="103"/>
      <c r="BM34" s="285"/>
      <c r="BN34" s="103"/>
      <c r="BO34" s="152"/>
      <c r="BP34" s="103"/>
      <c r="BQ34" s="152"/>
      <c r="BR34" s="103"/>
      <c r="BS34" s="152"/>
      <c r="BT34" s="103"/>
      <c r="BU34" s="152"/>
      <c r="BV34" s="103"/>
      <c r="BW34" s="154"/>
      <c r="BX34" s="155"/>
      <c r="BY34" s="154"/>
      <c r="BZ34" s="155"/>
      <c r="CA34" s="154"/>
      <c r="CB34" s="155"/>
      <c r="CC34" s="154"/>
      <c r="CD34" s="155"/>
      <c r="CE34" s="154"/>
      <c r="CF34" s="155"/>
      <c r="CG34" s="154"/>
      <c r="CH34" s="155"/>
      <c r="CI34" s="154"/>
      <c r="CJ34" s="155"/>
      <c r="CK34" s="154"/>
      <c r="CL34" s="155"/>
      <c r="CM34" s="154"/>
      <c r="CN34" s="155"/>
      <c r="CO34" s="154"/>
      <c r="CP34" s="155"/>
      <c r="CQ34" s="154"/>
      <c r="CR34" s="155"/>
      <c r="CS34" s="154"/>
      <c r="CT34" s="155"/>
      <c r="CU34" s="154"/>
      <c r="CV34" s="155"/>
      <c r="CW34" s="154"/>
      <c r="CX34" s="155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</row>
    <row r="35" spans="1:116" s="156" customFormat="1" ht="11.25">
      <c r="A35" s="152"/>
      <c r="B35" s="152"/>
      <c r="C35" s="152"/>
      <c r="D35" s="103"/>
      <c r="E35" s="152"/>
      <c r="F35" s="103"/>
      <c r="G35" s="152"/>
      <c r="H35" s="103"/>
      <c r="I35" s="152"/>
      <c r="J35" s="103"/>
      <c r="K35" s="152"/>
      <c r="L35" s="103"/>
      <c r="M35" s="152"/>
      <c r="N35" s="103"/>
      <c r="O35" s="152"/>
      <c r="P35" s="103"/>
      <c r="Q35" s="152"/>
      <c r="R35" s="103"/>
      <c r="S35" s="152"/>
      <c r="T35" s="103"/>
      <c r="U35" s="152"/>
      <c r="V35" s="103"/>
      <c r="W35" s="152"/>
      <c r="X35" s="103"/>
      <c r="Y35" s="152"/>
      <c r="Z35" s="103"/>
      <c r="AA35" s="152"/>
      <c r="AB35" s="103"/>
      <c r="AC35" s="152"/>
      <c r="AD35" s="103"/>
      <c r="AE35" s="152"/>
      <c r="AF35" s="103"/>
      <c r="AG35" s="152"/>
      <c r="AH35" s="103"/>
      <c r="AI35" s="152"/>
      <c r="AJ35" s="103"/>
      <c r="AK35" s="152"/>
      <c r="AL35" s="103"/>
      <c r="AM35" s="152"/>
      <c r="AN35" s="103"/>
      <c r="AO35" s="152"/>
      <c r="AP35" s="103"/>
      <c r="AQ35" s="152"/>
      <c r="AR35" s="103"/>
      <c r="AS35" s="152"/>
      <c r="AT35" s="103"/>
      <c r="AU35" s="152"/>
      <c r="AV35" s="103"/>
      <c r="AW35" s="152"/>
      <c r="AX35" s="103"/>
      <c r="AY35" s="152"/>
      <c r="AZ35" s="103"/>
      <c r="BA35" s="152"/>
      <c r="BB35" s="103"/>
      <c r="BC35" s="152"/>
      <c r="BD35" s="103"/>
      <c r="BE35" s="152"/>
      <c r="BF35" s="103"/>
      <c r="BG35" s="152"/>
      <c r="BH35" s="103"/>
      <c r="BI35" s="152"/>
      <c r="BJ35" s="152"/>
      <c r="BK35" s="152"/>
      <c r="BL35" s="103"/>
      <c r="BM35" s="152"/>
      <c r="BN35" s="103"/>
      <c r="BO35" s="152"/>
      <c r="BP35" s="103"/>
      <c r="BQ35" s="152"/>
      <c r="BR35" s="103"/>
      <c r="BS35" s="152"/>
      <c r="BT35" s="103"/>
      <c r="BU35" s="152"/>
      <c r="BV35" s="103"/>
      <c r="BW35" s="154"/>
      <c r="BX35" s="155"/>
      <c r="BY35" s="154"/>
      <c r="BZ35" s="155"/>
      <c r="CA35" s="154"/>
      <c r="CB35" s="155"/>
      <c r="CC35" s="154"/>
      <c r="CD35" s="155"/>
      <c r="CE35" s="154"/>
      <c r="CF35" s="155"/>
      <c r="CG35" s="154"/>
      <c r="CH35" s="155"/>
      <c r="CI35" s="154"/>
      <c r="CJ35" s="155"/>
      <c r="CK35" s="154"/>
      <c r="CL35" s="155"/>
      <c r="CM35" s="154"/>
      <c r="CN35" s="155"/>
      <c r="CO35" s="154"/>
      <c r="CP35" s="155"/>
      <c r="CQ35" s="154"/>
      <c r="CR35" s="155"/>
      <c r="CS35" s="154"/>
      <c r="CT35" s="155"/>
      <c r="CU35" s="154"/>
      <c r="CV35" s="155"/>
      <c r="CW35" s="154"/>
      <c r="CX35" s="155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</row>
    <row r="36" spans="1:116" s="156" customFormat="1" ht="11.25">
      <c r="A36" s="152"/>
      <c r="B36" s="152"/>
      <c r="C36" s="152"/>
      <c r="D36" s="103"/>
      <c r="E36" s="152"/>
      <c r="F36" s="103"/>
      <c r="G36" s="152"/>
      <c r="H36" s="103"/>
      <c r="I36" s="152"/>
      <c r="J36" s="103"/>
      <c r="K36" s="152"/>
      <c r="L36" s="103"/>
      <c r="M36" s="152"/>
      <c r="N36" s="103"/>
      <c r="O36" s="152"/>
      <c r="P36" s="103"/>
      <c r="Q36" s="152"/>
      <c r="R36" s="103"/>
      <c r="S36" s="152"/>
      <c r="T36" s="103"/>
      <c r="U36" s="152"/>
      <c r="V36" s="103"/>
      <c r="W36" s="152"/>
      <c r="X36" s="103"/>
      <c r="Y36" s="152"/>
      <c r="Z36" s="103"/>
      <c r="AA36" s="152"/>
      <c r="AB36" s="103"/>
      <c r="AC36" s="152"/>
      <c r="AD36" s="103"/>
      <c r="AE36" s="152"/>
      <c r="AF36" s="103"/>
      <c r="AG36" s="152"/>
      <c r="AH36" s="103"/>
      <c r="AI36" s="152"/>
      <c r="AJ36" s="103"/>
      <c r="AK36" s="152"/>
      <c r="AL36" s="103"/>
      <c r="AM36" s="152"/>
      <c r="AN36" s="103"/>
      <c r="AO36" s="152"/>
      <c r="AP36" s="103"/>
      <c r="AQ36" s="152"/>
      <c r="AR36" s="103"/>
      <c r="AS36" s="152"/>
      <c r="AT36" s="103"/>
      <c r="AU36" s="152"/>
      <c r="AV36" s="103"/>
      <c r="AW36" s="152"/>
      <c r="AX36" s="103"/>
      <c r="AY36" s="152"/>
      <c r="AZ36" s="103"/>
      <c r="BA36" s="152"/>
      <c r="BB36" s="103"/>
      <c r="BC36" s="152"/>
      <c r="BD36" s="103"/>
      <c r="BE36" s="152"/>
      <c r="BF36" s="103"/>
      <c r="BG36" s="152"/>
      <c r="BH36" s="103"/>
      <c r="BI36" s="152"/>
      <c r="BJ36" s="152"/>
      <c r="BK36" s="152"/>
      <c r="BL36" s="103"/>
      <c r="BM36" s="152"/>
      <c r="BN36" s="103"/>
      <c r="BO36" s="152"/>
      <c r="BP36" s="103"/>
      <c r="BQ36" s="152"/>
      <c r="BR36" s="103"/>
      <c r="BS36" s="152"/>
      <c r="BT36" s="103"/>
      <c r="BU36" s="152"/>
      <c r="BV36" s="103"/>
      <c r="BW36" s="154"/>
      <c r="BX36" s="155"/>
      <c r="BY36" s="154"/>
      <c r="BZ36" s="155"/>
      <c r="CA36" s="154"/>
      <c r="CB36" s="155"/>
      <c r="CC36" s="154"/>
      <c r="CD36" s="155"/>
      <c r="CE36" s="154"/>
      <c r="CF36" s="155"/>
      <c r="CG36" s="154"/>
      <c r="CH36" s="155"/>
      <c r="CI36" s="154"/>
      <c r="CJ36" s="155"/>
      <c r="CK36" s="154"/>
      <c r="CL36" s="155"/>
      <c r="CM36" s="154"/>
      <c r="CN36" s="155"/>
      <c r="CO36" s="154"/>
      <c r="CP36" s="155"/>
      <c r="CQ36" s="154"/>
      <c r="CR36" s="155"/>
      <c r="CS36" s="154"/>
      <c r="CT36" s="155"/>
      <c r="CU36" s="154"/>
      <c r="CV36" s="155"/>
      <c r="CW36" s="154"/>
      <c r="CX36" s="155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</row>
    <row r="37" spans="1:116" s="156" customFormat="1" ht="11.25">
      <c r="A37" s="152"/>
      <c r="B37" s="152"/>
      <c r="C37" s="152"/>
      <c r="D37" s="103"/>
      <c r="E37" s="152"/>
      <c r="F37" s="103"/>
      <c r="G37" s="152"/>
      <c r="H37" s="103"/>
      <c r="I37" s="152"/>
      <c r="J37" s="103"/>
      <c r="K37" s="152"/>
      <c r="L37" s="103"/>
      <c r="M37" s="152"/>
      <c r="N37" s="103"/>
      <c r="O37" s="152"/>
      <c r="P37" s="103"/>
      <c r="Q37" s="152"/>
      <c r="R37" s="103"/>
      <c r="S37" s="152"/>
      <c r="T37" s="103"/>
      <c r="U37" s="152"/>
      <c r="V37" s="103"/>
      <c r="W37" s="152"/>
      <c r="X37" s="103"/>
      <c r="Y37" s="152"/>
      <c r="Z37" s="103"/>
      <c r="AA37" s="152"/>
      <c r="AB37" s="103"/>
      <c r="AC37" s="152"/>
      <c r="AD37" s="103"/>
      <c r="AE37" s="152"/>
      <c r="AF37" s="103"/>
      <c r="AG37" s="152"/>
      <c r="AH37" s="103"/>
      <c r="AI37" s="152"/>
      <c r="AJ37" s="103"/>
      <c r="AK37" s="152"/>
      <c r="AL37" s="103"/>
      <c r="AM37" s="152"/>
      <c r="AN37" s="103"/>
      <c r="AO37" s="152"/>
      <c r="AP37" s="103"/>
      <c r="AQ37" s="152"/>
      <c r="AR37" s="103"/>
      <c r="AS37" s="152"/>
      <c r="AT37" s="103"/>
      <c r="AU37" s="152"/>
      <c r="AV37" s="103"/>
      <c r="AW37" s="152"/>
      <c r="AX37" s="103"/>
      <c r="AY37" s="152"/>
      <c r="AZ37" s="103"/>
      <c r="BA37" s="152"/>
      <c r="BB37" s="103"/>
      <c r="BC37" s="152"/>
      <c r="BD37" s="103"/>
      <c r="BE37" s="152"/>
      <c r="BF37" s="103"/>
      <c r="BG37" s="152"/>
      <c r="BH37" s="103"/>
      <c r="BI37" s="152"/>
      <c r="BJ37" s="152"/>
      <c r="BK37" s="152"/>
      <c r="BL37" s="103"/>
      <c r="BM37" s="152"/>
      <c r="BN37" s="103"/>
      <c r="BO37" s="152"/>
      <c r="BP37" s="103"/>
      <c r="BQ37" s="152"/>
      <c r="BR37" s="103"/>
      <c r="BS37" s="152"/>
      <c r="BT37" s="103"/>
      <c r="BU37" s="152"/>
      <c r="BV37" s="103"/>
      <c r="BW37" s="154"/>
      <c r="BX37" s="155"/>
      <c r="BY37" s="154"/>
      <c r="BZ37" s="155"/>
      <c r="CA37" s="154"/>
      <c r="CB37" s="155"/>
      <c r="CC37" s="154"/>
      <c r="CD37" s="155"/>
      <c r="CE37" s="154"/>
      <c r="CF37" s="155"/>
      <c r="CG37" s="154"/>
      <c r="CH37" s="155"/>
      <c r="CI37" s="154"/>
      <c r="CJ37" s="155"/>
      <c r="CK37" s="154"/>
      <c r="CL37" s="155"/>
      <c r="CM37" s="154"/>
      <c r="CN37" s="155"/>
      <c r="CO37" s="154"/>
      <c r="CP37" s="155"/>
      <c r="CQ37" s="154"/>
      <c r="CR37" s="155"/>
      <c r="CS37" s="154"/>
      <c r="CT37" s="155"/>
      <c r="CU37" s="154"/>
      <c r="CV37" s="155"/>
      <c r="CW37" s="154"/>
      <c r="CX37" s="155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</row>
    <row r="38" spans="1:116" s="156" customFormat="1" ht="11.25">
      <c r="A38" s="152"/>
      <c r="B38" s="152"/>
      <c r="C38" s="152"/>
      <c r="D38" s="103"/>
      <c r="E38" s="152"/>
      <c r="F38" s="103"/>
      <c r="G38" s="152"/>
      <c r="H38" s="103"/>
      <c r="I38" s="152"/>
      <c r="J38" s="103"/>
      <c r="K38" s="152"/>
      <c r="L38" s="103"/>
      <c r="M38" s="152"/>
      <c r="N38" s="103"/>
      <c r="O38" s="152"/>
      <c r="P38" s="103"/>
      <c r="Q38" s="152"/>
      <c r="R38" s="103"/>
      <c r="S38" s="152"/>
      <c r="T38" s="103"/>
      <c r="U38" s="152"/>
      <c r="V38" s="103"/>
      <c r="W38" s="152"/>
      <c r="X38" s="103"/>
      <c r="Y38" s="152"/>
      <c r="Z38" s="103"/>
      <c r="AA38" s="152"/>
      <c r="AB38" s="103"/>
      <c r="AC38" s="152"/>
      <c r="AD38" s="103"/>
      <c r="AE38" s="152"/>
      <c r="AF38" s="103"/>
      <c r="AG38" s="152"/>
      <c r="AH38" s="103"/>
      <c r="AI38" s="152"/>
      <c r="AJ38" s="103"/>
      <c r="AK38" s="152"/>
      <c r="AL38" s="103"/>
      <c r="AM38" s="152"/>
      <c r="AN38" s="103"/>
      <c r="AO38" s="152"/>
      <c r="AP38" s="103"/>
      <c r="AQ38" s="152"/>
      <c r="AR38" s="103"/>
      <c r="AS38" s="152"/>
      <c r="AT38" s="103"/>
      <c r="AU38" s="152"/>
      <c r="AV38" s="103"/>
      <c r="AW38" s="152"/>
      <c r="AX38" s="103"/>
      <c r="AY38" s="152"/>
      <c r="AZ38" s="103"/>
      <c r="BA38" s="152"/>
      <c r="BB38" s="103"/>
      <c r="BC38" s="152"/>
      <c r="BD38" s="103"/>
      <c r="BE38" s="152"/>
      <c r="BF38" s="103"/>
      <c r="BG38" s="152"/>
      <c r="BH38" s="103"/>
      <c r="BI38" s="152"/>
      <c r="BJ38" s="152"/>
      <c r="BK38" s="152"/>
      <c r="BL38" s="103"/>
      <c r="BM38" s="152"/>
      <c r="BN38" s="103"/>
      <c r="BO38" s="152"/>
      <c r="BP38" s="103"/>
      <c r="BQ38" s="152"/>
      <c r="BR38" s="103"/>
      <c r="BS38" s="152"/>
      <c r="BT38" s="103"/>
      <c r="BU38" s="152"/>
      <c r="BV38" s="103"/>
      <c r="BW38" s="154"/>
      <c r="BX38" s="155"/>
      <c r="BY38" s="154"/>
      <c r="BZ38" s="155"/>
      <c r="CA38" s="154"/>
      <c r="CB38" s="155"/>
      <c r="CC38" s="154"/>
      <c r="CD38" s="155"/>
      <c r="CE38" s="154"/>
      <c r="CF38" s="155"/>
      <c r="CG38" s="154"/>
      <c r="CH38" s="155"/>
      <c r="CI38" s="154"/>
      <c r="CJ38" s="155"/>
      <c r="CK38" s="154"/>
      <c r="CL38" s="155"/>
      <c r="CM38" s="154"/>
      <c r="CN38" s="155"/>
      <c r="CO38" s="154"/>
      <c r="CP38" s="155"/>
      <c r="CQ38" s="154"/>
      <c r="CR38" s="155"/>
      <c r="CS38" s="154"/>
      <c r="CT38" s="155"/>
      <c r="CU38" s="154"/>
      <c r="CV38" s="155"/>
      <c r="CW38" s="154"/>
      <c r="CX38" s="155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</row>
    <row r="39" spans="1:116" s="156" customFormat="1" ht="11.25">
      <c r="A39" s="152"/>
      <c r="B39" s="152"/>
      <c r="C39" s="152"/>
      <c r="D39" s="103"/>
      <c r="E39" s="152"/>
      <c r="F39" s="103"/>
      <c r="G39" s="152"/>
      <c r="H39" s="103"/>
      <c r="I39" s="152"/>
      <c r="J39" s="103"/>
      <c r="K39" s="152"/>
      <c r="L39" s="103"/>
      <c r="M39" s="152"/>
      <c r="N39" s="103"/>
      <c r="O39" s="152"/>
      <c r="P39" s="103"/>
      <c r="Q39" s="152"/>
      <c r="R39" s="103"/>
      <c r="S39" s="152"/>
      <c r="T39" s="103"/>
      <c r="U39" s="152"/>
      <c r="V39" s="103"/>
      <c r="W39" s="152"/>
      <c r="X39" s="103"/>
      <c r="Y39" s="152"/>
      <c r="Z39" s="103"/>
      <c r="AA39" s="152"/>
      <c r="AB39" s="103"/>
      <c r="AC39" s="152"/>
      <c r="AD39" s="103"/>
      <c r="AE39" s="152"/>
      <c r="AF39" s="103"/>
      <c r="AG39" s="152"/>
      <c r="AH39" s="103"/>
      <c r="AI39" s="152"/>
      <c r="AJ39" s="103"/>
      <c r="AK39" s="152"/>
      <c r="AL39" s="103"/>
      <c r="AM39" s="152"/>
      <c r="AN39" s="103"/>
      <c r="AO39" s="152"/>
      <c r="AP39" s="103"/>
      <c r="AQ39" s="152"/>
      <c r="AR39" s="103"/>
      <c r="AS39" s="152"/>
      <c r="AT39" s="103"/>
      <c r="AU39" s="152"/>
      <c r="AV39" s="103"/>
      <c r="AW39" s="152"/>
      <c r="AX39" s="103"/>
      <c r="AY39" s="152"/>
      <c r="AZ39" s="103"/>
      <c r="BA39" s="152"/>
      <c r="BB39" s="103"/>
      <c r="BC39" s="152"/>
      <c r="BD39" s="103"/>
      <c r="BE39" s="152"/>
      <c r="BF39" s="103"/>
      <c r="BG39" s="152"/>
      <c r="BH39" s="103"/>
      <c r="BI39" s="152"/>
      <c r="BJ39" s="152"/>
      <c r="BK39" s="152"/>
      <c r="BL39" s="103"/>
      <c r="BM39" s="152"/>
      <c r="BN39" s="103"/>
      <c r="BO39" s="152"/>
      <c r="BP39" s="103"/>
      <c r="BQ39" s="152"/>
      <c r="BR39" s="103"/>
      <c r="BS39" s="152"/>
      <c r="BT39" s="103"/>
      <c r="BU39" s="152"/>
      <c r="BV39" s="103"/>
      <c r="BW39" s="154"/>
      <c r="BX39" s="155"/>
      <c r="BY39" s="154"/>
      <c r="BZ39" s="155"/>
      <c r="CA39" s="154"/>
      <c r="CB39" s="155"/>
      <c r="CC39" s="154"/>
      <c r="CD39" s="155"/>
      <c r="CE39" s="154"/>
      <c r="CF39" s="155"/>
      <c r="CG39" s="154"/>
      <c r="CH39" s="155"/>
      <c r="CI39" s="154"/>
      <c r="CJ39" s="155"/>
      <c r="CK39" s="154"/>
      <c r="CL39" s="155"/>
      <c r="CM39" s="154"/>
      <c r="CN39" s="155"/>
      <c r="CO39" s="154"/>
      <c r="CP39" s="155"/>
      <c r="CQ39" s="154"/>
      <c r="CR39" s="155"/>
      <c r="CS39" s="154"/>
      <c r="CT39" s="155"/>
      <c r="CU39" s="154"/>
      <c r="CV39" s="155"/>
      <c r="CW39" s="154"/>
      <c r="CX39" s="155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</row>
    <row r="40" spans="1:116" s="156" customFormat="1" ht="11.25">
      <c r="A40" s="152"/>
      <c r="B40" s="152"/>
      <c r="C40" s="152"/>
      <c r="D40" s="103"/>
      <c r="E40" s="152"/>
      <c r="F40" s="103"/>
      <c r="G40" s="152"/>
      <c r="H40" s="103"/>
      <c r="I40" s="152"/>
      <c r="J40" s="103"/>
      <c r="K40" s="152"/>
      <c r="L40" s="103"/>
      <c r="M40" s="152"/>
      <c r="N40" s="103"/>
      <c r="O40" s="152"/>
      <c r="P40" s="103"/>
      <c r="Q40" s="152"/>
      <c r="R40" s="103"/>
      <c r="S40" s="152"/>
      <c r="T40" s="103"/>
      <c r="U40" s="152"/>
      <c r="V40" s="103"/>
      <c r="W40" s="152"/>
      <c r="X40" s="103"/>
      <c r="Y40" s="152"/>
      <c r="Z40" s="103"/>
      <c r="AA40" s="152"/>
      <c r="AB40" s="103"/>
      <c r="AC40" s="152"/>
      <c r="AD40" s="103"/>
      <c r="AE40" s="152"/>
      <c r="AF40" s="103"/>
      <c r="AG40" s="152"/>
      <c r="AH40" s="103"/>
      <c r="AI40" s="152"/>
      <c r="AJ40" s="103"/>
      <c r="AK40" s="152"/>
      <c r="AL40" s="103"/>
      <c r="AM40" s="152"/>
      <c r="AN40" s="103"/>
      <c r="AO40" s="152"/>
      <c r="AP40" s="103"/>
      <c r="AQ40" s="152"/>
      <c r="AR40" s="103"/>
      <c r="AS40" s="152"/>
      <c r="AT40" s="103"/>
      <c r="AU40" s="152"/>
      <c r="AV40" s="103"/>
      <c r="AW40" s="152"/>
      <c r="AX40" s="103"/>
      <c r="AY40" s="152"/>
      <c r="AZ40" s="103"/>
      <c r="BA40" s="152"/>
      <c r="BB40" s="103"/>
      <c r="BC40" s="152"/>
      <c r="BD40" s="103"/>
      <c r="BE40" s="152"/>
      <c r="BF40" s="103"/>
      <c r="BG40" s="152"/>
      <c r="BH40" s="103"/>
      <c r="BI40" s="152"/>
      <c r="BJ40" s="152"/>
      <c r="BK40" s="152"/>
      <c r="BL40" s="103"/>
      <c r="BM40" s="152"/>
      <c r="BN40" s="103"/>
      <c r="BO40" s="152"/>
      <c r="BP40" s="103"/>
      <c r="BQ40" s="152"/>
      <c r="BR40" s="103"/>
      <c r="BS40" s="152"/>
      <c r="BT40" s="103"/>
      <c r="BU40" s="152"/>
      <c r="BV40" s="103"/>
      <c r="BW40" s="154"/>
      <c r="BX40" s="155"/>
      <c r="BY40" s="154"/>
      <c r="BZ40" s="155"/>
      <c r="CA40" s="154"/>
      <c r="CB40" s="155"/>
      <c r="CC40" s="154"/>
      <c r="CD40" s="155"/>
      <c r="CE40" s="154"/>
      <c r="CF40" s="155"/>
      <c r="CG40" s="154"/>
      <c r="CH40" s="155"/>
      <c r="CI40" s="154"/>
      <c r="CJ40" s="155"/>
      <c r="CK40" s="154"/>
      <c r="CL40" s="155"/>
      <c r="CM40" s="154"/>
      <c r="CN40" s="155"/>
      <c r="CO40" s="154"/>
      <c r="CP40" s="155"/>
      <c r="CQ40" s="154"/>
      <c r="CR40" s="155"/>
      <c r="CS40" s="154"/>
      <c r="CT40" s="155"/>
      <c r="CU40" s="154"/>
      <c r="CV40" s="155"/>
      <c r="CW40" s="154"/>
      <c r="CX40" s="155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</row>
    <row r="41" spans="1:116" s="156" customFormat="1" ht="11.25">
      <c r="A41" s="152"/>
      <c r="B41" s="152"/>
      <c r="C41" s="152"/>
      <c r="D41" s="103"/>
      <c r="E41" s="152"/>
      <c r="F41" s="103"/>
      <c r="G41" s="152"/>
      <c r="H41" s="103"/>
      <c r="I41" s="152"/>
      <c r="J41" s="103"/>
      <c r="K41" s="152"/>
      <c r="L41" s="103"/>
      <c r="M41" s="152"/>
      <c r="N41" s="103"/>
      <c r="O41" s="152"/>
      <c r="P41" s="103"/>
      <c r="Q41" s="152"/>
      <c r="R41" s="103"/>
      <c r="S41" s="152"/>
      <c r="T41" s="103"/>
      <c r="U41" s="152"/>
      <c r="V41" s="103"/>
      <c r="W41" s="152"/>
      <c r="X41" s="103"/>
      <c r="Y41" s="152"/>
      <c r="Z41" s="103"/>
      <c r="AA41" s="152"/>
      <c r="AB41" s="103"/>
      <c r="AC41" s="152"/>
      <c r="AD41" s="103"/>
      <c r="AE41" s="152"/>
      <c r="AF41" s="103"/>
      <c r="AG41" s="152"/>
      <c r="AH41" s="103"/>
      <c r="AI41" s="152"/>
      <c r="AJ41" s="103"/>
      <c r="AK41" s="152"/>
      <c r="AL41" s="103"/>
      <c r="AM41" s="152"/>
      <c r="AN41" s="103"/>
      <c r="AO41" s="152"/>
      <c r="AP41" s="103"/>
      <c r="AQ41" s="152"/>
      <c r="AR41" s="103"/>
      <c r="AS41" s="152"/>
      <c r="AT41" s="103"/>
      <c r="AU41" s="152"/>
      <c r="AV41" s="103"/>
      <c r="AW41" s="152"/>
      <c r="AX41" s="103"/>
      <c r="AY41" s="152"/>
      <c r="AZ41" s="103"/>
      <c r="BA41" s="152"/>
      <c r="BB41" s="103"/>
      <c r="BC41" s="152"/>
      <c r="BD41" s="103"/>
      <c r="BE41" s="152"/>
      <c r="BF41" s="103"/>
      <c r="BG41" s="152"/>
      <c r="BH41" s="103"/>
      <c r="BI41" s="152"/>
      <c r="BJ41" s="152"/>
      <c r="BK41" s="152"/>
      <c r="BL41" s="103"/>
      <c r="BM41" s="152"/>
      <c r="BN41" s="103"/>
      <c r="BO41" s="152"/>
      <c r="BP41" s="103"/>
      <c r="BQ41" s="152"/>
      <c r="BR41" s="103"/>
      <c r="BS41" s="152"/>
      <c r="BT41" s="103"/>
      <c r="BU41" s="152"/>
      <c r="BV41" s="103"/>
      <c r="BW41" s="154"/>
      <c r="BX41" s="155"/>
      <c r="BY41" s="154"/>
      <c r="BZ41" s="155"/>
      <c r="CA41" s="154"/>
      <c r="CB41" s="155"/>
      <c r="CC41" s="154"/>
      <c r="CD41" s="155"/>
      <c r="CE41" s="154"/>
      <c r="CF41" s="155"/>
      <c r="CG41" s="154"/>
      <c r="CH41" s="155"/>
      <c r="CI41" s="154"/>
      <c r="CJ41" s="155"/>
      <c r="CK41" s="154"/>
      <c r="CL41" s="155"/>
      <c r="CM41" s="154"/>
      <c r="CN41" s="155"/>
      <c r="CO41" s="154"/>
      <c r="CP41" s="155"/>
      <c r="CQ41" s="154"/>
      <c r="CR41" s="155"/>
      <c r="CS41" s="154"/>
      <c r="CT41" s="155"/>
      <c r="CU41" s="154"/>
      <c r="CV41" s="155"/>
      <c r="CW41" s="154"/>
      <c r="CX41" s="155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</row>
    <row r="42" spans="1:116" s="156" customFormat="1" ht="11.25">
      <c r="A42" s="152"/>
      <c r="B42" s="152"/>
      <c r="C42" s="152"/>
      <c r="D42" s="103"/>
      <c r="E42" s="152"/>
      <c r="F42" s="103"/>
      <c r="G42" s="152"/>
      <c r="H42" s="103"/>
      <c r="I42" s="152"/>
      <c r="J42" s="103"/>
      <c r="K42" s="152"/>
      <c r="L42" s="103"/>
      <c r="M42" s="152"/>
      <c r="N42" s="103"/>
      <c r="O42" s="152"/>
      <c r="P42" s="103"/>
      <c r="Q42" s="152"/>
      <c r="R42" s="103"/>
      <c r="S42" s="152"/>
      <c r="T42" s="103"/>
      <c r="U42" s="152"/>
      <c r="V42" s="103"/>
      <c r="W42" s="152"/>
      <c r="X42" s="103"/>
      <c r="Y42" s="152"/>
      <c r="Z42" s="103"/>
      <c r="AA42" s="152"/>
      <c r="AB42" s="103"/>
      <c r="AC42" s="152"/>
      <c r="AD42" s="103"/>
      <c r="AE42" s="152"/>
      <c r="AF42" s="103"/>
      <c r="AG42" s="152"/>
      <c r="AH42" s="103"/>
      <c r="AI42" s="152"/>
      <c r="AJ42" s="103"/>
      <c r="AK42" s="152"/>
      <c r="AL42" s="103"/>
      <c r="AM42" s="152"/>
      <c r="AN42" s="103"/>
      <c r="AO42" s="152"/>
      <c r="AP42" s="103"/>
      <c r="AQ42" s="152"/>
      <c r="AR42" s="103"/>
      <c r="AS42" s="152"/>
      <c r="AT42" s="103"/>
      <c r="AU42" s="152"/>
      <c r="AV42" s="103"/>
      <c r="AW42" s="152"/>
      <c r="AX42" s="103"/>
      <c r="AY42" s="152"/>
      <c r="AZ42" s="103"/>
      <c r="BA42" s="152"/>
      <c r="BB42" s="103"/>
      <c r="BC42" s="152"/>
      <c r="BD42" s="103"/>
      <c r="BE42" s="152"/>
      <c r="BF42" s="103"/>
      <c r="BG42" s="152"/>
      <c r="BH42" s="103"/>
      <c r="BI42" s="152"/>
      <c r="BJ42" s="152"/>
      <c r="BK42" s="152"/>
      <c r="BL42" s="103"/>
      <c r="BM42" s="152"/>
      <c r="BN42" s="103"/>
      <c r="BO42" s="152"/>
      <c r="BP42" s="103"/>
      <c r="BQ42" s="152"/>
      <c r="BR42" s="103"/>
      <c r="BS42" s="152"/>
      <c r="BT42" s="103"/>
      <c r="BU42" s="152"/>
      <c r="BV42" s="103"/>
      <c r="BW42" s="154"/>
      <c r="BX42" s="155"/>
      <c r="BY42" s="154"/>
      <c r="BZ42" s="155"/>
      <c r="CA42" s="154"/>
      <c r="CB42" s="155"/>
      <c r="CC42" s="154"/>
      <c r="CD42" s="155"/>
      <c r="CE42" s="154"/>
      <c r="CF42" s="155"/>
      <c r="CG42" s="154"/>
      <c r="CH42" s="155"/>
      <c r="CI42" s="154"/>
      <c r="CJ42" s="155"/>
      <c r="CK42" s="154"/>
      <c r="CL42" s="155"/>
      <c r="CM42" s="154"/>
      <c r="CN42" s="155"/>
      <c r="CO42" s="154"/>
      <c r="CP42" s="155"/>
      <c r="CQ42" s="154"/>
      <c r="CR42" s="155"/>
      <c r="CS42" s="154"/>
      <c r="CT42" s="155"/>
      <c r="CU42" s="154"/>
      <c r="CV42" s="155"/>
      <c r="CW42" s="154"/>
      <c r="CX42" s="155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</row>
    <row r="43" spans="1:116" s="156" customFormat="1" ht="11.25">
      <c r="A43" s="152"/>
      <c r="B43" s="152"/>
      <c r="C43" s="152"/>
      <c r="D43" s="103"/>
      <c r="E43" s="152"/>
      <c r="F43" s="103"/>
      <c r="G43" s="152"/>
      <c r="H43" s="103"/>
      <c r="I43" s="152"/>
      <c r="J43" s="103"/>
      <c r="K43" s="152"/>
      <c r="L43" s="103"/>
      <c r="M43" s="152"/>
      <c r="N43" s="103"/>
      <c r="O43" s="152"/>
      <c r="P43" s="103"/>
      <c r="Q43" s="152"/>
      <c r="R43" s="103"/>
      <c r="S43" s="152"/>
      <c r="T43" s="103"/>
      <c r="U43" s="152"/>
      <c r="V43" s="103"/>
      <c r="W43" s="152"/>
      <c r="X43" s="103"/>
      <c r="Y43" s="152"/>
      <c r="Z43" s="103"/>
      <c r="AA43" s="152"/>
      <c r="AB43" s="103"/>
      <c r="AC43" s="152"/>
      <c r="AD43" s="103"/>
      <c r="AE43" s="152"/>
      <c r="AF43" s="103"/>
      <c r="AG43" s="152"/>
      <c r="AH43" s="103"/>
      <c r="AI43" s="152"/>
      <c r="AJ43" s="103"/>
      <c r="AK43" s="152"/>
      <c r="AL43" s="103"/>
      <c r="AM43" s="152"/>
      <c r="AN43" s="103"/>
      <c r="AO43" s="152"/>
      <c r="AP43" s="103"/>
      <c r="AQ43" s="152"/>
      <c r="AR43" s="103"/>
      <c r="AS43" s="152"/>
      <c r="AT43" s="103"/>
      <c r="AU43" s="152"/>
      <c r="AV43" s="103"/>
      <c r="AW43" s="152"/>
      <c r="AX43" s="103"/>
      <c r="AY43" s="152"/>
      <c r="AZ43" s="103"/>
      <c r="BA43" s="152"/>
      <c r="BB43" s="103"/>
      <c r="BC43" s="152"/>
      <c r="BD43" s="103"/>
      <c r="BE43" s="152"/>
      <c r="BF43" s="103"/>
      <c r="BG43" s="152"/>
      <c r="BH43" s="103"/>
      <c r="BI43" s="152"/>
      <c r="BJ43" s="152"/>
      <c r="BK43" s="152"/>
      <c r="BL43" s="103"/>
      <c r="BM43" s="152"/>
      <c r="BN43" s="103"/>
      <c r="BO43" s="152"/>
      <c r="BP43" s="103"/>
      <c r="BQ43" s="152"/>
      <c r="BR43" s="103"/>
      <c r="BS43" s="152"/>
      <c r="BT43" s="103"/>
      <c r="BU43" s="152"/>
      <c r="BV43" s="103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55"/>
      <c r="CI43" s="154"/>
      <c r="CJ43" s="155"/>
      <c r="CK43" s="154"/>
      <c r="CL43" s="155"/>
      <c r="CM43" s="154"/>
      <c r="CN43" s="155"/>
      <c r="CO43" s="154"/>
      <c r="CP43" s="155"/>
      <c r="CQ43" s="154"/>
      <c r="CR43" s="155"/>
      <c r="CS43" s="154"/>
      <c r="CT43" s="155"/>
      <c r="CU43" s="154"/>
      <c r="CV43" s="155"/>
      <c r="CW43" s="154"/>
      <c r="CX43" s="155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</row>
    <row r="44" spans="1:116" s="156" customFormat="1" ht="11.25">
      <c r="A44" s="152"/>
      <c r="B44" s="152"/>
      <c r="C44" s="152"/>
      <c r="D44" s="103"/>
      <c r="E44" s="152"/>
      <c r="F44" s="103"/>
      <c r="G44" s="152"/>
      <c r="H44" s="103"/>
      <c r="I44" s="152"/>
      <c r="J44" s="103"/>
      <c r="K44" s="152"/>
      <c r="L44" s="103"/>
      <c r="M44" s="152"/>
      <c r="N44" s="103"/>
      <c r="O44" s="152"/>
      <c r="P44" s="103"/>
      <c r="Q44" s="152"/>
      <c r="R44" s="103"/>
      <c r="S44" s="152"/>
      <c r="T44" s="103"/>
      <c r="U44" s="152"/>
      <c r="V44" s="103"/>
      <c r="W44" s="152"/>
      <c r="X44" s="103"/>
      <c r="Y44" s="152"/>
      <c r="Z44" s="103"/>
      <c r="AA44" s="152"/>
      <c r="AB44" s="103"/>
      <c r="AC44" s="152"/>
      <c r="AD44" s="103"/>
      <c r="AE44" s="152"/>
      <c r="AF44" s="103"/>
      <c r="AG44" s="152"/>
      <c r="AH44" s="103"/>
      <c r="AI44" s="152"/>
      <c r="AJ44" s="103"/>
      <c r="AK44" s="152"/>
      <c r="AL44" s="103"/>
      <c r="AM44" s="152"/>
      <c r="AN44" s="103"/>
      <c r="AO44" s="152"/>
      <c r="AP44" s="103"/>
      <c r="AQ44" s="152"/>
      <c r="AR44" s="103"/>
      <c r="AS44" s="152"/>
      <c r="AT44" s="103"/>
      <c r="AU44" s="152"/>
      <c r="AV44" s="103"/>
      <c r="AW44" s="152"/>
      <c r="AX44" s="103"/>
      <c r="AY44" s="152"/>
      <c r="AZ44" s="103"/>
      <c r="BA44" s="152"/>
      <c r="BB44" s="103"/>
      <c r="BC44" s="152"/>
      <c r="BD44" s="103"/>
      <c r="BE44" s="152"/>
      <c r="BF44" s="103"/>
      <c r="BG44" s="152"/>
      <c r="BH44" s="103"/>
      <c r="BI44" s="152"/>
      <c r="BJ44" s="152"/>
      <c r="BK44" s="152"/>
      <c r="BL44" s="103"/>
      <c r="BM44" s="152"/>
      <c r="BN44" s="103"/>
      <c r="BO44" s="152"/>
      <c r="BP44" s="103"/>
      <c r="BQ44" s="152"/>
      <c r="BR44" s="103"/>
      <c r="BS44" s="152"/>
      <c r="BT44" s="103"/>
      <c r="BU44" s="152"/>
      <c r="BV44" s="103"/>
      <c r="BW44" s="154"/>
      <c r="BX44" s="155"/>
      <c r="BY44" s="154"/>
      <c r="BZ44" s="155"/>
      <c r="CA44" s="154"/>
      <c r="CB44" s="155"/>
      <c r="CC44" s="154"/>
      <c r="CD44" s="155"/>
      <c r="CE44" s="154"/>
      <c r="CF44" s="155"/>
      <c r="CG44" s="154"/>
      <c r="CH44" s="155"/>
      <c r="CI44" s="154"/>
      <c r="CJ44" s="155"/>
      <c r="CK44" s="154"/>
      <c r="CL44" s="155"/>
      <c r="CM44" s="154"/>
      <c r="CN44" s="155"/>
      <c r="CO44" s="154"/>
      <c r="CP44" s="155"/>
      <c r="CQ44" s="154"/>
      <c r="CR44" s="155"/>
      <c r="CS44" s="154"/>
      <c r="CT44" s="155"/>
      <c r="CU44" s="154"/>
      <c r="CV44" s="155"/>
      <c r="CW44" s="154"/>
      <c r="CX44" s="155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</row>
    <row r="45" spans="1:116" s="156" customFormat="1" ht="11.25">
      <c r="A45" s="152"/>
      <c r="B45" s="152"/>
      <c r="C45" s="152"/>
      <c r="D45" s="103"/>
      <c r="E45" s="152"/>
      <c r="F45" s="103"/>
      <c r="G45" s="152"/>
      <c r="H45" s="103"/>
      <c r="I45" s="152"/>
      <c r="J45" s="103"/>
      <c r="K45" s="152"/>
      <c r="L45" s="103"/>
      <c r="M45" s="152"/>
      <c r="N45" s="103"/>
      <c r="O45" s="152"/>
      <c r="P45" s="103"/>
      <c r="Q45" s="152"/>
      <c r="R45" s="103"/>
      <c r="S45" s="152"/>
      <c r="T45" s="103"/>
      <c r="U45" s="152"/>
      <c r="V45" s="103"/>
      <c r="W45" s="152"/>
      <c r="X45" s="103"/>
      <c r="Y45" s="152"/>
      <c r="Z45" s="103"/>
      <c r="AA45" s="152"/>
      <c r="AB45" s="103"/>
      <c r="AC45" s="152"/>
      <c r="AD45" s="103"/>
      <c r="AE45" s="152"/>
      <c r="AF45" s="103"/>
      <c r="AG45" s="152"/>
      <c r="AH45" s="103"/>
      <c r="AI45" s="152"/>
      <c r="AJ45" s="103"/>
      <c r="AK45" s="152"/>
      <c r="AL45" s="103"/>
      <c r="AM45" s="152"/>
      <c r="AN45" s="103"/>
      <c r="AO45" s="152"/>
      <c r="AP45" s="103"/>
      <c r="AQ45" s="152"/>
      <c r="AR45" s="103"/>
      <c r="AS45" s="152"/>
      <c r="AT45" s="103"/>
      <c r="AU45" s="152"/>
      <c r="AV45" s="103"/>
      <c r="AW45" s="152"/>
      <c r="AX45" s="103"/>
      <c r="AY45" s="152"/>
      <c r="AZ45" s="103"/>
      <c r="BA45" s="152"/>
      <c r="BB45" s="103"/>
      <c r="BC45" s="152"/>
      <c r="BD45" s="103"/>
      <c r="BE45" s="152"/>
      <c r="BF45" s="103"/>
      <c r="BG45" s="152"/>
      <c r="BH45" s="103"/>
      <c r="BI45" s="152"/>
      <c r="BJ45" s="152"/>
      <c r="BK45" s="152"/>
      <c r="BL45" s="103"/>
      <c r="BM45" s="152"/>
      <c r="BN45" s="103"/>
      <c r="BO45" s="152"/>
      <c r="BP45" s="103"/>
      <c r="BQ45" s="152"/>
      <c r="BR45" s="103"/>
      <c r="BS45" s="152"/>
      <c r="BT45" s="103"/>
      <c r="BU45" s="152"/>
      <c r="BV45" s="103"/>
      <c r="BW45" s="154"/>
      <c r="BX45" s="155"/>
      <c r="BY45" s="154"/>
      <c r="BZ45" s="155"/>
      <c r="CA45" s="154"/>
      <c r="CB45" s="155"/>
      <c r="CC45" s="154"/>
      <c r="CD45" s="155"/>
      <c r="CE45" s="154"/>
      <c r="CF45" s="155"/>
      <c r="CG45" s="154"/>
      <c r="CH45" s="155"/>
      <c r="CI45" s="154"/>
      <c r="CJ45" s="155"/>
      <c r="CK45" s="154"/>
      <c r="CL45" s="155"/>
      <c r="CM45" s="154"/>
      <c r="CN45" s="155"/>
      <c r="CO45" s="154"/>
      <c r="CP45" s="155"/>
      <c r="CQ45" s="154"/>
      <c r="CR45" s="155"/>
      <c r="CS45" s="154"/>
      <c r="CT45" s="155"/>
      <c r="CU45" s="154"/>
      <c r="CV45" s="155"/>
      <c r="CW45" s="154"/>
      <c r="CX45" s="155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</row>
    <row r="46" spans="1:116" s="156" customFormat="1" ht="11.25">
      <c r="A46" s="152"/>
      <c r="B46" s="152"/>
      <c r="C46" s="152"/>
      <c r="D46" s="103"/>
      <c r="E46" s="152"/>
      <c r="F46" s="103"/>
      <c r="G46" s="152"/>
      <c r="H46" s="103"/>
      <c r="I46" s="152"/>
      <c r="J46" s="103"/>
      <c r="K46" s="152"/>
      <c r="L46" s="103"/>
      <c r="M46" s="152"/>
      <c r="N46" s="103"/>
      <c r="O46" s="152"/>
      <c r="P46" s="103"/>
      <c r="Q46" s="152"/>
      <c r="R46" s="103"/>
      <c r="S46" s="152"/>
      <c r="T46" s="103"/>
      <c r="U46" s="152"/>
      <c r="V46" s="103"/>
      <c r="W46" s="152"/>
      <c r="X46" s="103"/>
      <c r="Y46" s="152"/>
      <c r="Z46" s="103"/>
      <c r="AA46" s="152"/>
      <c r="AB46" s="103"/>
      <c r="AC46" s="152"/>
      <c r="AD46" s="103"/>
      <c r="AE46" s="152"/>
      <c r="AF46" s="103"/>
      <c r="AG46" s="152"/>
      <c r="AH46" s="103"/>
      <c r="AI46" s="152"/>
      <c r="AJ46" s="103"/>
      <c r="AK46" s="152"/>
      <c r="AL46" s="103"/>
      <c r="AM46" s="152"/>
      <c r="AN46" s="103"/>
      <c r="AO46" s="152"/>
      <c r="AP46" s="103"/>
      <c r="AQ46" s="152"/>
      <c r="AR46" s="103"/>
      <c r="AS46" s="152"/>
      <c r="AT46" s="103"/>
      <c r="AU46" s="152"/>
      <c r="AV46" s="103"/>
      <c r="AW46" s="152"/>
      <c r="AX46" s="103"/>
      <c r="AY46" s="152"/>
      <c r="AZ46" s="103"/>
      <c r="BA46" s="152"/>
      <c r="BB46" s="103"/>
      <c r="BC46" s="152"/>
      <c r="BD46" s="103"/>
      <c r="BE46" s="152"/>
      <c r="BF46" s="103"/>
      <c r="BG46" s="152"/>
      <c r="BH46" s="103"/>
      <c r="BI46" s="152"/>
      <c r="BJ46" s="152"/>
      <c r="BK46" s="152"/>
      <c r="BL46" s="103"/>
      <c r="BM46" s="152"/>
      <c r="BN46" s="103"/>
      <c r="BO46" s="152"/>
      <c r="BP46" s="103"/>
      <c r="BQ46" s="152"/>
      <c r="BR46" s="103"/>
      <c r="BS46" s="152"/>
      <c r="BT46" s="103"/>
      <c r="BU46" s="152"/>
      <c r="BV46" s="103"/>
      <c r="BW46" s="154"/>
      <c r="BX46" s="155"/>
      <c r="BY46" s="154"/>
      <c r="BZ46" s="155"/>
      <c r="CA46" s="154"/>
      <c r="CB46" s="155"/>
      <c r="CC46" s="154"/>
      <c r="CD46" s="155"/>
      <c r="CE46" s="154"/>
      <c r="CF46" s="155"/>
      <c r="CG46" s="154"/>
      <c r="CH46" s="155"/>
      <c r="CI46" s="154"/>
      <c r="CJ46" s="155"/>
      <c r="CK46" s="154"/>
      <c r="CL46" s="155"/>
      <c r="CM46" s="154"/>
      <c r="CN46" s="155"/>
      <c r="CO46" s="154"/>
      <c r="CP46" s="155"/>
      <c r="CQ46" s="154"/>
      <c r="CR46" s="155"/>
      <c r="CS46" s="154"/>
      <c r="CT46" s="155"/>
      <c r="CU46" s="154"/>
      <c r="CV46" s="155"/>
      <c r="CW46" s="154"/>
      <c r="CX46" s="155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</row>
    <row r="47" spans="1:116" s="156" customFormat="1" ht="11.25">
      <c r="A47" s="152"/>
      <c r="B47" s="152"/>
      <c r="C47" s="152"/>
      <c r="D47" s="103"/>
      <c r="E47" s="152"/>
      <c r="F47" s="103"/>
      <c r="G47" s="152"/>
      <c r="H47" s="103"/>
      <c r="I47" s="152"/>
      <c r="J47" s="103"/>
      <c r="K47" s="152"/>
      <c r="L47" s="103"/>
      <c r="M47" s="152"/>
      <c r="N47" s="103"/>
      <c r="O47" s="152"/>
      <c r="P47" s="103"/>
      <c r="Q47" s="152"/>
      <c r="R47" s="103"/>
      <c r="S47" s="152"/>
      <c r="T47" s="103"/>
      <c r="U47" s="152"/>
      <c r="V47" s="103"/>
      <c r="W47" s="152"/>
      <c r="X47" s="103"/>
      <c r="Y47" s="152"/>
      <c r="Z47" s="103"/>
      <c r="AA47" s="152"/>
      <c r="AB47" s="103"/>
      <c r="AC47" s="152"/>
      <c r="AD47" s="103"/>
      <c r="AE47" s="152"/>
      <c r="AF47" s="103"/>
      <c r="AG47" s="152"/>
      <c r="AH47" s="103"/>
      <c r="AI47" s="152"/>
      <c r="AJ47" s="103"/>
      <c r="AK47" s="152"/>
      <c r="AL47" s="103"/>
      <c r="AM47" s="152"/>
      <c r="AN47" s="103"/>
      <c r="AO47" s="152"/>
      <c r="AP47" s="103"/>
      <c r="AQ47" s="152"/>
      <c r="AR47" s="103"/>
      <c r="AS47" s="152"/>
      <c r="AT47" s="103"/>
      <c r="AU47" s="152"/>
      <c r="AV47" s="103"/>
      <c r="AW47" s="152"/>
      <c r="AX47" s="103"/>
      <c r="AY47" s="152"/>
      <c r="AZ47" s="103"/>
      <c r="BA47" s="152"/>
      <c r="BB47" s="103"/>
      <c r="BC47" s="152"/>
      <c r="BD47" s="103"/>
      <c r="BE47" s="152"/>
      <c r="BF47" s="103"/>
      <c r="BG47" s="152"/>
      <c r="BH47" s="103"/>
      <c r="BI47" s="152"/>
      <c r="BJ47" s="152"/>
      <c r="BK47" s="152"/>
      <c r="BL47" s="103"/>
      <c r="BM47" s="152"/>
      <c r="BN47" s="103"/>
      <c r="BO47" s="152"/>
      <c r="BP47" s="103"/>
      <c r="BQ47" s="152"/>
      <c r="BR47" s="103"/>
      <c r="BS47" s="152"/>
      <c r="BT47" s="103"/>
      <c r="BU47" s="152"/>
      <c r="BV47" s="103"/>
      <c r="BW47" s="154"/>
      <c r="BX47" s="155"/>
      <c r="BY47" s="154"/>
      <c r="BZ47" s="155"/>
      <c r="CA47" s="154"/>
      <c r="CB47" s="155"/>
      <c r="CC47" s="154"/>
      <c r="CD47" s="155"/>
      <c r="CE47" s="154"/>
      <c r="CF47" s="155"/>
      <c r="CG47" s="154"/>
      <c r="CH47" s="155"/>
      <c r="CI47" s="154"/>
      <c r="CJ47" s="155"/>
      <c r="CK47" s="154"/>
      <c r="CL47" s="155"/>
      <c r="CM47" s="154"/>
      <c r="CN47" s="155"/>
      <c r="CO47" s="154"/>
      <c r="CP47" s="155"/>
      <c r="CQ47" s="154"/>
      <c r="CR47" s="155"/>
      <c r="CS47" s="154"/>
      <c r="CT47" s="155"/>
      <c r="CU47" s="154"/>
      <c r="CV47" s="155"/>
      <c r="CW47" s="154"/>
      <c r="CX47" s="155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</row>
    <row r="48" spans="1:116" s="156" customFormat="1" ht="11.25">
      <c r="A48" s="152"/>
      <c r="B48" s="152"/>
      <c r="C48" s="152"/>
      <c r="D48" s="103"/>
      <c r="E48" s="152"/>
      <c r="F48" s="103"/>
      <c r="G48" s="152"/>
      <c r="H48" s="103"/>
      <c r="I48" s="152"/>
      <c r="J48" s="103"/>
      <c r="K48" s="152"/>
      <c r="L48" s="103"/>
      <c r="M48" s="152"/>
      <c r="N48" s="103"/>
      <c r="O48" s="152"/>
      <c r="P48" s="103"/>
      <c r="Q48" s="152"/>
      <c r="R48" s="103"/>
      <c r="S48" s="152"/>
      <c r="T48" s="103"/>
      <c r="U48" s="152"/>
      <c r="V48" s="103"/>
      <c r="W48" s="152"/>
      <c r="X48" s="103"/>
      <c r="Y48" s="152"/>
      <c r="Z48" s="103"/>
      <c r="AA48" s="152"/>
      <c r="AB48" s="103"/>
      <c r="AC48" s="152"/>
      <c r="AD48" s="103"/>
      <c r="AE48" s="152"/>
      <c r="AF48" s="103"/>
      <c r="AG48" s="152"/>
      <c r="AH48" s="103"/>
      <c r="AI48" s="152"/>
      <c r="AJ48" s="103"/>
      <c r="AK48" s="152"/>
      <c r="AL48" s="103"/>
      <c r="AM48" s="152"/>
      <c r="AN48" s="103"/>
      <c r="AO48" s="152"/>
      <c r="AP48" s="103"/>
      <c r="AQ48" s="152"/>
      <c r="AR48" s="103"/>
      <c r="AS48" s="152"/>
      <c r="AT48" s="103"/>
      <c r="AU48" s="152"/>
      <c r="AV48" s="103"/>
      <c r="AW48" s="152"/>
      <c r="AX48" s="103"/>
      <c r="AY48" s="152"/>
      <c r="AZ48" s="103"/>
      <c r="BA48" s="152"/>
      <c r="BB48" s="103"/>
      <c r="BC48" s="152"/>
      <c r="BD48" s="103"/>
      <c r="BE48" s="152"/>
      <c r="BF48" s="103"/>
      <c r="BG48" s="152"/>
      <c r="BH48" s="103"/>
      <c r="BI48" s="152"/>
      <c r="BJ48" s="152"/>
      <c r="BK48" s="152"/>
      <c r="BL48" s="103"/>
      <c r="BM48" s="152"/>
      <c r="BN48" s="103"/>
      <c r="BO48" s="152"/>
      <c r="BP48" s="103"/>
      <c r="BQ48" s="152"/>
      <c r="BR48" s="103"/>
      <c r="BS48" s="152"/>
      <c r="BT48" s="103"/>
      <c r="BU48" s="152"/>
      <c r="BV48" s="103"/>
      <c r="BW48" s="154"/>
      <c r="BX48" s="155"/>
      <c r="BY48" s="154"/>
      <c r="BZ48" s="155"/>
      <c r="CA48" s="154"/>
      <c r="CB48" s="155"/>
      <c r="CC48" s="154"/>
      <c r="CD48" s="155"/>
      <c r="CE48" s="154"/>
      <c r="CF48" s="155"/>
      <c r="CG48" s="154"/>
      <c r="CH48" s="155"/>
      <c r="CI48" s="154"/>
      <c r="CJ48" s="155"/>
      <c r="CK48" s="154"/>
      <c r="CL48" s="155"/>
      <c r="CM48" s="154"/>
      <c r="CN48" s="155"/>
      <c r="CO48" s="154"/>
      <c r="CP48" s="155"/>
      <c r="CQ48" s="154"/>
      <c r="CR48" s="155"/>
      <c r="CS48" s="154"/>
      <c r="CT48" s="155"/>
      <c r="CU48" s="154"/>
      <c r="CV48" s="155"/>
      <c r="CW48" s="154"/>
      <c r="CX48" s="155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</row>
    <row r="49" spans="1:116" s="156" customFormat="1" ht="11.25">
      <c r="A49" s="152"/>
      <c r="B49" s="152"/>
      <c r="C49" s="152"/>
      <c r="D49" s="103"/>
      <c r="E49" s="152"/>
      <c r="F49" s="103"/>
      <c r="G49" s="152"/>
      <c r="H49" s="103"/>
      <c r="I49" s="152"/>
      <c r="J49" s="103"/>
      <c r="K49" s="152"/>
      <c r="L49" s="103"/>
      <c r="M49" s="152"/>
      <c r="N49" s="103"/>
      <c r="O49" s="152"/>
      <c r="P49" s="103"/>
      <c r="Q49" s="152"/>
      <c r="R49" s="103"/>
      <c r="S49" s="152"/>
      <c r="T49" s="103"/>
      <c r="U49" s="152"/>
      <c r="V49" s="103"/>
      <c r="W49" s="152"/>
      <c r="X49" s="103"/>
      <c r="Y49" s="152"/>
      <c r="Z49" s="103"/>
      <c r="AA49" s="152"/>
      <c r="AB49" s="103"/>
      <c r="AC49" s="152"/>
      <c r="AD49" s="103"/>
      <c r="AE49" s="152"/>
      <c r="AF49" s="103"/>
      <c r="AG49" s="152"/>
      <c r="AH49" s="103"/>
      <c r="AI49" s="152"/>
      <c r="AJ49" s="103"/>
      <c r="AK49" s="152"/>
      <c r="AL49" s="103"/>
      <c r="AM49" s="152"/>
      <c r="AN49" s="103"/>
      <c r="AO49" s="152"/>
      <c r="AP49" s="103"/>
      <c r="AQ49" s="152"/>
      <c r="AR49" s="103"/>
      <c r="AS49" s="152"/>
      <c r="AT49" s="103"/>
      <c r="AU49" s="152"/>
      <c r="AV49" s="103"/>
      <c r="AW49" s="152"/>
      <c r="AX49" s="103"/>
      <c r="AY49" s="152"/>
      <c r="AZ49" s="103"/>
      <c r="BA49" s="152"/>
      <c r="BB49" s="103"/>
      <c r="BC49" s="152"/>
      <c r="BD49" s="103"/>
      <c r="BE49" s="152"/>
      <c r="BF49" s="103"/>
      <c r="BG49" s="152"/>
      <c r="BH49" s="103"/>
      <c r="BI49" s="152"/>
      <c r="BJ49" s="152"/>
      <c r="BK49" s="152"/>
      <c r="BL49" s="103"/>
      <c r="BM49" s="152"/>
      <c r="BN49" s="103"/>
      <c r="BO49" s="152"/>
      <c r="BP49" s="103"/>
      <c r="BQ49" s="152"/>
      <c r="BR49" s="103"/>
      <c r="BS49" s="152"/>
      <c r="BT49" s="103"/>
      <c r="BU49" s="152"/>
      <c r="BV49" s="103"/>
      <c r="BW49" s="154"/>
      <c r="BX49" s="155"/>
      <c r="BY49" s="154"/>
      <c r="BZ49" s="155"/>
      <c r="CA49" s="154"/>
      <c r="CB49" s="155"/>
      <c r="CC49" s="154"/>
      <c r="CD49" s="155"/>
      <c r="CE49" s="154"/>
      <c r="CF49" s="155"/>
      <c r="CG49" s="154"/>
      <c r="CH49" s="155"/>
      <c r="CI49" s="154"/>
      <c r="CJ49" s="155"/>
      <c r="CK49" s="154"/>
      <c r="CL49" s="155"/>
      <c r="CM49" s="154"/>
      <c r="CN49" s="155"/>
      <c r="CO49" s="154"/>
      <c r="CP49" s="155"/>
      <c r="CQ49" s="154"/>
      <c r="CR49" s="155"/>
      <c r="CS49" s="154"/>
      <c r="CT49" s="155"/>
      <c r="CU49" s="154"/>
      <c r="CV49" s="155"/>
      <c r="CW49" s="154"/>
      <c r="CX49" s="155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</row>
    <row r="50" spans="1:116" s="156" customFormat="1" ht="11.25">
      <c r="A50" s="152"/>
      <c r="B50" s="152"/>
      <c r="C50" s="152"/>
      <c r="D50" s="103"/>
      <c r="E50" s="152"/>
      <c r="F50" s="103"/>
      <c r="G50" s="152"/>
      <c r="H50" s="103"/>
      <c r="I50" s="152"/>
      <c r="J50" s="103"/>
      <c r="K50" s="152"/>
      <c r="L50" s="103"/>
      <c r="M50" s="152"/>
      <c r="N50" s="103"/>
      <c r="O50" s="152"/>
      <c r="P50" s="103"/>
      <c r="Q50" s="152"/>
      <c r="R50" s="103"/>
      <c r="S50" s="152"/>
      <c r="T50" s="103"/>
      <c r="U50" s="152"/>
      <c r="V50" s="103"/>
      <c r="W50" s="152"/>
      <c r="X50" s="103"/>
      <c r="Y50" s="152"/>
      <c r="Z50" s="103"/>
      <c r="AA50" s="152"/>
      <c r="AB50" s="103"/>
      <c r="AC50" s="152"/>
      <c r="AD50" s="103"/>
      <c r="AE50" s="152"/>
      <c r="AF50" s="103"/>
      <c r="AG50" s="152"/>
      <c r="AH50" s="103"/>
      <c r="AI50" s="152"/>
      <c r="AJ50" s="103"/>
      <c r="AK50" s="152"/>
      <c r="AL50" s="103"/>
      <c r="AM50" s="152"/>
      <c r="AN50" s="103"/>
      <c r="AO50" s="152"/>
      <c r="AP50" s="103"/>
      <c r="AQ50" s="152"/>
      <c r="AR50" s="103"/>
      <c r="AS50" s="152"/>
      <c r="AT50" s="103"/>
      <c r="AU50" s="152"/>
      <c r="AV50" s="103"/>
      <c r="AW50" s="152"/>
      <c r="AX50" s="103"/>
      <c r="AY50" s="152"/>
      <c r="AZ50" s="103"/>
      <c r="BA50" s="152"/>
      <c r="BB50" s="103"/>
      <c r="BC50" s="152"/>
      <c r="BD50" s="103"/>
      <c r="BE50" s="152"/>
      <c r="BF50" s="103"/>
      <c r="BG50" s="152"/>
      <c r="BH50" s="103"/>
      <c r="BI50" s="152"/>
      <c r="BJ50" s="152"/>
      <c r="BK50" s="152"/>
      <c r="BL50" s="103"/>
      <c r="BM50" s="152"/>
      <c r="BN50" s="103"/>
      <c r="BO50" s="152"/>
      <c r="BP50" s="103"/>
      <c r="BQ50" s="152"/>
      <c r="BR50" s="103"/>
      <c r="BS50" s="152"/>
      <c r="BT50" s="103"/>
      <c r="BU50" s="152"/>
      <c r="BV50" s="103"/>
      <c r="BW50" s="154"/>
      <c r="BX50" s="155"/>
      <c r="BY50" s="154"/>
      <c r="BZ50" s="155"/>
      <c r="CA50" s="154"/>
      <c r="CB50" s="155"/>
      <c r="CC50" s="154"/>
      <c r="CD50" s="155"/>
      <c r="CE50" s="154"/>
      <c r="CF50" s="155"/>
      <c r="CG50" s="154"/>
      <c r="CH50" s="155"/>
      <c r="CI50" s="154"/>
      <c r="CJ50" s="155"/>
      <c r="CK50" s="154"/>
      <c r="CL50" s="155"/>
      <c r="CM50" s="154"/>
      <c r="CN50" s="155"/>
      <c r="CO50" s="154"/>
      <c r="CP50" s="155"/>
      <c r="CQ50" s="154"/>
      <c r="CR50" s="155"/>
      <c r="CS50" s="154"/>
      <c r="CT50" s="155"/>
      <c r="CU50" s="154"/>
      <c r="CV50" s="155"/>
      <c r="CW50" s="154"/>
      <c r="CX50" s="155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</row>
    <row r="51" spans="1:116" s="156" customFormat="1" ht="11.25">
      <c r="A51" s="152"/>
      <c r="B51" s="152"/>
      <c r="C51" s="152"/>
      <c r="D51" s="103"/>
      <c r="E51" s="152"/>
      <c r="F51" s="103"/>
      <c r="G51" s="152"/>
      <c r="H51" s="103"/>
      <c r="I51" s="152"/>
      <c r="J51" s="103"/>
      <c r="K51" s="152"/>
      <c r="L51" s="103"/>
      <c r="M51" s="152"/>
      <c r="N51" s="103"/>
      <c r="O51" s="152"/>
      <c r="P51" s="103"/>
      <c r="Q51" s="152"/>
      <c r="R51" s="103"/>
      <c r="S51" s="152"/>
      <c r="T51" s="103"/>
      <c r="U51" s="152"/>
      <c r="V51" s="103"/>
      <c r="W51" s="152"/>
      <c r="X51" s="103"/>
      <c r="Y51" s="152"/>
      <c r="Z51" s="103"/>
      <c r="AA51" s="152"/>
      <c r="AB51" s="103"/>
      <c r="AC51" s="152"/>
      <c r="AD51" s="103"/>
      <c r="AE51" s="152"/>
      <c r="AF51" s="103"/>
      <c r="AG51" s="152"/>
      <c r="AH51" s="103"/>
      <c r="AI51" s="152"/>
      <c r="AJ51" s="103"/>
      <c r="AK51" s="152"/>
      <c r="AL51" s="103"/>
      <c r="AM51" s="152"/>
      <c r="AN51" s="103"/>
      <c r="AO51" s="152"/>
      <c r="AP51" s="103"/>
      <c r="AQ51" s="152"/>
      <c r="AR51" s="103"/>
      <c r="AS51" s="152"/>
      <c r="AT51" s="103"/>
      <c r="AU51" s="152"/>
      <c r="AV51" s="103"/>
      <c r="AW51" s="152"/>
      <c r="AX51" s="103"/>
      <c r="AY51" s="152"/>
      <c r="AZ51" s="103"/>
      <c r="BA51" s="152"/>
      <c r="BB51" s="103"/>
      <c r="BC51" s="152"/>
      <c r="BD51" s="103"/>
      <c r="BE51" s="152"/>
      <c r="BF51" s="103"/>
      <c r="BG51" s="152"/>
      <c r="BH51" s="103"/>
      <c r="BI51" s="152"/>
      <c r="BJ51" s="152"/>
      <c r="BK51" s="152"/>
      <c r="BL51" s="103"/>
      <c r="BM51" s="152"/>
      <c r="BN51" s="103"/>
      <c r="BO51" s="152"/>
      <c r="BP51" s="103"/>
      <c r="BQ51" s="152"/>
      <c r="BR51" s="103"/>
      <c r="BS51" s="152"/>
      <c r="BT51" s="103"/>
      <c r="BU51" s="152"/>
      <c r="BV51" s="103"/>
      <c r="BW51" s="154"/>
      <c r="BX51" s="155"/>
      <c r="BY51" s="154"/>
      <c r="BZ51" s="155"/>
      <c r="CA51" s="154"/>
      <c r="CB51" s="155"/>
      <c r="CC51" s="154"/>
      <c r="CD51" s="155"/>
      <c r="CE51" s="154"/>
      <c r="CF51" s="155"/>
      <c r="CG51" s="154"/>
      <c r="CH51" s="155"/>
      <c r="CI51" s="154"/>
      <c r="CJ51" s="155"/>
      <c r="CK51" s="154"/>
      <c r="CL51" s="155"/>
      <c r="CM51" s="154"/>
      <c r="CN51" s="155"/>
      <c r="CO51" s="154"/>
      <c r="CP51" s="155"/>
      <c r="CQ51" s="154"/>
      <c r="CR51" s="155"/>
      <c r="CS51" s="154"/>
      <c r="CT51" s="155"/>
      <c r="CU51" s="154"/>
      <c r="CV51" s="155"/>
      <c r="CW51" s="154"/>
      <c r="CX51" s="155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</row>
    <row r="52" spans="1:116" s="156" customFormat="1" ht="11.25">
      <c r="A52" s="152"/>
      <c r="B52" s="152"/>
      <c r="C52" s="152"/>
      <c r="D52" s="103"/>
      <c r="E52" s="152"/>
      <c r="F52" s="103"/>
      <c r="G52" s="152"/>
      <c r="H52" s="103"/>
      <c r="I52" s="152"/>
      <c r="J52" s="103"/>
      <c r="K52" s="152"/>
      <c r="L52" s="103"/>
      <c r="M52" s="152"/>
      <c r="N52" s="103"/>
      <c r="O52" s="152"/>
      <c r="P52" s="103"/>
      <c r="Q52" s="152"/>
      <c r="R52" s="103"/>
      <c r="S52" s="152"/>
      <c r="T52" s="103"/>
      <c r="U52" s="152"/>
      <c r="V52" s="103"/>
      <c r="W52" s="152"/>
      <c r="X52" s="103"/>
      <c r="Y52" s="152"/>
      <c r="Z52" s="103"/>
      <c r="AA52" s="152"/>
      <c r="AB52" s="103"/>
      <c r="AC52" s="152"/>
      <c r="AD52" s="103"/>
      <c r="AE52" s="152"/>
      <c r="AF52" s="103"/>
      <c r="AG52" s="152"/>
      <c r="AH52" s="103"/>
      <c r="AI52" s="152"/>
      <c r="AJ52" s="103"/>
      <c r="AK52" s="152"/>
      <c r="AL52" s="103"/>
      <c r="AM52" s="152"/>
      <c r="AN52" s="103"/>
      <c r="AO52" s="152"/>
      <c r="AP52" s="103"/>
      <c r="AQ52" s="152"/>
      <c r="AR52" s="103"/>
      <c r="AS52" s="152"/>
      <c r="AT52" s="103"/>
      <c r="AU52" s="152"/>
      <c r="AV52" s="103"/>
      <c r="AW52" s="152"/>
      <c r="AX52" s="103"/>
      <c r="AY52" s="152"/>
      <c r="AZ52" s="103"/>
      <c r="BA52" s="152"/>
      <c r="BB52" s="103"/>
      <c r="BC52" s="152"/>
      <c r="BD52" s="103"/>
      <c r="BE52" s="152"/>
      <c r="BF52" s="103"/>
      <c r="BG52" s="152"/>
      <c r="BH52" s="103"/>
      <c r="BI52" s="152"/>
      <c r="BJ52" s="152"/>
      <c r="BK52" s="152"/>
      <c r="BL52" s="103"/>
      <c r="BM52" s="152"/>
      <c r="BN52" s="103"/>
      <c r="BO52" s="152"/>
      <c r="BP52" s="103"/>
      <c r="BQ52" s="152"/>
      <c r="BR52" s="103"/>
      <c r="BS52" s="152"/>
      <c r="BT52" s="103"/>
      <c r="BU52" s="152"/>
      <c r="BV52" s="103"/>
      <c r="BW52" s="154"/>
      <c r="BX52" s="155"/>
      <c r="BY52" s="154"/>
      <c r="BZ52" s="155"/>
      <c r="CA52" s="154"/>
      <c r="CB52" s="155"/>
      <c r="CC52" s="154"/>
      <c r="CD52" s="155"/>
      <c r="CE52" s="154"/>
      <c r="CF52" s="155"/>
      <c r="CG52" s="154"/>
      <c r="CH52" s="155"/>
      <c r="CI52" s="154"/>
      <c r="CJ52" s="155"/>
      <c r="CK52" s="154"/>
      <c r="CL52" s="155"/>
      <c r="CM52" s="154"/>
      <c r="CN52" s="155"/>
      <c r="CO52" s="154"/>
      <c r="CP52" s="155"/>
      <c r="CQ52" s="154"/>
      <c r="CR52" s="155"/>
      <c r="CS52" s="154"/>
      <c r="CT52" s="155"/>
      <c r="CU52" s="154"/>
      <c r="CV52" s="155"/>
      <c r="CW52" s="154"/>
      <c r="CX52" s="155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</row>
    <row r="53" spans="1:116" s="156" customFormat="1" ht="11.25">
      <c r="A53" s="152"/>
      <c r="B53" s="152"/>
      <c r="C53" s="152"/>
      <c r="D53" s="103"/>
      <c r="E53" s="152"/>
      <c r="F53" s="103"/>
      <c r="G53" s="152"/>
      <c r="H53" s="103"/>
      <c r="I53" s="152"/>
      <c r="J53" s="103"/>
      <c r="K53" s="152"/>
      <c r="L53" s="103"/>
      <c r="M53" s="152"/>
      <c r="N53" s="103"/>
      <c r="O53" s="152"/>
      <c r="P53" s="103"/>
      <c r="Q53" s="152"/>
      <c r="R53" s="103"/>
      <c r="S53" s="152"/>
      <c r="T53" s="103"/>
      <c r="U53" s="152"/>
      <c r="V53" s="103"/>
      <c r="W53" s="152"/>
      <c r="X53" s="103"/>
      <c r="Y53" s="152"/>
      <c r="Z53" s="103"/>
      <c r="AA53" s="152"/>
      <c r="AB53" s="103"/>
      <c r="AC53" s="152"/>
      <c r="AD53" s="103"/>
      <c r="AE53" s="152"/>
      <c r="AF53" s="103"/>
      <c r="AG53" s="152"/>
      <c r="AH53" s="103"/>
      <c r="AI53" s="152"/>
      <c r="AJ53" s="103"/>
      <c r="AK53" s="152"/>
      <c r="AL53" s="103"/>
      <c r="AM53" s="152"/>
      <c r="AN53" s="103"/>
      <c r="AO53" s="152"/>
      <c r="AP53" s="103"/>
      <c r="AQ53" s="152"/>
      <c r="AR53" s="103"/>
      <c r="AS53" s="152"/>
      <c r="AT53" s="103"/>
      <c r="AU53" s="152"/>
      <c r="AV53" s="103"/>
      <c r="AW53" s="152"/>
      <c r="AX53" s="103"/>
      <c r="AY53" s="152"/>
      <c r="AZ53" s="103"/>
      <c r="BA53" s="152"/>
      <c r="BB53" s="103"/>
      <c r="BC53" s="152"/>
      <c r="BD53" s="103"/>
      <c r="BE53" s="152"/>
      <c r="BF53" s="103"/>
      <c r="BG53" s="152"/>
      <c r="BH53" s="103"/>
      <c r="BI53" s="152"/>
      <c r="BJ53" s="152"/>
      <c r="BK53" s="152"/>
      <c r="BL53" s="103"/>
      <c r="BM53" s="152"/>
      <c r="BN53" s="103"/>
      <c r="BO53" s="152"/>
      <c r="BP53" s="103"/>
      <c r="BQ53" s="152"/>
      <c r="BR53" s="103"/>
      <c r="BS53" s="152"/>
      <c r="BT53" s="103"/>
      <c r="BU53" s="152"/>
      <c r="BV53" s="103"/>
      <c r="BW53" s="154"/>
      <c r="BX53" s="155"/>
      <c r="BY53" s="154"/>
      <c r="BZ53" s="155"/>
      <c r="CA53" s="154"/>
      <c r="CB53" s="155"/>
      <c r="CC53" s="154"/>
      <c r="CD53" s="155"/>
      <c r="CE53" s="154"/>
      <c r="CF53" s="155"/>
      <c r="CG53" s="154"/>
      <c r="CH53" s="155"/>
      <c r="CI53" s="154"/>
      <c r="CJ53" s="155"/>
      <c r="CK53" s="154"/>
      <c r="CL53" s="155"/>
      <c r="CM53" s="154"/>
      <c r="CN53" s="155"/>
      <c r="CO53" s="154"/>
      <c r="CP53" s="155"/>
      <c r="CQ53" s="154"/>
      <c r="CR53" s="155"/>
      <c r="CS53" s="154"/>
      <c r="CT53" s="155"/>
      <c r="CU53" s="154"/>
      <c r="CV53" s="155"/>
      <c r="CW53" s="154"/>
      <c r="CX53" s="155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</row>
    <row r="54" spans="1:116" s="156" customFormat="1" ht="11.25">
      <c r="A54" s="152"/>
      <c r="B54" s="152"/>
      <c r="C54" s="152"/>
      <c r="D54" s="103"/>
      <c r="E54" s="152"/>
      <c r="F54" s="103"/>
      <c r="G54" s="152"/>
      <c r="H54" s="103"/>
      <c r="I54" s="152"/>
      <c r="J54" s="103"/>
      <c r="K54" s="152"/>
      <c r="L54" s="103"/>
      <c r="M54" s="152"/>
      <c r="N54" s="103"/>
      <c r="O54" s="152"/>
      <c r="P54" s="103"/>
      <c r="Q54" s="152"/>
      <c r="R54" s="103"/>
      <c r="S54" s="152"/>
      <c r="T54" s="103"/>
      <c r="U54" s="152"/>
      <c r="V54" s="103"/>
      <c r="W54" s="152"/>
      <c r="X54" s="103"/>
      <c r="Y54" s="152"/>
      <c r="Z54" s="103"/>
      <c r="AA54" s="152"/>
      <c r="AB54" s="103"/>
      <c r="AC54" s="152"/>
      <c r="AD54" s="103"/>
      <c r="AE54" s="152"/>
      <c r="AF54" s="103"/>
      <c r="AG54" s="152"/>
      <c r="AH54" s="103"/>
      <c r="AI54" s="152"/>
      <c r="AJ54" s="103"/>
      <c r="AK54" s="152"/>
      <c r="AL54" s="103"/>
      <c r="AM54" s="152"/>
      <c r="AN54" s="103"/>
      <c r="AO54" s="152"/>
      <c r="AP54" s="103"/>
      <c r="AQ54" s="152"/>
      <c r="AR54" s="103"/>
      <c r="AS54" s="152"/>
      <c r="AT54" s="103"/>
      <c r="AU54" s="152"/>
      <c r="AV54" s="103"/>
      <c r="AW54" s="152"/>
      <c r="AX54" s="103"/>
      <c r="AY54" s="152"/>
      <c r="AZ54" s="103"/>
      <c r="BA54" s="152"/>
      <c r="BB54" s="103"/>
      <c r="BC54" s="152"/>
      <c r="BD54" s="103"/>
      <c r="BE54" s="152"/>
      <c r="BF54" s="103"/>
      <c r="BG54" s="152"/>
      <c r="BH54" s="103"/>
      <c r="BI54" s="152"/>
      <c r="BJ54" s="152"/>
      <c r="BK54" s="152"/>
      <c r="BL54" s="103"/>
      <c r="BM54" s="152"/>
      <c r="BN54" s="103"/>
      <c r="BO54" s="152"/>
      <c r="BP54" s="103"/>
      <c r="BQ54" s="152"/>
      <c r="BR54" s="103"/>
      <c r="BS54" s="152"/>
      <c r="BT54" s="103"/>
      <c r="BU54" s="152"/>
      <c r="BV54" s="103"/>
      <c r="BW54" s="154"/>
      <c r="BX54" s="155"/>
      <c r="BY54" s="154"/>
      <c r="BZ54" s="155"/>
      <c r="CA54" s="154"/>
      <c r="CB54" s="155"/>
      <c r="CC54" s="154"/>
      <c r="CD54" s="155"/>
      <c r="CE54" s="154"/>
      <c r="CF54" s="155"/>
      <c r="CG54" s="154"/>
      <c r="CH54" s="155"/>
      <c r="CI54" s="154"/>
      <c r="CJ54" s="155"/>
      <c r="CK54" s="154"/>
      <c r="CL54" s="155"/>
      <c r="CM54" s="154"/>
      <c r="CN54" s="155"/>
      <c r="CO54" s="154"/>
      <c r="CP54" s="155"/>
      <c r="CQ54" s="154"/>
      <c r="CR54" s="155"/>
      <c r="CS54" s="154"/>
      <c r="CT54" s="155"/>
      <c r="CU54" s="154"/>
      <c r="CV54" s="155"/>
      <c r="CW54" s="154"/>
      <c r="CX54" s="155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</row>
    <row r="55" spans="1:116" s="156" customFormat="1" ht="11.25">
      <c r="A55" s="152"/>
      <c r="B55" s="152"/>
      <c r="C55" s="152"/>
      <c r="D55" s="103"/>
      <c r="E55" s="152"/>
      <c r="F55" s="103"/>
      <c r="G55" s="152"/>
      <c r="H55" s="103"/>
      <c r="I55" s="152"/>
      <c r="J55" s="103"/>
      <c r="K55" s="152"/>
      <c r="L55" s="103"/>
      <c r="M55" s="152"/>
      <c r="N55" s="103"/>
      <c r="O55" s="152"/>
      <c r="P55" s="103"/>
      <c r="Q55" s="152"/>
      <c r="R55" s="103"/>
      <c r="S55" s="152"/>
      <c r="T55" s="103"/>
      <c r="U55" s="152"/>
      <c r="V55" s="103"/>
      <c r="W55" s="152"/>
      <c r="X55" s="103"/>
      <c r="Y55" s="152"/>
      <c r="Z55" s="103"/>
      <c r="AA55" s="152"/>
      <c r="AB55" s="103"/>
      <c r="AC55" s="152"/>
      <c r="AD55" s="103"/>
      <c r="AE55" s="152"/>
      <c r="AF55" s="103"/>
      <c r="AG55" s="152"/>
      <c r="AH55" s="103"/>
      <c r="AI55" s="152"/>
      <c r="AJ55" s="103"/>
      <c r="AK55" s="152"/>
      <c r="AL55" s="103"/>
      <c r="AM55" s="152"/>
      <c r="AN55" s="103"/>
      <c r="AO55" s="152"/>
      <c r="AP55" s="103"/>
      <c r="AQ55" s="152"/>
      <c r="AR55" s="103"/>
      <c r="AS55" s="152"/>
      <c r="AT55" s="103"/>
      <c r="AU55" s="152"/>
      <c r="AV55" s="103"/>
      <c r="AW55" s="152"/>
      <c r="AX55" s="103"/>
      <c r="AY55" s="152"/>
      <c r="AZ55" s="103"/>
      <c r="BA55" s="152"/>
      <c r="BB55" s="103"/>
      <c r="BC55" s="152"/>
      <c r="BD55" s="103"/>
      <c r="BE55" s="152"/>
      <c r="BF55" s="103"/>
      <c r="BG55" s="152"/>
      <c r="BH55" s="103"/>
      <c r="BI55" s="152"/>
      <c r="BJ55" s="152"/>
      <c r="BK55" s="152"/>
      <c r="BL55" s="103"/>
      <c r="BM55" s="152"/>
      <c r="BN55" s="103"/>
      <c r="BO55" s="152"/>
      <c r="BP55" s="103"/>
      <c r="BQ55" s="152"/>
      <c r="BR55" s="103"/>
      <c r="BS55" s="152"/>
      <c r="BT55" s="103"/>
      <c r="BU55" s="152"/>
      <c r="BV55" s="103"/>
      <c r="BW55" s="154"/>
      <c r="BX55" s="155"/>
      <c r="BY55" s="154"/>
      <c r="BZ55" s="155"/>
      <c r="CA55" s="154"/>
      <c r="CB55" s="155"/>
      <c r="CC55" s="154"/>
      <c r="CD55" s="155"/>
      <c r="CE55" s="154"/>
      <c r="CF55" s="155"/>
      <c r="CG55" s="154"/>
      <c r="CH55" s="155"/>
      <c r="CI55" s="154"/>
      <c r="CJ55" s="155"/>
      <c r="CK55" s="154"/>
      <c r="CL55" s="155"/>
      <c r="CM55" s="154"/>
      <c r="CN55" s="155"/>
      <c r="CO55" s="154"/>
      <c r="CP55" s="155"/>
      <c r="CQ55" s="154"/>
      <c r="CR55" s="155"/>
      <c r="CS55" s="154"/>
      <c r="CT55" s="155"/>
      <c r="CU55" s="154"/>
      <c r="CV55" s="155"/>
      <c r="CW55" s="154"/>
      <c r="CX55" s="155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</row>
    <row r="56" spans="1:116" s="156" customFormat="1" ht="11.25">
      <c r="A56" s="152"/>
      <c r="B56" s="152"/>
      <c r="C56" s="152"/>
      <c r="D56" s="103"/>
      <c r="E56" s="152"/>
      <c r="F56" s="103"/>
      <c r="G56" s="152"/>
      <c r="H56" s="103"/>
      <c r="I56" s="152"/>
      <c r="J56" s="103"/>
      <c r="K56" s="152"/>
      <c r="L56" s="103"/>
      <c r="M56" s="152"/>
      <c r="N56" s="103"/>
      <c r="O56" s="152"/>
      <c r="P56" s="103"/>
      <c r="Q56" s="152"/>
      <c r="R56" s="103"/>
      <c r="S56" s="152"/>
      <c r="T56" s="103"/>
      <c r="U56" s="152"/>
      <c r="V56" s="103"/>
      <c r="W56" s="152"/>
      <c r="X56" s="103"/>
      <c r="Y56" s="152"/>
      <c r="Z56" s="103"/>
      <c r="AA56" s="152"/>
      <c r="AB56" s="103"/>
      <c r="AC56" s="152"/>
      <c r="AD56" s="103"/>
      <c r="AE56" s="152"/>
      <c r="AF56" s="103"/>
      <c r="AG56" s="152"/>
      <c r="AH56" s="103"/>
      <c r="AI56" s="152"/>
      <c r="AJ56" s="103"/>
      <c r="AK56" s="152"/>
      <c r="AL56" s="103"/>
      <c r="AM56" s="152"/>
      <c r="AN56" s="103"/>
      <c r="AO56" s="152"/>
      <c r="AP56" s="103"/>
      <c r="AQ56" s="152"/>
      <c r="AR56" s="103"/>
      <c r="AS56" s="152"/>
      <c r="AT56" s="103"/>
      <c r="AU56" s="152"/>
      <c r="AV56" s="103"/>
      <c r="AW56" s="152"/>
      <c r="AX56" s="103"/>
      <c r="AY56" s="152"/>
      <c r="AZ56" s="103"/>
      <c r="BA56" s="152"/>
      <c r="BB56" s="103"/>
      <c r="BC56" s="152"/>
      <c r="BD56" s="103"/>
      <c r="BE56" s="152"/>
      <c r="BF56" s="103"/>
      <c r="BG56" s="152"/>
      <c r="BH56" s="103"/>
      <c r="BI56" s="152"/>
      <c r="BJ56" s="152"/>
      <c r="BK56" s="152"/>
      <c r="BL56" s="103"/>
      <c r="BM56" s="152"/>
      <c r="BN56" s="103"/>
      <c r="BO56" s="152"/>
      <c r="BP56" s="103"/>
      <c r="BQ56" s="152"/>
      <c r="BR56" s="103"/>
      <c r="BS56" s="152"/>
      <c r="BT56" s="103"/>
      <c r="BU56" s="152"/>
      <c r="BV56" s="103"/>
      <c r="BW56" s="154"/>
      <c r="BX56" s="155"/>
      <c r="BY56" s="154"/>
      <c r="BZ56" s="155"/>
      <c r="CA56" s="154"/>
      <c r="CB56" s="155"/>
      <c r="CC56" s="154"/>
      <c r="CD56" s="155"/>
      <c r="CE56" s="154"/>
      <c r="CF56" s="155"/>
      <c r="CG56" s="154"/>
      <c r="CH56" s="155"/>
      <c r="CI56" s="154"/>
      <c r="CJ56" s="155"/>
      <c r="CK56" s="154"/>
      <c r="CL56" s="155"/>
      <c r="CM56" s="154"/>
      <c r="CN56" s="155"/>
      <c r="CO56" s="154"/>
      <c r="CP56" s="155"/>
      <c r="CQ56" s="154"/>
      <c r="CR56" s="155"/>
      <c r="CS56" s="154"/>
      <c r="CT56" s="155"/>
      <c r="CU56" s="154"/>
      <c r="CV56" s="155"/>
      <c r="CW56" s="154"/>
      <c r="CX56" s="155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</row>
    <row r="57" spans="1:116" s="156" customFormat="1" ht="11.25">
      <c r="A57" s="152"/>
      <c r="B57" s="152"/>
      <c r="C57" s="152"/>
      <c r="D57" s="103"/>
      <c r="E57" s="152"/>
      <c r="F57" s="103"/>
      <c r="G57" s="152"/>
      <c r="H57" s="103"/>
      <c r="I57" s="152"/>
      <c r="J57" s="103"/>
      <c r="K57" s="152"/>
      <c r="L57" s="103"/>
      <c r="M57" s="152"/>
      <c r="N57" s="103"/>
      <c r="O57" s="152"/>
      <c r="P57" s="103"/>
      <c r="Q57" s="152"/>
      <c r="R57" s="103"/>
      <c r="S57" s="152"/>
      <c r="T57" s="103"/>
      <c r="U57" s="152"/>
      <c r="V57" s="103"/>
      <c r="W57" s="152"/>
      <c r="X57" s="103"/>
      <c r="Y57" s="152"/>
      <c r="Z57" s="103"/>
      <c r="AA57" s="152"/>
      <c r="AB57" s="103"/>
      <c r="AC57" s="152"/>
      <c r="AD57" s="103"/>
      <c r="AE57" s="152"/>
      <c r="AF57" s="103"/>
      <c r="AG57" s="152"/>
      <c r="AH57" s="103"/>
      <c r="AI57" s="152"/>
      <c r="AJ57" s="103"/>
      <c r="AK57" s="152"/>
      <c r="AL57" s="103"/>
      <c r="AM57" s="152"/>
      <c r="AN57" s="103"/>
      <c r="AO57" s="152"/>
      <c r="AP57" s="103"/>
      <c r="AQ57" s="152"/>
      <c r="AR57" s="103"/>
      <c r="AS57" s="152"/>
      <c r="AT57" s="103"/>
      <c r="AU57" s="152"/>
      <c r="AV57" s="103"/>
      <c r="AW57" s="152"/>
      <c r="AX57" s="103"/>
      <c r="AY57" s="152"/>
      <c r="AZ57" s="103"/>
      <c r="BA57" s="152"/>
      <c r="BB57" s="103"/>
      <c r="BC57" s="152"/>
      <c r="BD57" s="103"/>
      <c r="BE57" s="152"/>
      <c r="BF57" s="103"/>
      <c r="BG57" s="152"/>
      <c r="BH57" s="103"/>
      <c r="BI57" s="152"/>
      <c r="BJ57" s="152"/>
      <c r="BK57" s="152"/>
      <c r="BL57" s="103"/>
      <c r="BM57" s="152"/>
      <c r="BN57" s="103"/>
      <c r="BO57" s="152"/>
      <c r="BP57" s="103"/>
      <c r="BQ57" s="152"/>
      <c r="BR57" s="103"/>
      <c r="BS57" s="152"/>
      <c r="BT57" s="103"/>
      <c r="BU57" s="152"/>
      <c r="BV57" s="103"/>
      <c r="BW57" s="154"/>
      <c r="BX57" s="155"/>
      <c r="BY57" s="154"/>
      <c r="BZ57" s="155"/>
      <c r="CA57" s="154"/>
      <c r="CB57" s="155"/>
      <c r="CC57" s="154"/>
      <c r="CD57" s="155"/>
      <c r="CE57" s="154"/>
      <c r="CF57" s="155"/>
      <c r="CG57" s="154"/>
      <c r="CH57" s="155"/>
      <c r="CI57" s="154"/>
      <c r="CJ57" s="155"/>
      <c r="CK57" s="154"/>
      <c r="CL57" s="155"/>
      <c r="CM57" s="154"/>
      <c r="CN57" s="155"/>
      <c r="CO57" s="154"/>
      <c r="CP57" s="155"/>
      <c r="CQ57" s="154"/>
      <c r="CR57" s="155"/>
      <c r="CS57" s="154"/>
      <c r="CT57" s="155"/>
      <c r="CU57" s="154"/>
      <c r="CV57" s="155"/>
      <c r="CW57" s="154"/>
      <c r="CX57" s="155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</row>
    <row r="58" spans="1:116" s="156" customFormat="1" ht="11.25">
      <c r="A58" s="152"/>
      <c r="B58" s="152"/>
      <c r="C58" s="152"/>
      <c r="D58" s="103"/>
      <c r="E58" s="152"/>
      <c r="F58" s="103"/>
      <c r="G58" s="152"/>
      <c r="H58" s="103"/>
      <c r="I58" s="152"/>
      <c r="J58" s="103"/>
      <c r="K58" s="152"/>
      <c r="L58" s="103"/>
      <c r="M58" s="152"/>
      <c r="N58" s="103"/>
      <c r="O58" s="152"/>
      <c r="P58" s="103"/>
      <c r="Q58" s="152"/>
      <c r="R58" s="103"/>
      <c r="S58" s="152"/>
      <c r="T58" s="103"/>
      <c r="U58" s="152"/>
      <c r="V58" s="103"/>
      <c r="W58" s="152"/>
      <c r="X58" s="103"/>
      <c r="Y58" s="152"/>
      <c r="Z58" s="103"/>
      <c r="AA58" s="152"/>
      <c r="AB58" s="103"/>
      <c r="AC58" s="152"/>
      <c r="AD58" s="103"/>
      <c r="AE58" s="152"/>
      <c r="AF58" s="103"/>
      <c r="AG58" s="152"/>
      <c r="AH58" s="103"/>
      <c r="AI58" s="152"/>
      <c r="AJ58" s="103"/>
      <c r="AK58" s="152"/>
      <c r="AL58" s="103"/>
      <c r="AM58" s="152"/>
      <c r="AN58" s="103"/>
      <c r="AO58" s="152"/>
      <c r="AP58" s="103"/>
      <c r="AQ58" s="152"/>
      <c r="AR58" s="103"/>
      <c r="AS58" s="152"/>
      <c r="AT58" s="103"/>
      <c r="AU58" s="152"/>
      <c r="AV58" s="103"/>
      <c r="AW58" s="152"/>
      <c r="AX58" s="103"/>
      <c r="AY58" s="152"/>
      <c r="AZ58" s="103"/>
      <c r="BA58" s="152"/>
      <c r="BB58" s="103"/>
      <c r="BC58" s="152"/>
      <c r="BD58" s="103"/>
      <c r="BE58" s="152"/>
      <c r="BF58" s="103"/>
      <c r="BG58" s="152"/>
      <c r="BH58" s="103"/>
      <c r="BI58" s="152"/>
      <c r="BJ58" s="152"/>
      <c r="BK58" s="152"/>
      <c r="BL58" s="103"/>
      <c r="BM58" s="152"/>
      <c r="BN58" s="103"/>
      <c r="BO58" s="152"/>
      <c r="BP58" s="103"/>
      <c r="BQ58" s="152"/>
      <c r="BR58" s="103"/>
      <c r="BS58" s="152"/>
      <c r="BT58" s="103"/>
      <c r="BU58" s="152"/>
      <c r="BV58" s="103"/>
      <c r="BW58" s="154"/>
      <c r="BX58" s="155"/>
      <c r="BY58" s="154"/>
      <c r="BZ58" s="155"/>
      <c r="CA58" s="154"/>
      <c r="CB58" s="155"/>
      <c r="CC58" s="154"/>
      <c r="CD58" s="155"/>
      <c r="CE58" s="154"/>
      <c r="CF58" s="155"/>
      <c r="CG58" s="154"/>
      <c r="CH58" s="155"/>
      <c r="CI58" s="154"/>
      <c r="CJ58" s="155"/>
      <c r="CK58" s="154"/>
      <c r="CL58" s="155"/>
      <c r="CM58" s="154"/>
      <c r="CN58" s="155"/>
      <c r="CO58" s="154"/>
      <c r="CP58" s="155"/>
      <c r="CQ58" s="154"/>
      <c r="CR58" s="155"/>
      <c r="CS58" s="154"/>
      <c r="CT58" s="155"/>
      <c r="CU58" s="154"/>
      <c r="CV58" s="155"/>
      <c r="CW58" s="154"/>
      <c r="CX58" s="155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</row>
    <row r="59" spans="1:116" s="156" customFormat="1" ht="11.25">
      <c r="A59" s="152"/>
      <c r="B59" s="152"/>
      <c r="C59" s="152"/>
      <c r="D59" s="103"/>
      <c r="E59" s="152"/>
      <c r="F59" s="103"/>
      <c r="G59" s="152"/>
      <c r="H59" s="103"/>
      <c r="I59" s="152"/>
      <c r="J59" s="103"/>
      <c r="K59" s="152"/>
      <c r="L59" s="103"/>
      <c r="M59" s="152"/>
      <c r="N59" s="103"/>
      <c r="O59" s="152"/>
      <c r="P59" s="103"/>
      <c r="Q59" s="152"/>
      <c r="R59" s="103"/>
      <c r="S59" s="152"/>
      <c r="T59" s="103"/>
      <c r="U59" s="152"/>
      <c r="V59" s="103"/>
      <c r="W59" s="152"/>
      <c r="X59" s="103"/>
      <c r="Y59" s="152"/>
      <c r="Z59" s="103"/>
      <c r="AA59" s="152"/>
      <c r="AB59" s="103"/>
      <c r="AC59" s="152"/>
      <c r="AD59" s="103"/>
      <c r="AE59" s="152"/>
      <c r="AF59" s="103"/>
      <c r="AG59" s="152"/>
      <c r="AH59" s="103"/>
      <c r="AI59" s="152"/>
      <c r="AJ59" s="103"/>
      <c r="AK59" s="152"/>
      <c r="AL59" s="103"/>
      <c r="AM59" s="152"/>
      <c r="AN59" s="103"/>
      <c r="AO59" s="152"/>
      <c r="AP59" s="103"/>
      <c r="AQ59" s="152"/>
      <c r="AR59" s="103"/>
      <c r="AS59" s="152"/>
      <c r="AT59" s="103"/>
      <c r="AU59" s="152"/>
      <c r="AV59" s="103"/>
      <c r="AW59" s="152"/>
      <c r="AX59" s="103"/>
      <c r="AY59" s="152"/>
      <c r="AZ59" s="103"/>
      <c r="BA59" s="152"/>
      <c r="BB59" s="103"/>
      <c r="BC59" s="152"/>
      <c r="BD59" s="103"/>
      <c r="BE59" s="152"/>
      <c r="BF59" s="103"/>
      <c r="BG59" s="152"/>
      <c r="BH59" s="103"/>
      <c r="BI59" s="152"/>
      <c r="BJ59" s="152"/>
      <c r="BK59" s="152"/>
      <c r="BL59" s="103"/>
      <c r="BM59" s="152"/>
      <c r="BN59" s="103"/>
      <c r="BO59" s="152"/>
      <c r="BP59" s="103"/>
      <c r="BQ59" s="152"/>
      <c r="BR59" s="103"/>
      <c r="BS59" s="152"/>
      <c r="BT59" s="103"/>
      <c r="BU59" s="152"/>
      <c r="BV59" s="103"/>
      <c r="BW59" s="154"/>
      <c r="BX59" s="155"/>
      <c r="BY59" s="154"/>
      <c r="BZ59" s="155"/>
      <c r="CA59" s="154"/>
      <c r="CB59" s="155"/>
      <c r="CC59" s="154"/>
      <c r="CD59" s="155"/>
      <c r="CE59" s="154"/>
      <c r="CF59" s="155"/>
      <c r="CG59" s="154"/>
      <c r="CH59" s="155"/>
      <c r="CI59" s="154"/>
      <c r="CJ59" s="155"/>
      <c r="CK59" s="154"/>
      <c r="CL59" s="155"/>
      <c r="CM59" s="154"/>
      <c r="CN59" s="155"/>
      <c r="CO59" s="154"/>
      <c r="CP59" s="155"/>
      <c r="CQ59" s="154"/>
      <c r="CR59" s="155"/>
      <c r="CS59" s="154"/>
      <c r="CT59" s="155"/>
      <c r="CU59" s="154"/>
      <c r="CV59" s="155"/>
      <c r="CW59" s="154"/>
      <c r="CX59" s="155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</row>
    <row r="60" spans="1:116" s="156" customFormat="1" ht="11.25">
      <c r="A60" s="152"/>
      <c r="B60" s="152"/>
      <c r="C60" s="152"/>
      <c r="D60" s="103"/>
      <c r="E60" s="152"/>
      <c r="F60" s="103"/>
      <c r="G60" s="152"/>
      <c r="H60" s="103"/>
      <c r="I60" s="152"/>
      <c r="J60" s="103"/>
      <c r="K60" s="152"/>
      <c r="L60" s="103"/>
      <c r="M60" s="152"/>
      <c r="N60" s="103"/>
      <c r="O60" s="152"/>
      <c r="P60" s="103"/>
      <c r="Q60" s="152"/>
      <c r="R60" s="103"/>
      <c r="S60" s="152"/>
      <c r="T60" s="103"/>
      <c r="U60" s="152"/>
      <c r="V60" s="103"/>
      <c r="W60" s="152"/>
      <c r="X60" s="103"/>
      <c r="Y60" s="152"/>
      <c r="Z60" s="103"/>
      <c r="AA60" s="152"/>
      <c r="AB60" s="103"/>
      <c r="AC60" s="152"/>
      <c r="AD60" s="103"/>
      <c r="AE60" s="152"/>
      <c r="AF60" s="103"/>
      <c r="AG60" s="152"/>
      <c r="AH60" s="103"/>
      <c r="AI60" s="152"/>
      <c r="AJ60" s="103"/>
      <c r="AK60" s="152"/>
      <c r="AL60" s="103"/>
      <c r="AM60" s="152"/>
      <c r="AN60" s="103"/>
      <c r="AO60" s="152"/>
      <c r="AP60" s="103"/>
      <c r="AQ60" s="152"/>
      <c r="AR60" s="103"/>
      <c r="AS60" s="152"/>
      <c r="AT60" s="103"/>
      <c r="AU60" s="152"/>
      <c r="AV60" s="103"/>
      <c r="AW60" s="152"/>
      <c r="AX60" s="103"/>
      <c r="AY60" s="152"/>
      <c r="AZ60" s="103"/>
      <c r="BA60" s="152"/>
      <c r="BB60" s="103"/>
      <c r="BC60" s="152"/>
      <c r="BD60" s="103"/>
      <c r="BE60" s="152"/>
      <c r="BF60" s="103"/>
      <c r="BG60" s="152"/>
      <c r="BH60" s="103"/>
      <c r="BI60" s="152"/>
      <c r="BJ60" s="152"/>
      <c r="BK60" s="152"/>
      <c r="BL60" s="103"/>
      <c r="BM60" s="152"/>
      <c r="BN60" s="103"/>
      <c r="BO60" s="152"/>
      <c r="BP60" s="103"/>
      <c r="BQ60" s="152"/>
      <c r="BR60" s="103"/>
      <c r="BS60" s="152"/>
      <c r="BT60" s="103"/>
      <c r="BU60" s="152"/>
      <c r="BV60" s="103"/>
      <c r="BW60" s="154"/>
      <c r="BX60" s="155"/>
      <c r="BY60" s="154"/>
      <c r="BZ60" s="155"/>
      <c r="CA60" s="154"/>
      <c r="CB60" s="155"/>
      <c r="CC60" s="154"/>
      <c r="CD60" s="155"/>
      <c r="CE60" s="154"/>
      <c r="CF60" s="155"/>
      <c r="CG60" s="154"/>
      <c r="CH60" s="155"/>
      <c r="CI60" s="154"/>
      <c r="CJ60" s="155"/>
      <c r="CK60" s="154"/>
      <c r="CL60" s="155"/>
      <c r="CM60" s="154"/>
      <c r="CN60" s="155"/>
      <c r="CO60" s="154"/>
      <c r="CP60" s="155"/>
      <c r="CQ60" s="154"/>
      <c r="CR60" s="155"/>
      <c r="CS60" s="154"/>
      <c r="CT60" s="155"/>
      <c r="CU60" s="154"/>
      <c r="CV60" s="155"/>
      <c r="CW60" s="154"/>
      <c r="CX60" s="155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</row>
    <row r="61" spans="1:116" s="156" customFormat="1" ht="11.25">
      <c r="A61" s="152"/>
      <c r="B61" s="152"/>
      <c r="C61" s="152"/>
      <c r="D61" s="103"/>
      <c r="E61" s="152"/>
      <c r="F61" s="103"/>
      <c r="G61" s="152"/>
      <c r="H61" s="103"/>
      <c r="I61" s="152"/>
      <c r="J61" s="103"/>
      <c r="K61" s="152"/>
      <c r="L61" s="103"/>
      <c r="M61" s="152"/>
      <c r="N61" s="103"/>
      <c r="O61" s="152"/>
      <c r="P61" s="103"/>
      <c r="Q61" s="152"/>
      <c r="R61" s="103"/>
      <c r="S61" s="152"/>
      <c r="T61" s="103"/>
      <c r="U61" s="152"/>
      <c r="V61" s="103"/>
      <c r="W61" s="152"/>
      <c r="X61" s="103"/>
      <c r="Y61" s="152"/>
      <c r="Z61" s="103"/>
      <c r="AA61" s="152"/>
      <c r="AB61" s="103"/>
      <c r="AC61" s="152"/>
      <c r="AD61" s="103"/>
      <c r="AE61" s="152"/>
      <c r="AF61" s="103"/>
      <c r="AG61" s="152"/>
      <c r="AH61" s="103"/>
      <c r="AI61" s="152"/>
      <c r="AJ61" s="103"/>
      <c r="AK61" s="152"/>
      <c r="AL61" s="103"/>
      <c r="AM61" s="152"/>
      <c r="AN61" s="103"/>
      <c r="AO61" s="152"/>
      <c r="AP61" s="103"/>
      <c r="AQ61" s="152"/>
      <c r="AR61" s="103"/>
      <c r="AS61" s="152"/>
      <c r="AT61" s="103"/>
      <c r="AU61" s="152"/>
      <c r="AV61" s="103"/>
      <c r="AW61" s="152"/>
      <c r="AX61" s="103"/>
      <c r="AY61" s="152"/>
      <c r="AZ61" s="103"/>
      <c r="BA61" s="152"/>
      <c r="BB61" s="103"/>
      <c r="BC61" s="152"/>
      <c r="BD61" s="103"/>
      <c r="BE61" s="152"/>
      <c r="BF61" s="103"/>
      <c r="BG61" s="152"/>
      <c r="BH61" s="103"/>
      <c r="BI61" s="152"/>
      <c r="BJ61" s="152"/>
      <c r="BK61" s="152"/>
      <c r="BL61" s="103"/>
      <c r="BM61" s="152"/>
      <c r="BN61" s="103"/>
      <c r="BO61" s="152"/>
      <c r="BP61" s="103"/>
      <c r="BQ61" s="152"/>
      <c r="BR61" s="103"/>
      <c r="BS61" s="152"/>
      <c r="BT61" s="103"/>
      <c r="BU61" s="152"/>
      <c r="BV61" s="103"/>
      <c r="BW61" s="154"/>
      <c r="BX61" s="155"/>
      <c r="BY61" s="154"/>
      <c r="BZ61" s="155"/>
      <c r="CA61" s="154"/>
      <c r="CB61" s="155"/>
      <c r="CC61" s="154"/>
      <c r="CD61" s="155"/>
      <c r="CE61" s="154"/>
      <c r="CF61" s="155"/>
      <c r="CG61" s="154"/>
      <c r="CH61" s="155"/>
      <c r="CI61" s="154"/>
      <c r="CJ61" s="155"/>
      <c r="CK61" s="154"/>
      <c r="CL61" s="155"/>
      <c r="CM61" s="154"/>
      <c r="CN61" s="155"/>
      <c r="CO61" s="154"/>
      <c r="CP61" s="155"/>
      <c r="CQ61" s="154"/>
      <c r="CR61" s="155"/>
      <c r="CS61" s="154"/>
      <c r="CT61" s="155"/>
      <c r="CU61" s="154"/>
      <c r="CV61" s="155"/>
      <c r="CW61" s="154"/>
      <c r="CX61" s="155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</row>
    <row r="62" spans="1:116" s="156" customFormat="1" ht="11.25">
      <c r="A62" s="152"/>
      <c r="B62" s="152"/>
      <c r="C62" s="152"/>
      <c r="D62" s="103"/>
      <c r="E62" s="152"/>
      <c r="F62" s="103"/>
      <c r="G62" s="152"/>
      <c r="H62" s="103"/>
      <c r="I62" s="152"/>
      <c r="J62" s="103"/>
      <c r="K62" s="152"/>
      <c r="L62" s="103"/>
      <c r="M62" s="152"/>
      <c r="N62" s="103"/>
      <c r="O62" s="152"/>
      <c r="P62" s="103"/>
      <c r="Q62" s="152"/>
      <c r="R62" s="103"/>
      <c r="S62" s="152"/>
      <c r="T62" s="103"/>
      <c r="U62" s="152"/>
      <c r="V62" s="103"/>
      <c r="W62" s="152"/>
      <c r="X62" s="103"/>
      <c r="Y62" s="152"/>
      <c r="Z62" s="103"/>
      <c r="AA62" s="152"/>
      <c r="AB62" s="103"/>
      <c r="AC62" s="152"/>
      <c r="AD62" s="103"/>
      <c r="AE62" s="152"/>
      <c r="AF62" s="103"/>
      <c r="AG62" s="152"/>
      <c r="AH62" s="103"/>
      <c r="AI62" s="152"/>
      <c r="AJ62" s="103"/>
      <c r="AK62" s="152"/>
      <c r="AL62" s="103"/>
      <c r="AM62" s="152"/>
      <c r="AN62" s="103"/>
      <c r="AO62" s="152"/>
      <c r="AP62" s="103"/>
      <c r="AQ62" s="152"/>
      <c r="AR62" s="103"/>
      <c r="AS62" s="152"/>
      <c r="AT62" s="103"/>
      <c r="AU62" s="152"/>
      <c r="AV62" s="103"/>
      <c r="AW62" s="152"/>
      <c r="AX62" s="103"/>
      <c r="AY62" s="152"/>
      <c r="AZ62" s="103"/>
      <c r="BA62" s="152"/>
      <c r="BB62" s="103"/>
      <c r="BC62" s="152"/>
      <c r="BD62" s="103"/>
      <c r="BE62" s="152"/>
      <c r="BF62" s="103"/>
      <c r="BG62" s="152"/>
      <c r="BH62" s="103"/>
      <c r="BI62" s="152"/>
      <c r="BJ62" s="152"/>
      <c r="BK62" s="152"/>
      <c r="BL62" s="103"/>
      <c r="BM62" s="152"/>
      <c r="BN62" s="103"/>
      <c r="BO62" s="152"/>
      <c r="BP62" s="103"/>
      <c r="BQ62" s="152"/>
      <c r="BR62" s="103"/>
      <c r="BS62" s="152"/>
      <c r="BT62" s="103"/>
      <c r="BU62" s="152"/>
      <c r="BV62" s="103"/>
      <c r="BW62" s="154"/>
      <c r="BX62" s="155"/>
      <c r="BY62" s="154"/>
      <c r="BZ62" s="155"/>
      <c r="CA62" s="154"/>
      <c r="CB62" s="155"/>
      <c r="CC62" s="154"/>
      <c r="CD62" s="155"/>
      <c r="CE62" s="154"/>
      <c r="CF62" s="155"/>
      <c r="CG62" s="154"/>
      <c r="CH62" s="155"/>
      <c r="CI62" s="154"/>
      <c r="CJ62" s="155"/>
      <c r="CK62" s="154"/>
      <c r="CL62" s="155"/>
      <c r="CM62" s="154"/>
      <c r="CN62" s="155"/>
      <c r="CO62" s="154"/>
      <c r="CP62" s="155"/>
      <c r="CQ62" s="154"/>
      <c r="CR62" s="155"/>
      <c r="CS62" s="154"/>
      <c r="CT62" s="155"/>
      <c r="CU62" s="154"/>
      <c r="CV62" s="155"/>
      <c r="CW62" s="154"/>
      <c r="CX62" s="155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</row>
    <row r="63" spans="1:116" s="156" customFormat="1" ht="11.25">
      <c r="A63" s="152"/>
      <c r="B63" s="152"/>
      <c r="C63" s="152"/>
      <c r="D63" s="103"/>
      <c r="E63" s="152"/>
      <c r="F63" s="103"/>
      <c r="G63" s="152"/>
      <c r="H63" s="103"/>
      <c r="I63" s="152"/>
      <c r="J63" s="103"/>
      <c r="K63" s="152"/>
      <c r="L63" s="103"/>
      <c r="M63" s="152"/>
      <c r="N63" s="103"/>
      <c r="O63" s="152"/>
      <c r="P63" s="103"/>
      <c r="Q63" s="152"/>
      <c r="R63" s="103"/>
      <c r="S63" s="152"/>
      <c r="T63" s="103"/>
      <c r="U63" s="152"/>
      <c r="V63" s="103"/>
      <c r="W63" s="152"/>
      <c r="X63" s="103"/>
      <c r="Y63" s="152"/>
      <c r="Z63" s="103"/>
      <c r="AA63" s="152"/>
      <c r="AB63" s="103"/>
      <c r="AC63" s="152"/>
      <c r="AD63" s="103"/>
      <c r="AE63" s="152"/>
      <c r="AF63" s="103"/>
      <c r="AG63" s="152"/>
      <c r="AH63" s="103"/>
      <c r="AI63" s="152"/>
      <c r="AJ63" s="103"/>
      <c r="AK63" s="152"/>
      <c r="AL63" s="103"/>
      <c r="AM63" s="152"/>
      <c r="AN63" s="103"/>
      <c r="AO63" s="152"/>
      <c r="AP63" s="103"/>
      <c r="AQ63" s="152"/>
      <c r="AR63" s="103"/>
      <c r="AS63" s="152"/>
      <c r="AT63" s="103"/>
      <c r="AU63" s="152"/>
      <c r="AV63" s="103"/>
      <c r="AW63" s="152"/>
      <c r="AX63" s="103"/>
      <c r="AY63" s="152"/>
      <c r="AZ63" s="103"/>
      <c r="BA63" s="152"/>
      <c r="BB63" s="103"/>
      <c r="BC63" s="152"/>
      <c r="BD63" s="103"/>
      <c r="BE63" s="152"/>
      <c r="BF63" s="103"/>
      <c r="BG63" s="152"/>
      <c r="BH63" s="103"/>
      <c r="BI63" s="152"/>
      <c r="BJ63" s="152"/>
      <c r="BK63" s="152"/>
      <c r="BL63" s="103"/>
      <c r="BM63" s="152"/>
      <c r="BN63" s="103"/>
      <c r="BO63" s="152"/>
      <c r="BP63" s="103"/>
      <c r="BQ63" s="152"/>
      <c r="BR63" s="103"/>
      <c r="BS63" s="152"/>
      <c r="BT63" s="103"/>
      <c r="BU63" s="152"/>
      <c r="BV63" s="103"/>
      <c r="BW63" s="154"/>
      <c r="BX63" s="155"/>
      <c r="BY63" s="154"/>
      <c r="BZ63" s="155"/>
      <c r="CA63" s="154"/>
      <c r="CB63" s="155"/>
      <c r="CC63" s="154"/>
      <c r="CD63" s="155"/>
      <c r="CE63" s="154"/>
      <c r="CF63" s="155"/>
      <c r="CG63" s="154"/>
      <c r="CH63" s="155"/>
      <c r="CI63" s="154"/>
      <c r="CJ63" s="155"/>
      <c r="CK63" s="154"/>
      <c r="CL63" s="155"/>
      <c r="CM63" s="154"/>
      <c r="CN63" s="155"/>
      <c r="CO63" s="154"/>
      <c r="CP63" s="155"/>
      <c r="CQ63" s="154"/>
      <c r="CR63" s="155"/>
      <c r="CS63" s="154"/>
      <c r="CT63" s="155"/>
      <c r="CU63" s="154"/>
      <c r="CV63" s="155"/>
      <c r="CW63" s="154"/>
      <c r="CX63" s="155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</row>
    <row r="64" spans="1:116" s="156" customFormat="1" ht="11.25">
      <c r="A64" s="152"/>
      <c r="B64" s="152"/>
      <c r="C64" s="152"/>
      <c r="D64" s="103"/>
      <c r="E64" s="152"/>
      <c r="F64" s="103"/>
      <c r="G64" s="152"/>
      <c r="H64" s="103"/>
      <c r="I64" s="152"/>
      <c r="J64" s="103"/>
      <c r="K64" s="152"/>
      <c r="L64" s="103"/>
      <c r="M64" s="152"/>
      <c r="N64" s="103"/>
      <c r="O64" s="152"/>
      <c r="P64" s="103"/>
      <c r="Q64" s="152"/>
      <c r="R64" s="103"/>
      <c r="S64" s="152"/>
      <c r="T64" s="103"/>
      <c r="U64" s="152"/>
      <c r="V64" s="103"/>
      <c r="W64" s="152"/>
      <c r="X64" s="103"/>
      <c r="Y64" s="152"/>
      <c r="Z64" s="103"/>
      <c r="AA64" s="152"/>
      <c r="AB64" s="103"/>
      <c r="AC64" s="152"/>
      <c r="AD64" s="103"/>
      <c r="AE64" s="152"/>
      <c r="AF64" s="103"/>
      <c r="AG64" s="152"/>
      <c r="AH64" s="103"/>
      <c r="AI64" s="152"/>
      <c r="AJ64" s="103"/>
      <c r="AK64" s="152"/>
      <c r="AL64" s="103"/>
      <c r="AM64" s="152"/>
      <c r="AN64" s="103"/>
      <c r="AO64" s="152"/>
      <c r="AP64" s="103"/>
      <c r="AQ64" s="152"/>
      <c r="AR64" s="103"/>
      <c r="AS64" s="152"/>
      <c r="AT64" s="103"/>
      <c r="AU64" s="152"/>
      <c r="AV64" s="103"/>
      <c r="AW64" s="152"/>
      <c r="AX64" s="103"/>
      <c r="AY64" s="152"/>
      <c r="AZ64" s="103"/>
      <c r="BA64" s="152"/>
      <c r="BB64" s="103"/>
      <c r="BC64" s="152"/>
      <c r="BD64" s="103"/>
      <c r="BE64" s="152"/>
      <c r="BF64" s="103"/>
      <c r="BG64" s="152"/>
      <c r="BH64" s="103"/>
      <c r="BI64" s="152"/>
      <c r="BJ64" s="152"/>
      <c r="BK64" s="152"/>
      <c r="BL64" s="103"/>
      <c r="BM64" s="152"/>
      <c r="BN64" s="103"/>
      <c r="BO64" s="152"/>
      <c r="BP64" s="103"/>
      <c r="BQ64" s="152"/>
      <c r="BR64" s="103"/>
      <c r="BS64" s="152"/>
      <c r="BT64" s="103"/>
      <c r="BU64" s="152"/>
      <c r="BV64" s="103"/>
      <c r="BW64" s="154"/>
      <c r="BX64" s="155"/>
      <c r="BY64" s="154"/>
      <c r="BZ64" s="155"/>
      <c r="CA64" s="154"/>
      <c r="CB64" s="155"/>
      <c r="CC64" s="154"/>
      <c r="CD64" s="155"/>
      <c r="CE64" s="154"/>
      <c r="CF64" s="155"/>
      <c r="CG64" s="154"/>
      <c r="CH64" s="155"/>
      <c r="CI64" s="154"/>
      <c r="CJ64" s="155"/>
      <c r="CK64" s="154"/>
      <c r="CL64" s="155"/>
      <c r="CM64" s="154"/>
      <c r="CN64" s="155"/>
      <c r="CO64" s="154"/>
      <c r="CP64" s="155"/>
      <c r="CQ64" s="154"/>
      <c r="CR64" s="155"/>
      <c r="CS64" s="154"/>
      <c r="CT64" s="155"/>
      <c r="CU64" s="154"/>
      <c r="CV64" s="155"/>
      <c r="CW64" s="154"/>
      <c r="CX64" s="155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</row>
    <row r="65" spans="1:116" s="156" customFormat="1" ht="11.25">
      <c r="A65" s="152"/>
      <c r="B65" s="152"/>
      <c r="C65" s="152"/>
      <c r="D65" s="103"/>
      <c r="E65" s="152"/>
      <c r="F65" s="103"/>
      <c r="G65" s="152"/>
      <c r="H65" s="103"/>
      <c r="I65" s="152"/>
      <c r="J65" s="103"/>
      <c r="K65" s="152"/>
      <c r="L65" s="103"/>
      <c r="M65" s="152"/>
      <c r="N65" s="103"/>
      <c r="O65" s="152"/>
      <c r="P65" s="103"/>
      <c r="Q65" s="152"/>
      <c r="R65" s="103"/>
      <c r="S65" s="152"/>
      <c r="T65" s="103"/>
      <c r="U65" s="152"/>
      <c r="V65" s="103"/>
      <c r="W65" s="152"/>
      <c r="X65" s="103"/>
      <c r="Y65" s="152"/>
      <c r="Z65" s="103"/>
      <c r="AA65" s="152"/>
      <c r="AB65" s="103"/>
      <c r="AC65" s="152"/>
      <c r="AD65" s="103"/>
      <c r="AE65" s="152"/>
      <c r="AF65" s="103"/>
      <c r="AG65" s="152"/>
      <c r="AH65" s="103"/>
      <c r="AI65" s="152"/>
      <c r="AJ65" s="103"/>
      <c r="AK65" s="152"/>
      <c r="AL65" s="103"/>
      <c r="AM65" s="152"/>
      <c r="AN65" s="103"/>
      <c r="AO65" s="152"/>
      <c r="AP65" s="103"/>
      <c r="AQ65" s="152"/>
      <c r="AR65" s="103"/>
      <c r="AS65" s="152"/>
      <c r="AT65" s="103"/>
      <c r="AU65" s="152"/>
      <c r="AV65" s="103"/>
      <c r="AW65" s="152"/>
      <c r="AX65" s="103"/>
      <c r="AY65" s="152"/>
      <c r="AZ65" s="103"/>
      <c r="BA65" s="152"/>
      <c r="BB65" s="103"/>
      <c r="BC65" s="152"/>
      <c r="BD65" s="103"/>
      <c r="BE65" s="152"/>
      <c r="BF65" s="103"/>
      <c r="BG65" s="152"/>
      <c r="BH65" s="103"/>
      <c r="BI65" s="152"/>
      <c r="BJ65" s="152"/>
      <c r="BK65" s="152"/>
      <c r="BL65" s="103"/>
      <c r="BM65" s="152"/>
      <c r="BN65" s="103"/>
      <c r="BO65" s="152"/>
      <c r="BP65" s="103"/>
      <c r="BQ65" s="152"/>
      <c r="BR65" s="103"/>
      <c r="BS65" s="152"/>
      <c r="BT65" s="103"/>
      <c r="BU65" s="152"/>
      <c r="BV65" s="103"/>
      <c r="BW65" s="154"/>
      <c r="BX65" s="155"/>
      <c r="BY65" s="154"/>
      <c r="BZ65" s="155"/>
      <c r="CA65" s="154"/>
      <c r="CB65" s="155"/>
      <c r="CC65" s="154"/>
      <c r="CD65" s="155"/>
      <c r="CE65" s="154"/>
      <c r="CF65" s="155"/>
      <c r="CG65" s="154"/>
      <c r="CH65" s="155"/>
      <c r="CI65" s="154"/>
      <c r="CJ65" s="155"/>
      <c r="CK65" s="154"/>
      <c r="CL65" s="155"/>
      <c r="CM65" s="154"/>
      <c r="CN65" s="155"/>
      <c r="CO65" s="154"/>
      <c r="CP65" s="155"/>
      <c r="CQ65" s="154"/>
      <c r="CR65" s="155"/>
      <c r="CS65" s="154"/>
      <c r="CT65" s="155"/>
      <c r="CU65" s="154"/>
      <c r="CV65" s="155"/>
      <c r="CW65" s="154"/>
      <c r="CX65" s="155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</row>
    <row r="66" spans="1:116" s="156" customFormat="1" ht="11.25">
      <c r="A66" s="152"/>
      <c r="B66" s="152"/>
      <c r="C66" s="152"/>
      <c r="D66" s="103"/>
      <c r="E66" s="152"/>
      <c r="F66" s="103"/>
      <c r="G66" s="152"/>
      <c r="H66" s="103"/>
      <c r="I66" s="152"/>
      <c r="J66" s="103"/>
      <c r="K66" s="152"/>
      <c r="L66" s="103"/>
      <c r="M66" s="152"/>
      <c r="N66" s="103"/>
      <c r="O66" s="152"/>
      <c r="P66" s="103"/>
      <c r="Q66" s="152"/>
      <c r="R66" s="103"/>
      <c r="S66" s="152"/>
      <c r="T66" s="103"/>
      <c r="U66" s="152"/>
      <c r="V66" s="103"/>
      <c r="W66" s="152"/>
      <c r="X66" s="103"/>
      <c r="Y66" s="152"/>
      <c r="Z66" s="103"/>
      <c r="AA66" s="152"/>
      <c r="AB66" s="103"/>
      <c r="AC66" s="152"/>
      <c r="AD66" s="103"/>
      <c r="AE66" s="152"/>
      <c r="AF66" s="103"/>
      <c r="AG66" s="152"/>
      <c r="AH66" s="103"/>
      <c r="AI66" s="152"/>
      <c r="AJ66" s="103"/>
      <c r="AK66" s="152"/>
      <c r="AL66" s="103"/>
      <c r="AM66" s="152"/>
      <c r="AN66" s="103"/>
      <c r="AO66" s="152"/>
      <c r="AP66" s="103"/>
      <c r="AQ66" s="152"/>
      <c r="AR66" s="103"/>
      <c r="AS66" s="152"/>
      <c r="AT66" s="103"/>
      <c r="AU66" s="152"/>
      <c r="AV66" s="103"/>
      <c r="AW66" s="152"/>
      <c r="AX66" s="103"/>
      <c r="AY66" s="152"/>
      <c r="AZ66" s="103"/>
      <c r="BA66" s="152"/>
      <c r="BB66" s="103"/>
      <c r="BC66" s="152"/>
      <c r="BD66" s="103"/>
      <c r="BE66" s="152"/>
      <c r="BF66" s="103"/>
      <c r="BG66" s="152"/>
      <c r="BH66" s="103"/>
      <c r="BI66" s="152"/>
      <c r="BJ66" s="152"/>
      <c r="BK66" s="152"/>
      <c r="BL66" s="103"/>
      <c r="BM66" s="152"/>
      <c r="BN66" s="103"/>
      <c r="BO66" s="152"/>
      <c r="BP66" s="103"/>
      <c r="BQ66" s="152"/>
      <c r="BR66" s="103"/>
      <c r="BS66" s="152"/>
      <c r="BT66" s="103"/>
      <c r="BU66" s="152"/>
      <c r="BV66" s="103"/>
      <c r="BW66" s="154"/>
      <c r="BX66" s="155"/>
      <c r="BY66" s="154"/>
      <c r="BZ66" s="155"/>
      <c r="CA66" s="154"/>
      <c r="CB66" s="155"/>
      <c r="CC66" s="154"/>
      <c r="CD66" s="155"/>
      <c r="CE66" s="154"/>
      <c r="CF66" s="155"/>
      <c r="CG66" s="154"/>
      <c r="CH66" s="155"/>
      <c r="CI66" s="154"/>
      <c r="CJ66" s="155"/>
      <c r="CK66" s="154"/>
      <c r="CL66" s="155"/>
      <c r="CM66" s="154"/>
      <c r="CN66" s="155"/>
      <c r="CO66" s="154"/>
      <c r="CP66" s="155"/>
      <c r="CQ66" s="154"/>
      <c r="CR66" s="155"/>
      <c r="CS66" s="154"/>
      <c r="CT66" s="155"/>
      <c r="CU66" s="154"/>
      <c r="CV66" s="155"/>
      <c r="CW66" s="154"/>
      <c r="CX66" s="155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</row>
    <row r="67" spans="1:116" s="156" customFormat="1" ht="11.25">
      <c r="A67" s="152"/>
      <c r="B67" s="152"/>
      <c r="C67" s="152"/>
      <c r="D67" s="103"/>
      <c r="E67" s="152"/>
      <c r="F67" s="103"/>
      <c r="G67" s="152"/>
      <c r="H67" s="103"/>
      <c r="I67" s="152"/>
      <c r="J67" s="103"/>
      <c r="K67" s="152"/>
      <c r="L67" s="103"/>
      <c r="M67" s="152"/>
      <c r="N67" s="103"/>
      <c r="O67" s="152"/>
      <c r="P67" s="103"/>
      <c r="Q67" s="152"/>
      <c r="R67" s="103"/>
      <c r="S67" s="152"/>
      <c r="T67" s="103"/>
      <c r="U67" s="152"/>
      <c r="V67" s="103"/>
      <c r="W67" s="152"/>
      <c r="X67" s="103"/>
      <c r="Y67" s="152"/>
      <c r="Z67" s="103"/>
      <c r="AA67" s="152"/>
      <c r="AB67" s="103"/>
      <c r="AC67" s="152"/>
      <c r="AD67" s="103"/>
      <c r="AE67" s="152"/>
      <c r="AF67" s="103"/>
      <c r="AG67" s="152"/>
      <c r="AH67" s="103"/>
      <c r="AI67" s="152"/>
      <c r="AJ67" s="103"/>
      <c r="AK67" s="152"/>
      <c r="AL67" s="103"/>
      <c r="AM67" s="152"/>
      <c r="AN67" s="103"/>
      <c r="AO67" s="152"/>
      <c r="AP67" s="103"/>
      <c r="AQ67" s="152"/>
      <c r="AR67" s="103"/>
      <c r="AS67" s="152"/>
      <c r="AT67" s="103"/>
      <c r="AU67" s="152"/>
      <c r="AV67" s="103"/>
      <c r="AW67" s="152"/>
      <c r="AX67" s="103"/>
      <c r="AY67" s="152"/>
      <c r="AZ67" s="103"/>
      <c r="BA67" s="152"/>
      <c r="BB67" s="103"/>
      <c r="BC67" s="152"/>
      <c r="BD67" s="103"/>
      <c r="BE67" s="152"/>
      <c r="BF67" s="103"/>
      <c r="BG67" s="152"/>
      <c r="BH67" s="103"/>
      <c r="BI67" s="152"/>
      <c r="BJ67" s="152"/>
      <c r="BK67" s="152"/>
      <c r="BL67" s="103"/>
      <c r="BM67" s="152"/>
      <c r="BN67" s="103"/>
      <c r="BO67" s="152"/>
      <c r="BP67" s="103"/>
      <c r="BQ67" s="152"/>
      <c r="BR67" s="103"/>
      <c r="BS67" s="152"/>
      <c r="BT67" s="103"/>
      <c r="BU67" s="152"/>
      <c r="BV67" s="103"/>
      <c r="BW67" s="154"/>
      <c r="BX67" s="155"/>
      <c r="BY67" s="154"/>
      <c r="BZ67" s="155"/>
      <c r="CA67" s="154"/>
      <c r="CB67" s="155"/>
      <c r="CC67" s="154"/>
      <c r="CD67" s="155"/>
      <c r="CE67" s="154"/>
      <c r="CF67" s="155"/>
      <c r="CG67" s="154"/>
      <c r="CH67" s="155"/>
      <c r="CI67" s="154"/>
      <c r="CJ67" s="155"/>
      <c r="CK67" s="154"/>
      <c r="CL67" s="155"/>
      <c r="CM67" s="154"/>
      <c r="CN67" s="155"/>
      <c r="CO67" s="154"/>
      <c r="CP67" s="155"/>
      <c r="CQ67" s="154"/>
      <c r="CR67" s="155"/>
      <c r="CS67" s="154"/>
      <c r="CT67" s="155"/>
      <c r="CU67" s="154"/>
      <c r="CV67" s="155"/>
      <c r="CW67" s="154"/>
      <c r="CX67" s="155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</row>
    <row r="68" spans="1:116" s="156" customFormat="1" ht="11.25">
      <c r="A68" s="152"/>
      <c r="B68" s="152"/>
      <c r="C68" s="152"/>
      <c r="D68" s="103"/>
      <c r="E68" s="152"/>
      <c r="F68" s="103"/>
      <c r="G68" s="152"/>
      <c r="H68" s="103"/>
      <c r="I68" s="152"/>
      <c r="J68" s="103"/>
      <c r="K68" s="152"/>
      <c r="L68" s="103"/>
      <c r="M68" s="152"/>
      <c r="N68" s="103"/>
      <c r="O68" s="152"/>
      <c r="P68" s="103"/>
      <c r="Q68" s="152"/>
      <c r="R68" s="103"/>
      <c r="S68" s="152"/>
      <c r="T68" s="103"/>
      <c r="U68" s="152"/>
      <c r="V68" s="103"/>
      <c r="W68" s="152"/>
      <c r="X68" s="103"/>
      <c r="Y68" s="152"/>
      <c r="Z68" s="103"/>
      <c r="AA68" s="152"/>
      <c r="AB68" s="103"/>
      <c r="AC68" s="152"/>
      <c r="AD68" s="103"/>
      <c r="AE68" s="152"/>
      <c r="AF68" s="103"/>
      <c r="AG68" s="152"/>
      <c r="AH68" s="103"/>
      <c r="AI68" s="152"/>
      <c r="AJ68" s="103"/>
      <c r="AK68" s="152"/>
      <c r="AL68" s="103"/>
      <c r="AM68" s="152"/>
      <c r="AN68" s="103"/>
      <c r="AO68" s="152"/>
      <c r="AP68" s="103"/>
      <c r="AQ68" s="152"/>
      <c r="AR68" s="103"/>
      <c r="AS68" s="152"/>
      <c r="AT68" s="103"/>
      <c r="AU68" s="152"/>
      <c r="AV68" s="103"/>
      <c r="AW68" s="152"/>
      <c r="AX68" s="103"/>
      <c r="AY68" s="152"/>
      <c r="AZ68" s="103"/>
      <c r="BA68" s="152"/>
      <c r="BB68" s="103"/>
      <c r="BC68" s="152"/>
      <c r="BD68" s="103"/>
      <c r="BE68" s="152"/>
      <c r="BF68" s="103"/>
      <c r="BG68" s="152"/>
      <c r="BH68" s="103"/>
      <c r="BI68" s="152"/>
      <c r="BJ68" s="152"/>
      <c r="BK68" s="152"/>
      <c r="BL68" s="103"/>
      <c r="BM68" s="152"/>
      <c r="BN68" s="103"/>
      <c r="BO68" s="152"/>
      <c r="BP68" s="103"/>
      <c r="BQ68" s="152"/>
      <c r="BR68" s="103"/>
      <c r="BS68" s="152"/>
      <c r="BT68" s="103"/>
      <c r="BU68" s="152"/>
      <c r="BV68" s="103"/>
      <c r="BW68" s="154"/>
      <c r="BX68" s="155"/>
      <c r="BY68" s="154"/>
      <c r="BZ68" s="155"/>
      <c r="CA68" s="154"/>
      <c r="CB68" s="155"/>
      <c r="CC68" s="154"/>
      <c r="CD68" s="155"/>
      <c r="CE68" s="154"/>
      <c r="CF68" s="155"/>
      <c r="CG68" s="154"/>
      <c r="CH68" s="155"/>
      <c r="CI68" s="154"/>
      <c r="CJ68" s="155"/>
      <c r="CK68" s="154"/>
      <c r="CL68" s="155"/>
      <c r="CM68" s="154"/>
      <c r="CN68" s="155"/>
      <c r="CO68" s="154"/>
      <c r="CP68" s="155"/>
      <c r="CQ68" s="154"/>
      <c r="CR68" s="155"/>
      <c r="CS68" s="154"/>
      <c r="CT68" s="155"/>
      <c r="CU68" s="154"/>
      <c r="CV68" s="155"/>
      <c r="CW68" s="154"/>
      <c r="CX68" s="155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</row>
    <row r="69" spans="1:116" s="156" customFormat="1" ht="11.25">
      <c r="A69" s="152"/>
      <c r="B69" s="152"/>
      <c r="C69" s="152"/>
      <c r="D69" s="103"/>
      <c r="E69" s="152"/>
      <c r="F69" s="103"/>
      <c r="G69" s="152"/>
      <c r="H69" s="103"/>
      <c r="I69" s="152"/>
      <c r="J69" s="103"/>
      <c r="K69" s="152"/>
      <c r="L69" s="103"/>
      <c r="M69" s="152"/>
      <c r="N69" s="103"/>
      <c r="O69" s="152"/>
      <c r="P69" s="103"/>
      <c r="Q69" s="152"/>
      <c r="R69" s="103"/>
      <c r="S69" s="152"/>
      <c r="T69" s="103"/>
      <c r="U69" s="152"/>
      <c r="V69" s="103"/>
      <c r="W69" s="152"/>
      <c r="X69" s="103"/>
      <c r="Y69" s="152"/>
      <c r="Z69" s="103"/>
      <c r="AA69" s="152"/>
      <c r="AB69" s="103"/>
      <c r="AC69" s="152"/>
      <c r="AD69" s="103"/>
      <c r="AE69" s="152"/>
      <c r="AF69" s="103"/>
      <c r="AG69" s="152"/>
      <c r="AH69" s="103"/>
      <c r="AI69" s="152"/>
      <c r="AJ69" s="103"/>
      <c r="AK69" s="152"/>
      <c r="AL69" s="103"/>
      <c r="AM69" s="152"/>
      <c r="AN69" s="103"/>
      <c r="AO69" s="152"/>
      <c r="AP69" s="103"/>
      <c r="AQ69" s="152"/>
      <c r="AR69" s="103"/>
      <c r="AS69" s="152"/>
      <c r="AT69" s="103"/>
      <c r="AU69" s="152"/>
      <c r="AV69" s="103"/>
      <c r="AW69" s="152"/>
      <c r="AX69" s="103"/>
      <c r="AY69" s="152"/>
      <c r="AZ69" s="103"/>
      <c r="BA69" s="152"/>
      <c r="BB69" s="103"/>
      <c r="BC69" s="152"/>
      <c r="BD69" s="103"/>
      <c r="BE69" s="152"/>
      <c r="BF69" s="103"/>
      <c r="BG69" s="152"/>
      <c r="BH69" s="103"/>
      <c r="BI69" s="152"/>
      <c r="BJ69" s="152"/>
      <c r="BK69" s="152"/>
      <c r="BL69" s="103"/>
      <c r="BM69" s="152"/>
      <c r="BN69" s="103"/>
      <c r="BO69" s="152"/>
      <c r="BP69" s="103"/>
      <c r="BQ69" s="152"/>
      <c r="BR69" s="103"/>
      <c r="BS69" s="152"/>
      <c r="BT69" s="103"/>
      <c r="BU69" s="152"/>
      <c r="BV69" s="103"/>
      <c r="BW69" s="154"/>
      <c r="BX69" s="155"/>
      <c r="BY69" s="154"/>
      <c r="BZ69" s="155"/>
      <c r="CA69" s="154"/>
      <c r="CB69" s="155"/>
      <c r="CC69" s="154"/>
      <c r="CD69" s="155"/>
      <c r="CE69" s="154"/>
      <c r="CF69" s="155"/>
      <c r="CG69" s="154"/>
      <c r="CH69" s="155"/>
      <c r="CI69" s="154"/>
      <c r="CJ69" s="155"/>
      <c r="CK69" s="154"/>
      <c r="CL69" s="155"/>
      <c r="CM69" s="154"/>
      <c r="CN69" s="155"/>
      <c r="CO69" s="154"/>
      <c r="CP69" s="155"/>
      <c r="CQ69" s="154"/>
      <c r="CR69" s="155"/>
      <c r="CS69" s="154"/>
      <c r="CT69" s="155"/>
      <c r="CU69" s="154"/>
      <c r="CV69" s="155"/>
      <c r="CW69" s="154"/>
      <c r="CX69" s="155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</row>
    <row r="70" spans="1:116" s="156" customFormat="1" ht="11.25">
      <c r="A70" s="152"/>
      <c r="B70" s="152"/>
      <c r="C70" s="152"/>
      <c r="D70" s="103"/>
      <c r="E70" s="152"/>
      <c r="F70" s="103"/>
      <c r="G70" s="152"/>
      <c r="H70" s="103"/>
      <c r="I70" s="152"/>
      <c r="J70" s="103"/>
      <c r="K70" s="152"/>
      <c r="L70" s="103"/>
      <c r="M70" s="152"/>
      <c r="N70" s="103"/>
      <c r="O70" s="152"/>
      <c r="P70" s="103"/>
      <c r="Q70" s="152"/>
      <c r="R70" s="103"/>
      <c r="S70" s="152"/>
      <c r="T70" s="103"/>
      <c r="U70" s="152"/>
      <c r="V70" s="103"/>
      <c r="W70" s="152"/>
      <c r="X70" s="103"/>
      <c r="Y70" s="152"/>
      <c r="Z70" s="103"/>
      <c r="AA70" s="152"/>
      <c r="AB70" s="103"/>
      <c r="AC70" s="152"/>
      <c r="AD70" s="103"/>
      <c r="AE70" s="152"/>
      <c r="AF70" s="103"/>
      <c r="AG70" s="152"/>
      <c r="AH70" s="103"/>
      <c r="AI70" s="152"/>
      <c r="AJ70" s="103"/>
      <c r="AK70" s="152"/>
      <c r="AL70" s="103"/>
      <c r="AM70" s="152"/>
      <c r="AN70" s="103"/>
      <c r="AO70" s="152"/>
      <c r="AP70" s="103"/>
      <c r="AQ70" s="152"/>
      <c r="AR70" s="103"/>
      <c r="AS70" s="152"/>
      <c r="AT70" s="103"/>
      <c r="AU70" s="152"/>
      <c r="AV70" s="103"/>
      <c r="AW70" s="152"/>
      <c r="AX70" s="103"/>
      <c r="AY70" s="152"/>
      <c r="AZ70" s="103"/>
      <c r="BA70" s="152"/>
      <c r="BB70" s="103"/>
      <c r="BC70" s="152"/>
      <c r="BD70" s="103"/>
      <c r="BE70" s="152"/>
      <c r="BF70" s="103"/>
      <c r="BG70" s="152"/>
      <c r="BH70" s="103"/>
      <c r="BI70" s="152"/>
      <c r="BJ70" s="152"/>
      <c r="BK70" s="152"/>
      <c r="BL70" s="103"/>
      <c r="BM70" s="152"/>
      <c r="BN70" s="103"/>
      <c r="BO70" s="152"/>
      <c r="BP70" s="103"/>
      <c r="BQ70" s="152"/>
      <c r="BR70" s="103"/>
      <c r="BS70" s="152"/>
      <c r="BT70" s="103"/>
      <c r="BU70" s="152"/>
      <c r="BV70" s="103"/>
      <c r="BW70" s="154"/>
      <c r="BX70" s="155"/>
      <c r="BY70" s="154"/>
      <c r="BZ70" s="155"/>
      <c r="CA70" s="154"/>
      <c r="CB70" s="155"/>
      <c r="CC70" s="154"/>
      <c r="CD70" s="155"/>
      <c r="CE70" s="154"/>
      <c r="CF70" s="155"/>
      <c r="CG70" s="154"/>
      <c r="CH70" s="155"/>
      <c r="CI70" s="154"/>
      <c r="CJ70" s="155"/>
      <c r="CK70" s="154"/>
      <c r="CL70" s="155"/>
      <c r="CM70" s="154"/>
      <c r="CN70" s="155"/>
      <c r="CO70" s="154"/>
      <c r="CP70" s="155"/>
      <c r="CQ70" s="154"/>
      <c r="CR70" s="155"/>
      <c r="CS70" s="154"/>
      <c r="CT70" s="155"/>
      <c r="CU70" s="154"/>
      <c r="CV70" s="155"/>
      <c r="CW70" s="154"/>
      <c r="CX70" s="155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</row>
    <row r="71" spans="1:116" s="156" customFormat="1" ht="11.25">
      <c r="A71" s="152"/>
      <c r="B71" s="152"/>
      <c r="C71" s="152"/>
      <c r="D71" s="103"/>
      <c r="E71" s="152"/>
      <c r="F71" s="103"/>
      <c r="G71" s="152"/>
      <c r="H71" s="103"/>
      <c r="I71" s="152"/>
      <c r="J71" s="103"/>
      <c r="K71" s="152"/>
      <c r="L71" s="103"/>
      <c r="M71" s="152"/>
      <c r="N71" s="103"/>
      <c r="O71" s="152"/>
      <c r="P71" s="103"/>
      <c r="Q71" s="152"/>
      <c r="R71" s="103"/>
      <c r="S71" s="152"/>
      <c r="T71" s="103"/>
      <c r="U71" s="152"/>
      <c r="V71" s="103"/>
      <c r="W71" s="152"/>
      <c r="X71" s="103"/>
      <c r="Y71" s="152"/>
      <c r="Z71" s="103"/>
      <c r="AA71" s="152"/>
      <c r="AB71" s="103"/>
      <c r="AC71" s="152"/>
      <c r="AD71" s="103"/>
      <c r="AE71" s="152"/>
      <c r="AF71" s="103"/>
      <c r="AG71" s="152"/>
      <c r="AH71" s="103"/>
      <c r="AI71" s="152"/>
      <c r="AJ71" s="103"/>
      <c r="AK71" s="152"/>
      <c r="AL71" s="103"/>
      <c r="AM71" s="152"/>
      <c r="AN71" s="103"/>
      <c r="AO71" s="152"/>
      <c r="AP71" s="103"/>
      <c r="AQ71" s="152"/>
      <c r="AR71" s="103"/>
      <c r="AS71" s="152"/>
      <c r="AT71" s="103"/>
      <c r="AU71" s="152"/>
      <c r="AV71" s="103"/>
      <c r="AW71" s="152"/>
      <c r="AX71" s="103"/>
      <c r="AY71" s="152"/>
      <c r="AZ71" s="103"/>
      <c r="BA71" s="152"/>
      <c r="BB71" s="103"/>
      <c r="BC71" s="152"/>
      <c r="BD71" s="103"/>
      <c r="BE71" s="152"/>
      <c r="BF71" s="103"/>
      <c r="BG71" s="152"/>
      <c r="BH71" s="103"/>
      <c r="BI71" s="152"/>
      <c r="BJ71" s="152"/>
      <c r="BK71" s="152"/>
      <c r="BL71" s="103"/>
      <c r="BM71" s="152"/>
      <c r="BN71" s="103"/>
      <c r="BO71" s="152"/>
      <c r="BP71" s="103"/>
      <c r="BQ71" s="152"/>
      <c r="BR71" s="103"/>
      <c r="BS71" s="152"/>
      <c r="BT71" s="103"/>
      <c r="BU71" s="152"/>
      <c r="BV71" s="103"/>
      <c r="BW71" s="154"/>
      <c r="BX71" s="155"/>
      <c r="BY71" s="154"/>
      <c r="BZ71" s="155"/>
      <c r="CA71" s="154"/>
      <c r="CB71" s="155"/>
      <c r="CC71" s="154"/>
      <c r="CD71" s="155"/>
      <c r="CE71" s="154"/>
      <c r="CF71" s="155"/>
      <c r="CG71" s="154"/>
      <c r="CH71" s="155"/>
      <c r="CI71" s="154"/>
      <c r="CJ71" s="155"/>
      <c r="CK71" s="154"/>
      <c r="CL71" s="155"/>
      <c r="CM71" s="154"/>
      <c r="CN71" s="155"/>
      <c r="CO71" s="154"/>
      <c r="CP71" s="155"/>
      <c r="CQ71" s="154"/>
      <c r="CR71" s="155"/>
      <c r="CS71" s="154"/>
      <c r="CT71" s="155"/>
      <c r="CU71" s="154"/>
      <c r="CV71" s="155"/>
      <c r="CW71" s="154"/>
      <c r="CX71" s="155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</row>
    <row r="72" spans="1:116" s="156" customFormat="1" ht="11.25">
      <c r="A72" s="152"/>
      <c r="B72" s="152"/>
      <c r="C72" s="152"/>
      <c r="D72" s="103"/>
      <c r="E72" s="152"/>
      <c r="F72" s="103"/>
      <c r="G72" s="152"/>
      <c r="H72" s="103"/>
      <c r="I72" s="152"/>
      <c r="J72" s="103"/>
      <c r="K72" s="152"/>
      <c r="L72" s="103"/>
      <c r="M72" s="152"/>
      <c r="N72" s="103"/>
      <c r="O72" s="152"/>
      <c r="P72" s="103"/>
      <c r="Q72" s="152"/>
      <c r="R72" s="103"/>
      <c r="S72" s="152"/>
      <c r="T72" s="103"/>
      <c r="U72" s="152"/>
      <c r="V72" s="103"/>
      <c r="W72" s="152"/>
      <c r="X72" s="103"/>
      <c r="Y72" s="152"/>
      <c r="Z72" s="103"/>
      <c r="AA72" s="152"/>
      <c r="AB72" s="103"/>
      <c r="AC72" s="152"/>
      <c r="AD72" s="103"/>
      <c r="AE72" s="152"/>
      <c r="AF72" s="103"/>
      <c r="AG72" s="152"/>
      <c r="AH72" s="103"/>
      <c r="AI72" s="152"/>
      <c r="AJ72" s="103"/>
      <c r="AK72" s="152"/>
      <c r="AL72" s="103"/>
      <c r="AM72" s="152"/>
      <c r="AN72" s="103"/>
      <c r="AO72" s="152"/>
      <c r="AP72" s="103"/>
      <c r="AQ72" s="152"/>
      <c r="AR72" s="103"/>
      <c r="AS72" s="152"/>
      <c r="AT72" s="103"/>
      <c r="AU72" s="152"/>
      <c r="AV72" s="103"/>
      <c r="AW72" s="152"/>
      <c r="AX72" s="103"/>
      <c r="AY72" s="152"/>
      <c r="AZ72" s="103"/>
      <c r="BA72" s="152"/>
      <c r="BB72" s="103"/>
      <c r="BC72" s="152"/>
      <c r="BD72" s="103"/>
      <c r="BE72" s="152"/>
      <c r="BF72" s="103"/>
      <c r="BG72" s="152"/>
      <c r="BH72" s="103"/>
      <c r="BI72" s="152"/>
      <c r="BJ72" s="152"/>
      <c r="BK72" s="152"/>
      <c r="BL72" s="103"/>
      <c r="BM72" s="152"/>
      <c r="BN72" s="103"/>
      <c r="BO72" s="152"/>
      <c r="BP72" s="103"/>
      <c r="BQ72" s="152"/>
      <c r="BR72" s="103"/>
      <c r="BS72" s="152"/>
      <c r="BT72" s="103"/>
      <c r="BU72" s="152"/>
      <c r="BV72" s="103"/>
      <c r="BW72" s="154"/>
      <c r="BX72" s="155"/>
      <c r="BY72" s="154"/>
      <c r="BZ72" s="155"/>
      <c r="CA72" s="154"/>
      <c r="CB72" s="155"/>
      <c r="CC72" s="154"/>
      <c r="CD72" s="155"/>
      <c r="CE72" s="154"/>
      <c r="CF72" s="155"/>
      <c r="CG72" s="154"/>
      <c r="CH72" s="155"/>
      <c r="CI72" s="154"/>
      <c r="CJ72" s="155"/>
      <c r="CK72" s="154"/>
      <c r="CL72" s="155"/>
      <c r="CM72" s="154"/>
      <c r="CN72" s="155"/>
      <c r="CO72" s="154"/>
      <c r="CP72" s="155"/>
      <c r="CQ72" s="154"/>
      <c r="CR72" s="155"/>
      <c r="CS72" s="154"/>
      <c r="CT72" s="155"/>
      <c r="CU72" s="154"/>
      <c r="CV72" s="155"/>
      <c r="CW72" s="154"/>
      <c r="CX72" s="155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</row>
    <row r="73" spans="1:116" s="156" customFormat="1" ht="11.25">
      <c r="A73" s="152"/>
      <c r="B73" s="152"/>
      <c r="C73" s="152"/>
      <c r="D73" s="103"/>
      <c r="E73" s="152"/>
      <c r="F73" s="103"/>
      <c r="G73" s="152"/>
      <c r="H73" s="103"/>
      <c r="I73" s="152"/>
      <c r="J73" s="103"/>
      <c r="K73" s="152"/>
      <c r="L73" s="103"/>
      <c r="M73" s="152"/>
      <c r="N73" s="103"/>
      <c r="O73" s="152"/>
      <c r="P73" s="103"/>
      <c r="Q73" s="152"/>
      <c r="R73" s="103"/>
      <c r="S73" s="152"/>
      <c r="T73" s="103"/>
      <c r="U73" s="152"/>
      <c r="V73" s="103"/>
      <c r="W73" s="152"/>
      <c r="X73" s="103"/>
      <c r="Y73" s="152"/>
      <c r="Z73" s="103"/>
      <c r="AA73" s="152"/>
      <c r="AB73" s="103"/>
      <c r="AC73" s="152"/>
      <c r="AD73" s="103"/>
      <c r="AE73" s="152"/>
      <c r="AF73" s="103"/>
      <c r="AG73" s="152"/>
      <c r="AH73" s="103"/>
      <c r="AI73" s="152"/>
      <c r="AJ73" s="103"/>
      <c r="AK73" s="152"/>
      <c r="AL73" s="103"/>
      <c r="AM73" s="152"/>
      <c r="AN73" s="103"/>
      <c r="AO73" s="152"/>
      <c r="AP73" s="103"/>
      <c r="AQ73" s="152"/>
      <c r="AR73" s="103"/>
      <c r="AS73" s="152"/>
      <c r="AT73" s="103"/>
      <c r="AU73" s="152"/>
      <c r="AV73" s="103"/>
      <c r="AW73" s="152"/>
      <c r="AX73" s="103"/>
      <c r="AY73" s="152"/>
      <c r="AZ73" s="103"/>
      <c r="BA73" s="152"/>
      <c r="BB73" s="103"/>
      <c r="BC73" s="152"/>
      <c r="BD73" s="103"/>
      <c r="BE73" s="152"/>
      <c r="BF73" s="103"/>
      <c r="BG73" s="152"/>
      <c r="BH73" s="103"/>
      <c r="BI73" s="152"/>
      <c r="BJ73" s="152"/>
      <c r="BK73" s="152"/>
      <c r="BL73" s="103"/>
      <c r="BM73" s="152"/>
      <c r="BN73" s="103"/>
      <c r="BO73" s="152"/>
      <c r="BP73" s="103"/>
      <c r="BQ73" s="152"/>
      <c r="BR73" s="103"/>
      <c r="BS73" s="152"/>
      <c r="BT73" s="103"/>
      <c r="BU73" s="152"/>
      <c r="BV73" s="103"/>
      <c r="BW73" s="154"/>
      <c r="BX73" s="155"/>
      <c r="BY73" s="154"/>
      <c r="BZ73" s="155"/>
      <c r="CA73" s="154"/>
      <c r="CB73" s="155"/>
      <c r="CC73" s="154"/>
      <c r="CD73" s="155"/>
      <c r="CE73" s="154"/>
      <c r="CF73" s="155"/>
      <c r="CG73" s="154"/>
      <c r="CH73" s="155"/>
      <c r="CI73" s="154"/>
      <c r="CJ73" s="155"/>
      <c r="CK73" s="154"/>
      <c r="CL73" s="155"/>
      <c r="CM73" s="154"/>
      <c r="CN73" s="155"/>
      <c r="CO73" s="154"/>
      <c r="CP73" s="155"/>
      <c r="CQ73" s="154"/>
      <c r="CR73" s="155"/>
      <c r="CS73" s="154"/>
      <c r="CT73" s="155"/>
      <c r="CU73" s="154"/>
      <c r="CV73" s="155"/>
      <c r="CW73" s="154"/>
      <c r="CX73" s="155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</row>
    <row r="74" spans="1:116" s="156" customFormat="1" ht="11.25">
      <c r="A74" s="152"/>
      <c r="B74" s="152"/>
      <c r="C74" s="152"/>
      <c r="D74" s="103"/>
      <c r="E74" s="152"/>
      <c r="F74" s="103"/>
      <c r="G74" s="152"/>
      <c r="H74" s="103"/>
      <c r="I74" s="152"/>
      <c r="J74" s="103"/>
      <c r="K74" s="152"/>
      <c r="L74" s="103"/>
      <c r="M74" s="152"/>
      <c r="N74" s="103"/>
      <c r="O74" s="152"/>
      <c r="P74" s="103"/>
      <c r="Q74" s="152"/>
      <c r="R74" s="103"/>
      <c r="S74" s="152"/>
      <c r="T74" s="103"/>
      <c r="U74" s="152"/>
      <c r="V74" s="103"/>
      <c r="W74" s="152"/>
      <c r="X74" s="103"/>
      <c r="Y74" s="152"/>
      <c r="Z74" s="103"/>
      <c r="AA74" s="152"/>
      <c r="AB74" s="103"/>
      <c r="AC74" s="152"/>
      <c r="AD74" s="103"/>
      <c r="AE74" s="152"/>
      <c r="AF74" s="103"/>
      <c r="AG74" s="152"/>
      <c r="AH74" s="103"/>
      <c r="AI74" s="152"/>
      <c r="AJ74" s="103"/>
      <c r="AK74" s="152"/>
      <c r="AL74" s="103"/>
      <c r="AM74" s="152"/>
      <c r="AN74" s="103"/>
      <c r="AO74" s="152"/>
      <c r="AP74" s="103"/>
      <c r="AQ74" s="152"/>
      <c r="AR74" s="103"/>
      <c r="AS74" s="152"/>
      <c r="AT74" s="103"/>
      <c r="AU74" s="152"/>
      <c r="AV74" s="103"/>
      <c r="AW74" s="152"/>
      <c r="AX74" s="103"/>
      <c r="AY74" s="152"/>
      <c r="AZ74" s="103"/>
      <c r="BA74" s="152"/>
      <c r="BB74" s="103"/>
      <c r="BC74" s="152"/>
      <c r="BD74" s="103"/>
      <c r="BE74" s="152"/>
      <c r="BF74" s="103"/>
      <c r="BG74" s="152"/>
      <c r="BH74" s="103"/>
      <c r="BI74" s="152"/>
      <c r="BJ74" s="152"/>
      <c r="BK74" s="152"/>
      <c r="BL74" s="103"/>
      <c r="BM74" s="152"/>
      <c r="BN74" s="103"/>
      <c r="BO74" s="152"/>
      <c r="BP74" s="103"/>
      <c r="BQ74" s="152"/>
      <c r="BR74" s="103"/>
      <c r="BS74" s="152"/>
      <c r="BT74" s="103"/>
      <c r="BU74" s="152"/>
      <c r="BV74" s="103"/>
      <c r="BW74" s="154"/>
      <c r="BX74" s="155"/>
      <c r="BY74" s="154"/>
      <c r="BZ74" s="155"/>
      <c r="CA74" s="154"/>
      <c r="CB74" s="155"/>
      <c r="CC74" s="154"/>
      <c r="CD74" s="155"/>
      <c r="CE74" s="154"/>
      <c r="CF74" s="155"/>
      <c r="CG74" s="154"/>
      <c r="CH74" s="155"/>
      <c r="CI74" s="154"/>
      <c r="CJ74" s="155"/>
      <c r="CK74" s="154"/>
      <c r="CL74" s="155"/>
      <c r="CM74" s="154"/>
      <c r="CN74" s="155"/>
      <c r="CO74" s="154"/>
      <c r="CP74" s="155"/>
      <c r="CQ74" s="154"/>
      <c r="CR74" s="155"/>
      <c r="CS74" s="154"/>
      <c r="CT74" s="155"/>
      <c r="CU74" s="154"/>
      <c r="CV74" s="155"/>
      <c r="CW74" s="154"/>
      <c r="CX74" s="155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</row>
    <row r="75" spans="1:116" s="156" customFormat="1" ht="11.25">
      <c r="A75" s="152"/>
      <c r="B75" s="152"/>
      <c r="C75" s="152"/>
      <c r="D75" s="103"/>
      <c r="E75" s="152"/>
      <c r="F75" s="103"/>
      <c r="G75" s="152"/>
      <c r="H75" s="103"/>
      <c r="I75" s="152"/>
      <c r="J75" s="103"/>
      <c r="K75" s="152"/>
      <c r="L75" s="103"/>
      <c r="M75" s="152"/>
      <c r="N75" s="103"/>
      <c r="O75" s="152"/>
      <c r="P75" s="103"/>
      <c r="Q75" s="152"/>
      <c r="R75" s="103"/>
      <c r="S75" s="152"/>
      <c r="T75" s="103"/>
      <c r="U75" s="152"/>
      <c r="V75" s="103"/>
      <c r="W75" s="152"/>
      <c r="X75" s="103"/>
      <c r="Y75" s="152"/>
      <c r="Z75" s="103"/>
      <c r="AA75" s="152"/>
      <c r="AB75" s="103"/>
      <c r="AC75" s="152"/>
      <c r="AD75" s="103"/>
      <c r="AE75" s="152"/>
      <c r="AF75" s="103"/>
      <c r="AG75" s="152"/>
      <c r="AH75" s="103"/>
      <c r="AI75" s="152"/>
      <c r="AJ75" s="103"/>
      <c r="AK75" s="152"/>
      <c r="AL75" s="103"/>
      <c r="AM75" s="152"/>
      <c r="AN75" s="103"/>
      <c r="AO75" s="152"/>
      <c r="AP75" s="103"/>
      <c r="AQ75" s="152"/>
      <c r="AR75" s="103"/>
      <c r="AS75" s="152"/>
      <c r="AT75" s="103"/>
      <c r="AU75" s="152"/>
      <c r="AV75" s="103"/>
      <c r="AW75" s="152"/>
      <c r="AX75" s="103"/>
      <c r="AY75" s="152"/>
      <c r="AZ75" s="103"/>
      <c r="BA75" s="152"/>
      <c r="BB75" s="103"/>
      <c r="BC75" s="152"/>
      <c r="BD75" s="103"/>
      <c r="BE75" s="152"/>
      <c r="BF75" s="103"/>
      <c r="BG75" s="152"/>
      <c r="BH75" s="103"/>
      <c r="BI75" s="152"/>
      <c r="BJ75" s="152"/>
      <c r="BK75" s="152"/>
      <c r="BL75" s="103"/>
      <c r="BM75" s="152"/>
      <c r="BN75" s="103"/>
      <c r="BO75" s="152"/>
      <c r="BP75" s="103"/>
      <c r="BQ75" s="152"/>
      <c r="BR75" s="103"/>
      <c r="BS75" s="152"/>
      <c r="BT75" s="103"/>
      <c r="BU75" s="152"/>
      <c r="BV75" s="103"/>
      <c r="BW75" s="154"/>
      <c r="BX75" s="155"/>
      <c r="BY75" s="154"/>
      <c r="BZ75" s="155"/>
      <c r="CA75" s="154"/>
      <c r="CB75" s="155"/>
      <c r="CC75" s="154"/>
      <c r="CD75" s="155"/>
      <c r="CE75" s="154"/>
      <c r="CF75" s="155"/>
      <c r="CG75" s="154"/>
      <c r="CH75" s="155"/>
      <c r="CI75" s="154"/>
      <c r="CJ75" s="155"/>
      <c r="CK75" s="154"/>
      <c r="CL75" s="155"/>
      <c r="CM75" s="154"/>
      <c r="CN75" s="155"/>
      <c r="CO75" s="154"/>
      <c r="CP75" s="155"/>
      <c r="CQ75" s="154"/>
      <c r="CR75" s="155"/>
      <c r="CS75" s="154"/>
      <c r="CT75" s="155"/>
      <c r="CU75" s="154"/>
      <c r="CV75" s="155"/>
      <c r="CW75" s="154"/>
      <c r="CX75" s="155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</row>
    <row r="76" spans="1:116" s="156" customFormat="1" ht="11.25">
      <c r="A76" s="152"/>
      <c r="B76" s="152"/>
      <c r="C76" s="152"/>
      <c r="D76" s="103"/>
      <c r="E76" s="152"/>
      <c r="F76" s="103"/>
      <c r="G76" s="152"/>
      <c r="H76" s="103"/>
      <c r="I76" s="152"/>
      <c r="J76" s="103"/>
      <c r="K76" s="152"/>
      <c r="L76" s="103"/>
      <c r="M76" s="152"/>
      <c r="N76" s="103"/>
      <c r="O76" s="152"/>
      <c r="P76" s="103"/>
      <c r="Q76" s="152"/>
      <c r="R76" s="103"/>
      <c r="S76" s="152"/>
      <c r="T76" s="103"/>
      <c r="U76" s="152"/>
      <c r="V76" s="103"/>
      <c r="W76" s="152"/>
      <c r="X76" s="103"/>
      <c r="Y76" s="152"/>
      <c r="Z76" s="103"/>
      <c r="AA76" s="152"/>
      <c r="AB76" s="103"/>
      <c r="AC76" s="152"/>
      <c r="AD76" s="103"/>
      <c r="AE76" s="152"/>
      <c r="AF76" s="103"/>
      <c r="AG76" s="152"/>
      <c r="AH76" s="103"/>
      <c r="AI76" s="152"/>
      <c r="AJ76" s="103"/>
      <c r="AK76" s="152"/>
      <c r="AL76" s="103"/>
      <c r="AM76" s="152"/>
      <c r="AN76" s="103"/>
      <c r="AO76" s="152"/>
      <c r="AP76" s="103"/>
      <c r="AQ76" s="152"/>
      <c r="AR76" s="103"/>
      <c r="AS76" s="152"/>
      <c r="AT76" s="103"/>
      <c r="AU76" s="152"/>
      <c r="AV76" s="103"/>
      <c r="AW76" s="152"/>
      <c r="AX76" s="103"/>
      <c r="AY76" s="152"/>
      <c r="AZ76" s="103"/>
      <c r="BA76" s="152"/>
      <c r="BB76" s="103"/>
      <c r="BC76" s="152"/>
      <c r="BD76" s="103"/>
      <c r="BE76" s="152"/>
      <c r="BF76" s="103"/>
      <c r="BG76" s="152"/>
      <c r="BH76" s="103"/>
      <c r="BI76" s="152"/>
      <c r="BJ76" s="152"/>
      <c r="BK76" s="152"/>
      <c r="BL76" s="103"/>
      <c r="BM76" s="152"/>
      <c r="BN76" s="103"/>
      <c r="BO76" s="152"/>
      <c r="BP76" s="103"/>
      <c r="BQ76" s="152"/>
      <c r="BR76" s="103"/>
      <c r="BS76" s="152"/>
      <c r="BT76" s="103"/>
      <c r="BU76" s="152"/>
      <c r="BV76" s="103"/>
      <c r="BW76" s="154"/>
      <c r="BX76" s="155"/>
      <c r="BY76" s="154"/>
      <c r="BZ76" s="155"/>
      <c r="CA76" s="154"/>
      <c r="CB76" s="155"/>
      <c r="CC76" s="154"/>
      <c r="CD76" s="155"/>
      <c r="CE76" s="154"/>
      <c r="CF76" s="155"/>
      <c r="CG76" s="154"/>
      <c r="CH76" s="155"/>
      <c r="CI76" s="154"/>
      <c r="CJ76" s="155"/>
      <c r="CK76" s="154"/>
      <c r="CL76" s="155"/>
      <c r="CM76" s="154"/>
      <c r="CN76" s="155"/>
      <c r="CO76" s="154"/>
      <c r="CP76" s="155"/>
      <c r="CQ76" s="154"/>
      <c r="CR76" s="155"/>
      <c r="CS76" s="154"/>
      <c r="CT76" s="155"/>
      <c r="CU76" s="154"/>
      <c r="CV76" s="155"/>
      <c r="CW76" s="154"/>
      <c r="CX76" s="155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</row>
    <row r="77" spans="1:116" s="156" customFormat="1" ht="11.25">
      <c r="A77" s="152"/>
      <c r="B77" s="152"/>
      <c r="C77" s="152"/>
      <c r="D77" s="103"/>
      <c r="E77" s="152"/>
      <c r="F77" s="103"/>
      <c r="G77" s="152"/>
      <c r="H77" s="103"/>
      <c r="I77" s="152"/>
      <c r="J77" s="103"/>
      <c r="K77" s="152"/>
      <c r="L77" s="103"/>
      <c r="M77" s="152"/>
      <c r="N77" s="103"/>
      <c r="O77" s="152"/>
      <c r="P77" s="103"/>
      <c r="Q77" s="152"/>
      <c r="R77" s="103"/>
      <c r="S77" s="152"/>
      <c r="T77" s="103"/>
      <c r="U77" s="152"/>
      <c r="V77" s="103"/>
      <c r="W77" s="152"/>
      <c r="X77" s="103"/>
      <c r="Y77" s="152"/>
      <c r="Z77" s="103"/>
      <c r="AA77" s="152"/>
      <c r="AB77" s="103"/>
      <c r="AC77" s="152"/>
      <c r="AD77" s="103"/>
      <c r="AE77" s="152"/>
      <c r="AF77" s="103"/>
      <c r="AG77" s="152"/>
      <c r="AH77" s="103"/>
      <c r="AI77" s="152"/>
      <c r="AJ77" s="103"/>
      <c r="AK77" s="152"/>
      <c r="AL77" s="103"/>
      <c r="AM77" s="152"/>
      <c r="AN77" s="103"/>
      <c r="AO77" s="152"/>
      <c r="AP77" s="103"/>
      <c r="AQ77" s="152"/>
      <c r="AR77" s="103"/>
      <c r="AS77" s="152"/>
      <c r="AT77" s="103"/>
      <c r="AU77" s="152"/>
      <c r="AV77" s="103"/>
      <c r="AW77" s="152"/>
      <c r="AX77" s="103"/>
      <c r="AY77" s="152"/>
      <c r="AZ77" s="103"/>
      <c r="BA77" s="152"/>
      <c r="BB77" s="103"/>
      <c r="BC77" s="152"/>
      <c r="BD77" s="103"/>
      <c r="BE77" s="152"/>
      <c r="BF77" s="103"/>
      <c r="BG77" s="152"/>
      <c r="BH77" s="103"/>
      <c r="BI77" s="152"/>
      <c r="BJ77" s="152"/>
      <c r="BK77" s="152"/>
      <c r="BL77" s="103"/>
      <c r="BM77" s="152"/>
      <c r="BN77" s="103"/>
      <c r="BO77" s="152"/>
      <c r="BP77" s="103"/>
      <c r="BQ77" s="152"/>
      <c r="BR77" s="103"/>
      <c r="BS77" s="152"/>
      <c r="BT77" s="103"/>
      <c r="BU77" s="152"/>
      <c r="BV77" s="103"/>
      <c r="BW77" s="154"/>
      <c r="BX77" s="155"/>
      <c r="BY77" s="154"/>
      <c r="BZ77" s="155"/>
      <c r="CA77" s="154"/>
      <c r="CB77" s="155"/>
      <c r="CC77" s="154"/>
      <c r="CD77" s="155"/>
      <c r="CE77" s="154"/>
      <c r="CF77" s="155"/>
      <c r="CG77" s="154"/>
      <c r="CH77" s="155"/>
      <c r="CI77" s="154"/>
      <c r="CJ77" s="155"/>
      <c r="CK77" s="154"/>
      <c r="CL77" s="155"/>
      <c r="CM77" s="154"/>
      <c r="CN77" s="155"/>
      <c r="CO77" s="154"/>
      <c r="CP77" s="155"/>
      <c r="CQ77" s="154"/>
      <c r="CR77" s="155"/>
      <c r="CS77" s="154"/>
      <c r="CT77" s="155"/>
      <c r="CU77" s="154"/>
      <c r="CV77" s="155"/>
      <c r="CW77" s="154"/>
      <c r="CX77" s="155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</row>
    <row r="78" spans="1:116" s="156" customFormat="1" ht="11.25">
      <c r="A78" s="152"/>
      <c r="B78" s="152"/>
      <c r="C78" s="152"/>
      <c r="D78" s="103"/>
      <c r="E78" s="152"/>
      <c r="F78" s="103"/>
      <c r="G78" s="152"/>
      <c r="H78" s="103"/>
      <c r="I78" s="152"/>
      <c r="J78" s="103"/>
      <c r="K78" s="152"/>
      <c r="L78" s="103"/>
      <c r="M78" s="152"/>
      <c r="N78" s="103"/>
      <c r="O78" s="152"/>
      <c r="P78" s="103"/>
      <c r="Q78" s="152"/>
      <c r="R78" s="103"/>
      <c r="S78" s="152"/>
      <c r="T78" s="103"/>
      <c r="U78" s="152"/>
      <c r="V78" s="103"/>
      <c r="W78" s="152"/>
      <c r="X78" s="103"/>
      <c r="Y78" s="152"/>
      <c r="Z78" s="103"/>
      <c r="AA78" s="152"/>
      <c r="AB78" s="103"/>
      <c r="AC78" s="152"/>
      <c r="AD78" s="103"/>
      <c r="AE78" s="152"/>
      <c r="AF78" s="103"/>
      <c r="AG78" s="152"/>
      <c r="AH78" s="103"/>
      <c r="AI78" s="152"/>
      <c r="AJ78" s="103"/>
      <c r="AK78" s="152"/>
      <c r="AL78" s="103"/>
      <c r="AM78" s="152"/>
      <c r="AN78" s="103"/>
      <c r="AO78" s="152"/>
      <c r="AP78" s="103"/>
      <c r="AQ78" s="152"/>
      <c r="AR78" s="103"/>
      <c r="AS78" s="152"/>
      <c r="AT78" s="103"/>
      <c r="AU78" s="152"/>
      <c r="AV78" s="103"/>
      <c r="AW78" s="152"/>
      <c r="AX78" s="103"/>
      <c r="AY78" s="152"/>
      <c r="AZ78" s="103"/>
      <c r="BA78" s="152"/>
      <c r="BB78" s="103"/>
      <c r="BC78" s="152"/>
      <c r="BD78" s="103"/>
      <c r="BE78" s="152"/>
      <c r="BF78" s="103"/>
      <c r="BG78" s="152"/>
      <c r="BH78" s="103"/>
      <c r="BI78" s="152"/>
      <c r="BJ78" s="152"/>
      <c r="BK78" s="152"/>
      <c r="BL78" s="103"/>
      <c r="BM78" s="152"/>
      <c r="BN78" s="103"/>
      <c r="BO78" s="152"/>
      <c r="BP78" s="103"/>
      <c r="BQ78" s="152"/>
      <c r="BR78" s="103"/>
      <c r="BS78" s="152"/>
      <c r="BT78" s="103"/>
      <c r="BU78" s="152"/>
      <c r="BV78" s="103"/>
      <c r="BW78" s="154"/>
      <c r="BX78" s="155"/>
      <c r="BY78" s="154"/>
      <c r="BZ78" s="155"/>
      <c r="CA78" s="154"/>
      <c r="CB78" s="155"/>
      <c r="CC78" s="154"/>
      <c r="CD78" s="155"/>
      <c r="CE78" s="154"/>
      <c r="CF78" s="155"/>
      <c r="CG78" s="154"/>
      <c r="CH78" s="155"/>
      <c r="CI78" s="154"/>
      <c r="CJ78" s="155"/>
      <c r="CK78" s="154"/>
      <c r="CL78" s="155"/>
      <c r="CM78" s="154"/>
      <c r="CN78" s="155"/>
      <c r="CO78" s="154"/>
      <c r="CP78" s="155"/>
      <c r="CQ78" s="154"/>
      <c r="CR78" s="155"/>
      <c r="CS78" s="154"/>
      <c r="CT78" s="155"/>
      <c r="CU78" s="154"/>
      <c r="CV78" s="155"/>
      <c r="CW78" s="154"/>
      <c r="CX78" s="155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</row>
    <row r="79" spans="1:116" s="156" customFormat="1" ht="11.25">
      <c r="A79" s="152"/>
      <c r="B79" s="152"/>
      <c r="C79" s="152"/>
      <c r="D79" s="103"/>
      <c r="E79" s="152"/>
      <c r="F79" s="103"/>
      <c r="G79" s="152"/>
      <c r="H79" s="103"/>
      <c r="I79" s="152"/>
      <c r="J79" s="103"/>
      <c r="K79" s="152"/>
      <c r="L79" s="103"/>
      <c r="M79" s="152"/>
      <c r="N79" s="103"/>
      <c r="O79" s="152"/>
      <c r="P79" s="103"/>
      <c r="Q79" s="152"/>
      <c r="R79" s="103"/>
      <c r="S79" s="152"/>
      <c r="T79" s="103"/>
      <c r="U79" s="152"/>
      <c r="V79" s="103"/>
      <c r="W79" s="152"/>
      <c r="X79" s="103"/>
      <c r="Y79" s="152"/>
      <c r="Z79" s="103"/>
      <c r="AA79" s="152"/>
      <c r="AB79" s="103"/>
      <c r="AC79" s="152"/>
      <c r="AD79" s="103"/>
      <c r="AE79" s="152"/>
      <c r="AF79" s="103"/>
      <c r="AG79" s="152"/>
      <c r="AH79" s="103"/>
      <c r="AI79" s="152"/>
      <c r="AJ79" s="103"/>
      <c r="AK79" s="152"/>
      <c r="AL79" s="103"/>
      <c r="AM79" s="152"/>
      <c r="AN79" s="103"/>
      <c r="AO79" s="152"/>
      <c r="AP79" s="103"/>
      <c r="AQ79" s="152"/>
      <c r="AR79" s="103"/>
      <c r="AS79" s="152"/>
      <c r="AT79" s="103"/>
      <c r="AU79" s="152"/>
      <c r="AV79" s="103"/>
      <c r="AW79" s="152"/>
      <c r="AX79" s="103"/>
      <c r="AY79" s="152"/>
      <c r="AZ79" s="103"/>
      <c r="BA79" s="152"/>
      <c r="BB79" s="103"/>
      <c r="BC79" s="152"/>
      <c r="BD79" s="103"/>
      <c r="BE79" s="152"/>
      <c r="BF79" s="103"/>
      <c r="BG79" s="152"/>
      <c r="BH79" s="103"/>
      <c r="BI79" s="152"/>
      <c r="BJ79" s="152"/>
      <c r="BK79" s="152"/>
      <c r="BL79" s="103"/>
      <c r="BM79" s="152"/>
      <c r="BN79" s="103"/>
      <c r="BO79" s="152"/>
      <c r="BP79" s="103"/>
      <c r="BQ79" s="152"/>
      <c r="BR79" s="103"/>
      <c r="BS79" s="152"/>
      <c r="BT79" s="103"/>
      <c r="BU79" s="152"/>
      <c r="BV79" s="103"/>
      <c r="BW79" s="154"/>
      <c r="BX79" s="155"/>
      <c r="BY79" s="154"/>
      <c r="BZ79" s="155"/>
      <c r="CA79" s="154"/>
      <c r="CB79" s="155"/>
      <c r="CC79" s="154"/>
      <c r="CD79" s="155"/>
      <c r="CE79" s="154"/>
      <c r="CF79" s="155"/>
      <c r="CG79" s="154"/>
      <c r="CH79" s="155"/>
      <c r="CI79" s="154"/>
      <c r="CJ79" s="155"/>
      <c r="CK79" s="154"/>
      <c r="CL79" s="155"/>
      <c r="CM79" s="154"/>
      <c r="CN79" s="155"/>
      <c r="CO79" s="154"/>
      <c r="CP79" s="155"/>
      <c r="CQ79" s="154"/>
      <c r="CR79" s="155"/>
      <c r="CS79" s="154"/>
      <c r="CT79" s="155"/>
      <c r="CU79" s="154"/>
      <c r="CV79" s="155"/>
      <c r="CW79" s="154"/>
      <c r="CX79" s="155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</row>
  </sheetData>
  <mergeCells count="58">
    <mergeCell ref="W7:X7"/>
    <mergeCell ref="I6:J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U7:AV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BS7:BT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CQ7:CR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DE7:DF7"/>
    <mergeCell ref="DG7:DH7"/>
    <mergeCell ref="DI7:DJ7"/>
    <mergeCell ref="DK7:DL7"/>
    <mergeCell ref="CS7:CT7"/>
    <mergeCell ref="CU7:CV7"/>
    <mergeCell ref="CW7:CX7"/>
    <mergeCell ref="CY7:CZ7"/>
    <mergeCell ref="DA7:DB7"/>
    <mergeCell ref="DC7:DD7"/>
  </mergeCells>
  <hyperlinks>
    <hyperlink ref="DL6" location="Índice!D9" display="Índice"/>
  </hyperlinks>
  <printOptions horizontalCentered="1" gridLinesSet="0"/>
  <pageMargins left="0" right="0" top="0.39370078740157483" bottom="0" header="0" footer="0"/>
  <pageSetup paperSize="9" scale="75" orientation="landscape" r:id="rId1"/>
  <headerFooter alignWithMargins="0">
    <oddHeader>&amp;R&amp;P/&amp;N</oddHeader>
  </headerFooter>
  <colBreaks count="6" manualBreakCount="6">
    <brk id="18" max="23" man="1"/>
    <brk id="34" max="23" man="1"/>
    <brk id="50" max="23" man="1"/>
    <brk id="66" max="23" man="1"/>
    <brk id="82" max="23" man="1"/>
    <brk id="113" max="27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S64"/>
  <sheetViews>
    <sheetView showGridLines="0" zoomScaleNormal="100" workbookViewId="0">
      <pane xSplit="1" ySplit="8" topLeftCell="F9" activePane="bottomRight" state="frozen"/>
      <selection activeCell="A36" sqref="A36"/>
      <selection pane="topRight" activeCell="A36" sqref="A36"/>
      <selection pane="bottomLeft" activeCell="A36" sqref="A36"/>
      <selection pane="bottomRight" activeCell="V10" sqref="V10"/>
    </sheetView>
  </sheetViews>
  <sheetFormatPr defaultColWidth="11" defaultRowHeight="12.75"/>
  <cols>
    <col min="1" max="1" width="44.375" style="312" customWidth="1"/>
    <col min="2" max="22" width="9.375" style="310" customWidth="1"/>
    <col min="23" max="16384" width="11" style="308"/>
  </cols>
  <sheetData>
    <row r="1" spans="1:227" s="123" customFormat="1" ht="15" customHeight="1">
      <c r="A1" s="51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161"/>
      <c r="BC1" s="94"/>
      <c r="BD1" s="161"/>
      <c r="BE1" s="94"/>
      <c r="BF1" s="161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94"/>
      <c r="CH1" s="161"/>
      <c r="CI1" s="162"/>
      <c r="CJ1" s="162"/>
      <c r="CK1" s="94"/>
      <c r="CL1" s="161"/>
      <c r="CM1" s="163"/>
      <c r="CN1" s="163"/>
      <c r="CO1" s="163"/>
      <c r="CP1" s="163"/>
      <c r="CQ1" s="163"/>
      <c r="CR1" s="161"/>
      <c r="CS1" s="163"/>
      <c r="CT1" s="161"/>
      <c r="CU1" s="163"/>
      <c r="CV1" s="163"/>
      <c r="CW1" s="163"/>
      <c r="CX1" s="164"/>
      <c r="CY1" s="164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94"/>
      <c r="EM1" s="161"/>
      <c r="EN1" s="162"/>
      <c r="EO1" s="162"/>
      <c r="EP1" s="94"/>
      <c r="EQ1" s="161"/>
      <c r="ER1" s="163"/>
      <c r="ES1" s="163"/>
      <c r="ET1" s="163"/>
      <c r="EU1" s="163"/>
      <c r="EV1" s="163"/>
      <c r="EW1" s="161"/>
      <c r="EX1" s="163"/>
      <c r="EY1" s="161"/>
      <c r="EZ1" s="163"/>
      <c r="FA1" s="163"/>
      <c r="FB1" s="163"/>
      <c r="FC1" s="164"/>
      <c r="FD1" s="164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94"/>
      <c r="GR1" s="161"/>
      <c r="GS1" s="162"/>
      <c r="GT1" s="162"/>
      <c r="GU1" s="94"/>
      <c r="GV1" s="161"/>
      <c r="GW1" s="163"/>
      <c r="GX1" s="163"/>
      <c r="GY1" s="163"/>
      <c r="GZ1" s="163"/>
      <c r="HA1" s="163"/>
      <c r="HB1" s="161"/>
      <c r="HC1" s="163"/>
      <c r="HD1" s="161"/>
      <c r="HE1" s="163"/>
      <c r="HF1" s="163"/>
      <c r="HG1" s="163"/>
      <c r="HH1" s="164"/>
      <c r="HI1" s="164"/>
      <c r="HJ1" s="94"/>
      <c r="HK1" s="161"/>
      <c r="HL1" s="94"/>
      <c r="HM1" s="161"/>
      <c r="HN1" s="94"/>
      <c r="HO1" s="161"/>
      <c r="HP1" s="94"/>
      <c r="HQ1" s="161"/>
      <c r="HR1" s="94"/>
      <c r="HS1" s="161"/>
    </row>
    <row r="2" spans="1:227" s="123" customFormat="1" ht="15" customHeight="1">
      <c r="A2" s="51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161"/>
      <c r="BC2" s="94"/>
      <c r="BD2" s="161"/>
      <c r="BE2" s="94"/>
      <c r="BF2" s="161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94"/>
      <c r="CH2" s="161"/>
      <c r="CI2" s="162"/>
      <c r="CJ2" s="162"/>
      <c r="CK2" s="94"/>
      <c r="CL2" s="161"/>
      <c r="CM2" s="163"/>
      <c r="CN2" s="163"/>
      <c r="CO2" s="163"/>
      <c r="CP2" s="163"/>
      <c r="CQ2" s="163"/>
      <c r="CR2" s="161"/>
      <c r="CS2" s="163"/>
      <c r="CT2" s="161"/>
      <c r="CU2" s="163"/>
      <c r="CV2" s="163"/>
      <c r="CW2" s="163"/>
      <c r="CX2" s="164"/>
      <c r="CY2" s="164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94"/>
      <c r="EM2" s="161"/>
      <c r="EN2" s="162"/>
      <c r="EO2" s="162"/>
      <c r="EP2" s="94"/>
      <c r="EQ2" s="161"/>
      <c r="ER2" s="163"/>
      <c r="ES2" s="163"/>
      <c r="ET2" s="163"/>
      <c r="EU2" s="163"/>
      <c r="EV2" s="163"/>
      <c r="EW2" s="161"/>
      <c r="EX2" s="163"/>
      <c r="EY2" s="161"/>
      <c r="EZ2" s="163"/>
      <c r="FA2" s="163"/>
      <c r="FB2" s="163"/>
      <c r="FC2" s="164"/>
      <c r="FD2" s="164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94"/>
      <c r="GR2" s="161"/>
      <c r="GS2" s="162"/>
      <c r="GT2" s="162"/>
      <c r="GU2" s="94"/>
      <c r="GV2" s="161"/>
      <c r="GW2" s="163"/>
      <c r="GX2" s="163"/>
      <c r="GY2" s="163"/>
      <c r="GZ2" s="163"/>
      <c r="HA2" s="163"/>
      <c r="HB2" s="161"/>
      <c r="HC2" s="163"/>
      <c r="HD2" s="161"/>
      <c r="HE2" s="163"/>
      <c r="HF2" s="163"/>
      <c r="HG2" s="163"/>
      <c r="HH2" s="164"/>
      <c r="HI2" s="164"/>
      <c r="HJ2" s="94"/>
      <c r="HK2" s="161"/>
      <c r="HL2" s="94"/>
      <c r="HM2" s="161"/>
      <c r="HN2" s="94"/>
      <c r="HO2" s="161"/>
      <c r="HP2" s="94"/>
      <c r="HQ2" s="161"/>
      <c r="HR2" s="94"/>
      <c r="HS2" s="161"/>
    </row>
    <row r="3" spans="1:227" s="123" customFormat="1" ht="15" customHeight="1">
      <c r="A3" s="51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161"/>
      <c r="BC3" s="94"/>
      <c r="BD3" s="161"/>
      <c r="BE3" s="94"/>
      <c r="BF3" s="161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94"/>
      <c r="CH3" s="161"/>
      <c r="CI3" s="162"/>
      <c r="CJ3" s="162"/>
      <c r="CK3" s="94"/>
      <c r="CL3" s="161"/>
      <c r="CM3" s="163"/>
      <c r="CN3" s="163"/>
      <c r="CO3" s="163"/>
      <c r="CP3" s="163"/>
      <c r="CQ3" s="163"/>
      <c r="CR3" s="161"/>
      <c r="CS3" s="163"/>
      <c r="CT3" s="161"/>
      <c r="CU3" s="163"/>
      <c r="CV3" s="163"/>
      <c r="CW3" s="163"/>
      <c r="CX3" s="164"/>
      <c r="CY3" s="164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94"/>
      <c r="EM3" s="161"/>
      <c r="EN3" s="162"/>
      <c r="EO3" s="162"/>
      <c r="EP3" s="94"/>
      <c r="EQ3" s="161"/>
      <c r="ER3" s="163"/>
      <c r="ES3" s="163"/>
      <c r="ET3" s="163"/>
      <c r="EU3" s="163"/>
      <c r="EV3" s="163"/>
      <c r="EW3" s="161"/>
      <c r="EX3" s="163"/>
      <c r="EY3" s="161"/>
      <c r="EZ3" s="163"/>
      <c r="FA3" s="163"/>
      <c r="FB3" s="163"/>
      <c r="FC3" s="164"/>
      <c r="FD3" s="164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94"/>
      <c r="GR3" s="161"/>
      <c r="GS3" s="162"/>
      <c r="GT3" s="162"/>
      <c r="GU3" s="94"/>
      <c r="GV3" s="161"/>
      <c r="GW3" s="163"/>
      <c r="GX3" s="163"/>
      <c r="GY3" s="163"/>
      <c r="GZ3" s="163"/>
      <c r="HA3" s="163"/>
      <c r="HB3" s="161"/>
      <c r="HC3" s="163"/>
      <c r="HD3" s="161"/>
      <c r="HE3" s="163"/>
      <c r="HF3" s="163"/>
      <c r="HG3" s="163"/>
      <c r="HH3" s="164"/>
      <c r="HI3" s="164"/>
      <c r="HJ3" s="94"/>
      <c r="HK3" s="161"/>
      <c r="HL3" s="94"/>
      <c r="HM3" s="161"/>
      <c r="HN3" s="94"/>
      <c r="HO3" s="161"/>
      <c r="HP3" s="94"/>
      <c r="HQ3" s="161"/>
      <c r="HR3" s="94"/>
      <c r="HS3" s="161"/>
    </row>
    <row r="4" spans="1:227" s="123" customFormat="1" ht="15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17"/>
      <c r="AR4" s="117"/>
      <c r="AS4" s="117"/>
      <c r="AT4" s="168"/>
      <c r="AU4" s="168"/>
      <c r="AV4" s="168"/>
      <c r="AW4" s="168"/>
      <c r="AX4" s="168"/>
      <c r="AY4" s="168"/>
      <c r="AZ4" s="168"/>
      <c r="BA4" s="168"/>
    </row>
    <row r="5" spans="1:227" s="293" customFormat="1" ht="15" customHeight="1" thickBot="1">
      <c r="A5" s="287" t="s">
        <v>231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9"/>
      <c r="U5" s="289"/>
      <c r="V5" s="288"/>
      <c r="W5" s="290"/>
      <c r="X5" s="290"/>
      <c r="Y5" s="290"/>
      <c r="Z5" s="290"/>
      <c r="AA5" s="290"/>
      <c r="AB5" s="290"/>
      <c r="AC5" s="290"/>
      <c r="AD5" s="290"/>
      <c r="AE5" s="290"/>
      <c r="AF5" s="291"/>
      <c r="AG5" s="291"/>
      <c r="AH5" s="291"/>
      <c r="AI5" s="291"/>
      <c r="AJ5" s="291"/>
      <c r="AK5" s="292"/>
      <c r="AL5" s="292"/>
      <c r="AM5" s="292"/>
      <c r="AN5" s="292"/>
      <c r="AO5" s="292"/>
      <c r="AQ5" s="171"/>
      <c r="AU5" s="171"/>
      <c r="AW5" s="172"/>
      <c r="AZ5" s="294"/>
      <c r="BA5" s="295"/>
      <c r="BB5" s="295"/>
      <c r="BC5" s="295"/>
      <c r="BD5" s="296"/>
      <c r="BE5" s="295"/>
      <c r="BF5" s="295"/>
      <c r="BG5" s="295"/>
      <c r="BH5" s="295"/>
    </row>
    <row r="6" spans="1:227" s="293" customFormat="1" ht="15" customHeight="1" thickTop="1">
      <c r="A6" s="297"/>
      <c r="B6" s="59"/>
      <c r="C6" s="59"/>
      <c r="D6" s="59"/>
      <c r="E6" s="289"/>
      <c r="F6" s="289"/>
      <c r="G6" s="289"/>
      <c r="H6" s="289"/>
      <c r="I6" s="289"/>
      <c r="J6" s="289"/>
      <c r="K6" s="5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59" t="s">
        <v>79</v>
      </c>
    </row>
    <row r="7" spans="1:227" s="300" customFormat="1" ht="15" customHeight="1">
      <c r="A7" s="298"/>
      <c r="B7" s="299" t="s">
        <v>232</v>
      </c>
      <c r="C7" s="299" t="s">
        <v>233</v>
      </c>
      <c r="D7" s="299" t="s">
        <v>234</v>
      </c>
      <c r="E7" s="299" t="s">
        <v>235</v>
      </c>
      <c r="F7" s="299" t="s">
        <v>236</v>
      </c>
      <c r="G7" s="299" t="s">
        <v>237</v>
      </c>
      <c r="H7" s="299" t="s">
        <v>238</v>
      </c>
      <c r="I7" s="299" t="s">
        <v>239</v>
      </c>
      <c r="J7" s="299" t="s">
        <v>1</v>
      </c>
      <c r="K7" s="299" t="s">
        <v>3</v>
      </c>
      <c r="L7" s="299" t="s">
        <v>240</v>
      </c>
      <c r="M7" s="299" t="s">
        <v>241</v>
      </c>
      <c r="N7" s="299" t="s">
        <v>242</v>
      </c>
      <c r="O7" s="299" t="s">
        <v>243</v>
      </c>
      <c r="P7" s="299" t="s">
        <v>244</v>
      </c>
      <c r="Q7" s="299" t="s">
        <v>245</v>
      </c>
      <c r="R7" s="299" t="s">
        <v>246</v>
      </c>
      <c r="S7" s="299" t="s">
        <v>247</v>
      </c>
      <c r="T7" s="299" t="s">
        <v>248</v>
      </c>
      <c r="U7" s="299" t="s">
        <v>249</v>
      </c>
      <c r="V7" s="299" t="s">
        <v>250</v>
      </c>
    </row>
    <row r="8" spans="1:227" s="304" customFormat="1" ht="9.9499999999999993" customHeight="1">
      <c r="A8" s="301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</row>
    <row r="9" spans="1:227" s="307" customFormat="1" ht="5.0999999999999996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6"/>
    </row>
    <row r="10" spans="1:227" ht="15" customHeight="1">
      <c r="A10" s="211" t="s">
        <v>251</v>
      </c>
      <c r="B10" s="191">
        <v>-5896</v>
      </c>
      <c r="C10" s="191">
        <v>-6534</v>
      </c>
      <c r="D10" s="191">
        <v>-4955</v>
      </c>
      <c r="E10" s="191">
        <v>-5414</v>
      </c>
      <c r="F10" s="191">
        <v>-22799</v>
      </c>
      <c r="G10" s="191">
        <v>-4599</v>
      </c>
      <c r="H10" s="191">
        <v>-4369</v>
      </c>
      <c r="I10" s="191">
        <v>-4857</v>
      </c>
      <c r="J10" s="191">
        <v>-4495</v>
      </c>
      <c r="K10" s="191">
        <v>-18320</v>
      </c>
      <c r="L10" s="191">
        <v>-6292</v>
      </c>
      <c r="M10" s="191">
        <v>-4349</v>
      </c>
      <c r="N10" s="191">
        <v>-4522</v>
      </c>
      <c r="O10" s="191">
        <v>-4622</v>
      </c>
      <c r="P10" s="191">
        <v>-19785</v>
      </c>
      <c r="Q10" s="191">
        <v>-7359</v>
      </c>
      <c r="R10" s="191">
        <v>-8745</v>
      </c>
      <c r="S10" s="191">
        <v>-5626</v>
      </c>
      <c r="T10" s="191">
        <v>-4066</v>
      </c>
      <c r="U10" s="191">
        <v>-25796</v>
      </c>
      <c r="V10" s="183">
        <v>-4935</v>
      </c>
    </row>
    <row r="11" spans="1:227" ht="15" customHeight="1">
      <c r="A11" s="211" t="s">
        <v>252</v>
      </c>
      <c r="B11" s="191">
        <v>1541</v>
      </c>
      <c r="C11" s="191">
        <v>2081</v>
      </c>
      <c r="D11" s="191">
        <v>1838</v>
      </c>
      <c r="E11" s="191">
        <v>1593</v>
      </c>
      <c r="F11" s="191">
        <v>7053</v>
      </c>
      <c r="G11" s="191">
        <v>1447</v>
      </c>
      <c r="H11" s="191">
        <v>1652</v>
      </c>
      <c r="I11" s="191">
        <v>2529</v>
      </c>
      <c r="J11" s="191">
        <v>1546</v>
      </c>
      <c r="K11" s="191">
        <v>7174</v>
      </c>
      <c r="L11" s="191">
        <v>3008</v>
      </c>
      <c r="M11" s="191">
        <v>1609</v>
      </c>
      <c r="N11" s="191">
        <v>1816</v>
      </c>
      <c r="O11" s="191">
        <v>1542</v>
      </c>
      <c r="P11" s="191">
        <v>7975</v>
      </c>
      <c r="Q11" s="191">
        <v>1420</v>
      </c>
      <c r="R11" s="191">
        <v>1104</v>
      </c>
      <c r="S11" s="191">
        <v>1828</v>
      </c>
      <c r="T11" s="191">
        <v>1588</v>
      </c>
      <c r="U11" s="191">
        <v>5940</v>
      </c>
      <c r="V11" s="183">
        <v>1730</v>
      </c>
    </row>
    <row r="12" spans="1:227" ht="15" customHeight="1">
      <c r="A12" s="211" t="s">
        <v>253</v>
      </c>
      <c r="B12" s="191">
        <v>-570</v>
      </c>
      <c r="C12" s="191">
        <v>-577</v>
      </c>
      <c r="D12" s="191">
        <v>-789</v>
      </c>
      <c r="E12" s="191">
        <v>-852</v>
      </c>
      <c r="F12" s="191">
        <v>-2788</v>
      </c>
      <c r="G12" s="191">
        <v>-528</v>
      </c>
      <c r="H12" s="191">
        <v>-561</v>
      </c>
      <c r="I12" s="191">
        <v>-885</v>
      </c>
      <c r="J12" s="191">
        <v>-593</v>
      </c>
      <c r="K12" s="191">
        <v>-2567</v>
      </c>
      <c r="L12" s="191">
        <v>-364</v>
      </c>
      <c r="M12" s="191">
        <v>-612</v>
      </c>
      <c r="N12" s="191">
        <v>-535</v>
      </c>
      <c r="O12" s="191">
        <v>-771</v>
      </c>
      <c r="P12" s="191">
        <v>-2282</v>
      </c>
      <c r="Q12" s="191">
        <v>-595</v>
      </c>
      <c r="R12" s="191">
        <v>-777</v>
      </c>
      <c r="S12" s="191">
        <v>-1219</v>
      </c>
      <c r="T12" s="191">
        <v>-648</v>
      </c>
      <c r="U12" s="191">
        <v>-3239</v>
      </c>
      <c r="V12" s="183">
        <v>-659</v>
      </c>
    </row>
    <row r="13" spans="1:227" s="207" customFormat="1" ht="15" customHeight="1">
      <c r="A13" s="309" t="s">
        <v>254</v>
      </c>
      <c r="B13" s="191">
        <v>-420</v>
      </c>
      <c r="C13" s="191">
        <v>-408</v>
      </c>
      <c r="D13" s="191">
        <v>-757</v>
      </c>
      <c r="E13" s="191">
        <v>-783</v>
      </c>
      <c r="F13" s="191">
        <v>-2368</v>
      </c>
      <c r="G13" s="191">
        <v>-255</v>
      </c>
      <c r="H13" s="191">
        <v>-213</v>
      </c>
      <c r="I13" s="191">
        <v>-330</v>
      </c>
      <c r="J13" s="191">
        <v>-244</v>
      </c>
      <c r="K13" s="191">
        <v>-1042</v>
      </c>
      <c r="L13" s="191">
        <v>44</v>
      </c>
      <c r="M13" s="191">
        <v>-135</v>
      </c>
      <c r="N13" s="191">
        <v>-95</v>
      </c>
      <c r="O13" s="191">
        <v>-130</v>
      </c>
      <c r="P13" s="191">
        <v>-316</v>
      </c>
      <c r="Q13" s="191">
        <v>-174</v>
      </c>
      <c r="R13" s="191">
        <v>-472</v>
      </c>
      <c r="S13" s="191">
        <v>-571</v>
      </c>
      <c r="T13" s="191">
        <v>-1442</v>
      </c>
      <c r="U13" s="191">
        <v>-2659</v>
      </c>
      <c r="V13" s="183">
        <v>-43</v>
      </c>
    </row>
    <row r="14" spans="1:227" s="310" customFormat="1" ht="5.0999999999999996" customHeight="1">
      <c r="A14" s="21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</row>
    <row r="15" spans="1:227" s="304" customFormat="1" ht="15" customHeight="1" thickBot="1">
      <c r="A15" s="311" t="s">
        <v>255</v>
      </c>
      <c r="B15" s="193">
        <v>-5345</v>
      </c>
      <c r="C15" s="193">
        <v>-5438</v>
      </c>
      <c r="D15" s="193">
        <v>-4663</v>
      </c>
      <c r="E15" s="193">
        <v>-5456</v>
      </c>
      <c r="F15" s="193">
        <v>-20902</v>
      </c>
      <c r="G15" s="193">
        <v>-3935</v>
      </c>
      <c r="H15" s="193">
        <v>-3491</v>
      </c>
      <c r="I15" s="193">
        <v>-3543</v>
      </c>
      <c r="J15" s="193">
        <v>-3786</v>
      </c>
      <c r="K15" s="193">
        <v>-14755</v>
      </c>
      <c r="L15" s="193">
        <v>-3604</v>
      </c>
      <c r="M15" s="193">
        <v>-3487</v>
      </c>
      <c r="N15" s="193">
        <v>-3336</v>
      </c>
      <c r="O15" s="193">
        <v>-3981</v>
      </c>
      <c r="P15" s="193">
        <v>-14408</v>
      </c>
      <c r="Q15" s="193">
        <f t="shared" ref="Q15:V15" si="0">SUM(Q10:Q13)</f>
        <v>-6708</v>
      </c>
      <c r="R15" s="193">
        <f t="shared" si="0"/>
        <v>-8890</v>
      </c>
      <c r="S15" s="193">
        <f t="shared" si="0"/>
        <v>-5588</v>
      </c>
      <c r="T15" s="193">
        <f t="shared" si="0"/>
        <v>-4568</v>
      </c>
      <c r="U15" s="193">
        <f t="shared" si="0"/>
        <v>-25754</v>
      </c>
      <c r="V15" s="193">
        <f t="shared" si="0"/>
        <v>-3907</v>
      </c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</row>
    <row r="16" spans="1:227" s="314" customFormat="1" ht="12.75" customHeight="1" thickTop="1">
      <c r="A16" s="312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</row>
    <row r="17" spans="1:22" s="317" customFormat="1" ht="24" customHeight="1">
      <c r="A17" s="315" t="s">
        <v>256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</row>
    <row r="18" spans="1:22" s="314" customFormat="1" ht="11.25">
      <c r="A18" s="312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</row>
    <row r="19" spans="1:22" s="314" customFormat="1" ht="11.25">
      <c r="A19" s="312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</row>
    <row r="20" spans="1:22" s="314" customFormat="1" ht="12">
      <c r="A20" s="319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</row>
    <row r="21" spans="1:22" s="314" customFormat="1" ht="11.25">
      <c r="A21" s="312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</row>
    <row r="22" spans="1:22" s="314" customFormat="1" ht="11.25">
      <c r="A22" s="312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</row>
    <row r="23" spans="1:22" s="314" customFormat="1" ht="11.25">
      <c r="A23" s="312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</row>
    <row r="24" spans="1:22" s="314" customFormat="1" ht="11.25">
      <c r="A24" s="312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</row>
    <row r="25" spans="1:22" s="314" customFormat="1" ht="11.25">
      <c r="A25" s="312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</row>
    <row r="26" spans="1:22" s="314" customFormat="1" ht="11.25">
      <c r="A26" s="312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</row>
    <row r="27" spans="1:22" s="314" customFormat="1" ht="11.25">
      <c r="A27" s="312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</row>
    <row r="28" spans="1:22" s="314" customFormat="1" ht="11.25">
      <c r="A28" s="312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</row>
    <row r="29" spans="1:22" s="314" customFormat="1" ht="11.25">
      <c r="A29" s="312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</row>
    <row r="30" spans="1:22" s="314" customFormat="1" ht="11.25">
      <c r="A30" s="312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</row>
    <row r="31" spans="1:22" s="314" customFormat="1" ht="11.25">
      <c r="A31" s="312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</row>
    <row r="32" spans="1:22" s="314" customFormat="1" ht="11.25">
      <c r="A32" s="312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</row>
    <row r="33" spans="1:22" s="314" customFormat="1" ht="11.25">
      <c r="A33" s="312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</row>
    <row r="34" spans="1:22" s="314" customFormat="1" ht="11.25">
      <c r="A34" s="312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</row>
    <row r="35" spans="1:22" s="314" customFormat="1" ht="11.25">
      <c r="A35" s="312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</row>
    <row r="36" spans="1:22" s="314" customFormat="1" ht="11.25">
      <c r="A36" s="312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</row>
    <row r="37" spans="1:22" s="314" customFormat="1" ht="11.25">
      <c r="A37" s="312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</row>
    <row r="38" spans="1:22" s="314" customFormat="1" ht="11.25">
      <c r="A38" s="312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</row>
    <row r="39" spans="1:22" s="314" customFormat="1" ht="11.25">
      <c r="A39" s="312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</row>
    <row r="40" spans="1:22" s="314" customFormat="1" ht="11.25">
      <c r="A40" s="312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</row>
    <row r="41" spans="1:22" s="314" customFormat="1" ht="11.25">
      <c r="A41" s="312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</row>
    <row r="42" spans="1:22" s="314" customFormat="1" ht="11.25">
      <c r="A42" s="312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</row>
    <row r="43" spans="1:22" s="314" customFormat="1" ht="11.25">
      <c r="A43" s="312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</row>
    <row r="44" spans="1:22" s="314" customFormat="1" ht="11.25">
      <c r="A44" s="312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</row>
    <row r="45" spans="1:22" s="314" customFormat="1" ht="11.25">
      <c r="A45" s="312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</row>
    <row r="46" spans="1:22" s="314" customFormat="1" ht="11.25">
      <c r="A46" s="312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</row>
    <row r="47" spans="1:22" s="314" customFormat="1" ht="11.25">
      <c r="A47" s="312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</row>
    <row r="48" spans="1:22" s="314" customFormat="1" ht="11.25">
      <c r="A48" s="312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</row>
    <row r="49" spans="1:22" s="314" customFormat="1" ht="11.25">
      <c r="A49" s="312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</row>
    <row r="50" spans="1:22" s="314" customFormat="1" ht="11.25">
      <c r="A50" s="312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</row>
    <row r="51" spans="1:22" s="314" customFormat="1" ht="11.25">
      <c r="A51" s="312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</row>
    <row r="52" spans="1:22" s="314" customFormat="1" ht="11.25">
      <c r="A52" s="312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</row>
    <row r="53" spans="1:22" s="314" customFormat="1" ht="11.25">
      <c r="A53" s="312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</row>
    <row r="54" spans="1:22" s="314" customFormat="1" ht="11.25">
      <c r="A54" s="312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</row>
    <row r="55" spans="1:22" s="314" customFormat="1" ht="11.25">
      <c r="A55" s="312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</row>
    <row r="56" spans="1:22" s="314" customFormat="1" ht="11.25">
      <c r="A56" s="312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</row>
    <row r="57" spans="1:22" s="314" customFormat="1" ht="11.25">
      <c r="A57" s="312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</row>
    <row r="58" spans="1:22" s="314" customFormat="1" ht="11.25">
      <c r="A58" s="312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</row>
    <row r="59" spans="1:22" s="314" customFormat="1" ht="11.25">
      <c r="A59" s="312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</row>
    <row r="60" spans="1:22" s="314" customFormat="1" ht="11.25">
      <c r="A60" s="312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</row>
    <row r="61" spans="1:22" s="314" customFormat="1" ht="11.25">
      <c r="A61" s="312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</row>
    <row r="62" spans="1:22" s="314" customFormat="1" ht="11.25">
      <c r="A62" s="312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</row>
    <row r="63" spans="1:22" s="314" customFormat="1" ht="11.25">
      <c r="A63" s="312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</row>
    <row r="64" spans="1:22" s="314" customFormat="1" ht="11.25">
      <c r="A64" s="312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</row>
  </sheetData>
  <hyperlinks>
    <hyperlink ref="V6" location="Índice!D9" display="Índice"/>
  </hyperlinks>
  <printOptions horizontalCentered="1" gridLinesSet="0"/>
  <pageMargins left="0" right="0" top="0.39370078740157483" bottom="0" header="0" footer="0"/>
  <pageSetup paperSize="9" scale="65" orientation="landscape" r:id="rId1"/>
  <headerFooter alignWithMargins="0">
    <oddHeader>&amp;R&amp;P/&amp;N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Q75"/>
  <sheetViews>
    <sheetView showGridLines="0" zoomScaleNormal="100" workbookViewId="0">
      <pane xSplit="1" ySplit="8" topLeftCell="AS9" activePane="bottomRight" state="frozen"/>
      <selection activeCell="A36" sqref="A36"/>
      <selection pane="topRight" activeCell="A36" sqref="A36"/>
      <selection pane="bottomLeft" activeCell="A36" sqref="A36"/>
      <selection pane="bottomRight" activeCell="BF6" sqref="BF6"/>
    </sheetView>
  </sheetViews>
  <sheetFormatPr defaultColWidth="11" defaultRowHeight="12.75"/>
  <cols>
    <col min="1" max="1" width="63.25" style="312" bestFit="1" customWidth="1"/>
    <col min="2" max="37" width="8.375" style="312" customWidth="1"/>
    <col min="38" max="58" width="8.375" style="310" customWidth="1"/>
    <col min="59" max="16384" width="11" style="308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293" customFormat="1" ht="15" customHeight="1" thickBot="1">
      <c r="A5" s="287" t="s">
        <v>280</v>
      </c>
      <c r="B5" s="288"/>
      <c r="C5" s="328"/>
      <c r="D5" s="288"/>
      <c r="E5" s="328"/>
      <c r="F5" s="105"/>
      <c r="G5" s="328"/>
      <c r="H5" s="106"/>
      <c r="I5" s="328"/>
      <c r="J5" s="328"/>
      <c r="K5" s="328"/>
      <c r="L5" s="328"/>
      <c r="M5" s="328"/>
      <c r="N5" s="328"/>
      <c r="O5" s="328"/>
      <c r="P5" s="328"/>
      <c r="Q5" s="32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1"/>
      <c r="BT5" s="291"/>
      <c r="BU5" s="291"/>
      <c r="BV5" s="291"/>
      <c r="BW5" s="291"/>
      <c r="BX5" s="292"/>
      <c r="BY5" s="292"/>
      <c r="BZ5" s="292"/>
      <c r="CA5" s="292"/>
      <c r="CB5" s="292"/>
      <c r="CD5" s="171"/>
      <c r="CH5" s="171"/>
      <c r="CJ5" s="172"/>
      <c r="CM5" s="294"/>
      <c r="CN5" s="295"/>
      <c r="CO5" s="295"/>
      <c r="CP5" s="295"/>
      <c r="CQ5" s="296"/>
      <c r="CR5" s="295"/>
      <c r="CS5" s="295"/>
      <c r="CT5" s="295"/>
      <c r="CU5" s="295"/>
    </row>
    <row r="6" spans="1:225" s="293" customFormat="1" ht="15" customHeight="1" thickTop="1">
      <c r="A6" s="297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88"/>
      <c r="AL6" s="204"/>
      <c r="AM6" s="289"/>
      <c r="AN6" s="204"/>
      <c r="AO6" s="236"/>
      <c r="AP6" s="236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5" s="300" customFormat="1" ht="15" customHeight="1">
      <c r="A7" s="298"/>
      <c r="B7" s="299" t="s">
        <v>115</v>
      </c>
      <c r="C7" s="299" t="s">
        <v>116</v>
      </c>
      <c r="D7" s="299" t="s">
        <v>117</v>
      </c>
      <c r="E7" s="299" t="s">
        <v>118</v>
      </c>
      <c r="F7" s="299" t="s">
        <v>119</v>
      </c>
      <c r="G7" s="299" t="s">
        <v>120</v>
      </c>
      <c r="H7" s="299" t="s">
        <v>121</v>
      </c>
      <c r="I7" s="299" t="s">
        <v>122</v>
      </c>
      <c r="J7" s="299" t="s">
        <v>123</v>
      </c>
      <c r="K7" s="299" t="s">
        <v>124</v>
      </c>
      <c r="L7" s="299" t="s">
        <v>125</v>
      </c>
      <c r="M7" s="299" t="s">
        <v>126</v>
      </c>
      <c r="N7" s="299" t="s">
        <v>127</v>
      </c>
      <c r="O7" s="299" t="s">
        <v>128</v>
      </c>
      <c r="P7" s="299" t="s">
        <v>129</v>
      </c>
      <c r="Q7" s="299" t="s">
        <v>130</v>
      </c>
      <c r="R7" s="299" t="s">
        <v>131</v>
      </c>
      <c r="S7" s="299" t="s">
        <v>132</v>
      </c>
      <c r="T7" s="299" t="s">
        <v>133</v>
      </c>
      <c r="U7" s="299" t="s">
        <v>134</v>
      </c>
      <c r="V7" s="299" t="s">
        <v>135</v>
      </c>
      <c r="W7" s="299" t="s">
        <v>136</v>
      </c>
      <c r="X7" s="299" t="s">
        <v>137</v>
      </c>
      <c r="Y7" s="299" t="s">
        <v>138</v>
      </c>
      <c r="Z7" s="299" t="s">
        <v>139</v>
      </c>
      <c r="AA7" s="299" t="s">
        <v>140</v>
      </c>
      <c r="AB7" s="299" t="s">
        <v>141</v>
      </c>
      <c r="AC7" s="299" t="s">
        <v>142</v>
      </c>
      <c r="AD7" s="299" t="s">
        <v>143</v>
      </c>
      <c r="AE7" s="299" t="s">
        <v>144</v>
      </c>
      <c r="AF7" s="299" t="s">
        <v>145</v>
      </c>
      <c r="AG7" s="299" t="s">
        <v>146</v>
      </c>
      <c r="AH7" s="299" t="s">
        <v>147</v>
      </c>
      <c r="AI7" s="299" t="s">
        <v>148</v>
      </c>
      <c r="AJ7" s="299" t="s">
        <v>149</v>
      </c>
      <c r="AK7" s="299" t="s">
        <v>150</v>
      </c>
      <c r="AL7" s="299" t="s">
        <v>151</v>
      </c>
      <c r="AM7" s="299" t="s">
        <v>152</v>
      </c>
      <c r="AN7" s="299" t="s">
        <v>153</v>
      </c>
      <c r="AO7" s="299" t="s">
        <v>154</v>
      </c>
      <c r="AP7" s="299" t="s">
        <v>155</v>
      </c>
      <c r="AQ7" s="299" t="s">
        <v>156</v>
      </c>
      <c r="AR7" s="299" t="s">
        <v>157</v>
      </c>
      <c r="AS7" s="299" t="s">
        <v>158</v>
      </c>
      <c r="AT7" s="299" t="s">
        <v>159</v>
      </c>
      <c r="AU7" s="299" t="s">
        <v>160</v>
      </c>
      <c r="AV7" s="299" t="s">
        <v>161</v>
      </c>
      <c r="AW7" s="299" t="s">
        <v>0</v>
      </c>
      <c r="AX7" s="299" t="s">
        <v>80</v>
      </c>
      <c r="AY7" s="299" t="s">
        <v>81</v>
      </c>
      <c r="AZ7" s="299" t="s">
        <v>82</v>
      </c>
      <c r="BA7" s="299" t="s">
        <v>83</v>
      </c>
      <c r="BB7" s="299" t="s">
        <v>84</v>
      </c>
      <c r="BC7" s="299" t="s">
        <v>85</v>
      </c>
      <c r="BD7" s="299" t="s">
        <v>86</v>
      </c>
      <c r="BE7" s="299" t="s">
        <v>87</v>
      </c>
      <c r="BF7" s="299" t="s">
        <v>88</v>
      </c>
    </row>
    <row r="8" spans="1:225" s="304" customFormat="1" ht="9.9499999999999993" customHeight="1">
      <c r="A8" s="301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</row>
    <row r="9" spans="1:225" s="307" customFormat="1" ht="5.0999999999999996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6"/>
    </row>
    <row r="10" spans="1:225" s="293" customFormat="1" ht="15" customHeight="1">
      <c r="A10" s="329" t="s">
        <v>281</v>
      </c>
      <c r="B10" s="330">
        <v>6646</v>
      </c>
      <c r="C10" s="330">
        <v>6775</v>
      </c>
      <c r="D10" s="330">
        <v>7033</v>
      </c>
      <c r="E10" s="330">
        <v>7428</v>
      </c>
      <c r="F10" s="330">
        <v>7826</v>
      </c>
      <c r="G10" s="330">
        <v>8104</v>
      </c>
      <c r="H10" s="330">
        <v>8652</v>
      </c>
      <c r="I10" s="330">
        <v>9136</v>
      </c>
      <c r="J10" s="330">
        <v>10263</v>
      </c>
      <c r="K10" s="330">
        <v>11424</v>
      </c>
      <c r="L10" s="330">
        <v>13871</v>
      </c>
      <c r="M10" s="330">
        <v>14953</v>
      </c>
      <c r="N10" s="330">
        <v>16313</v>
      </c>
      <c r="O10" s="330">
        <v>15836</v>
      </c>
      <c r="P10" s="330">
        <v>15782</v>
      </c>
      <c r="Q10" s="330">
        <v>16019</v>
      </c>
      <c r="R10" s="330">
        <v>16290</v>
      </c>
      <c r="S10" s="330">
        <v>16740</v>
      </c>
      <c r="T10" s="330">
        <v>17365</v>
      </c>
      <c r="U10" s="330">
        <v>19091</v>
      </c>
      <c r="V10" s="330">
        <v>19541</v>
      </c>
      <c r="W10" s="330">
        <v>20117</v>
      </c>
      <c r="X10" s="330">
        <v>20682</v>
      </c>
      <c r="Y10" s="330">
        <v>20915</v>
      </c>
      <c r="Z10" s="330">
        <v>21299</v>
      </c>
      <c r="AA10" s="330">
        <v>21359</v>
      </c>
      <c r="AB10" s="330">
        <v>21455</v>
      </c>
      <c r="AC10" s="330">
        <v>21476</v>
      </c>
      <c r="AD10" s="330">
        <v>21687</v>
      </c>
      <c r="AE10" s="330">
        <v>21407</v>
      </c>
      <c r="AF10" s="330">
        <v>21791</v>
      </c>
      <c r="AG10" s="330">
        <v>22622</v>
      </c>
      <c r="AH10" s="330">
        <v>23146</v>
      </c>
      <c r="AI10" s="330">
        <v>23618.1737091711</v>
      </c>
      <c r="AJ10" s="330">
        <v>23801.1737091711</v>
      </c>
      <c r="AK10" s="330">
        <v>28670.1737091711</v>
      </c>
      <c r="AL10" s="330">
        <v>29499.173709171097</v>
      </c>
      <c r="AM10" s="330">
        <v>30497.173709171097</v>
      </c>
      <c r="AN10" s="330">
        <v>31875.173709171097</v>
      </c>
      <c r="AO10" s="330">
        <v>40416.173709171097</v>
      </c>
      <c r="AP10" s="330">
        <v>40714.173709171097</v>
      </c>
      <c r="AQ10" s="330">
        <v>39181.173709171097</v>
      </c>
      <c r="AR10" s="330">
        <v>37536.173709171097</v>
      </c>
      <c r="AS10" s="330">
        <v>36557.173709171097</v>
      </c>
      <c r="AT10" s="330">
        <v>36526.796590912898</v>
      </c>
      <c r="AU10" s="330">
        <v>35763</v>
      </c>
      <c r="AV10" s="330">
        <v>35240</v>
      </c>
      <c r="AW10" s="330">
        <v>35237</v>
      </c>
      <c r="AX10" s="330">
        <v>35084</v>
      </c>
      <c r="AY10" s="330">
        <v>36987.017076960292</v>
      </c>
      <c r="AZ10" s="330">
        <v>36860</v>
      </c>
      <c r="BA10" s="330">
        <v>36142</v>
      </c>
      <c r="BB10" s="330">
        <v>36796</v>
      </c>
      <c r="BC10" s="330">
        <v>40465.633999999998</v>
      </c>
      <c r="BD10" s="330">
        <v>43209.278603336636</v>
      </c>
      <c r="BE10" s="330">
        <f>+BD25</f>
        <v>44893.665214716348</v>
      </c>
      <c r="BF10" s="331">
        <f>+BE25</f>
        <v>45339.1</v>
      </c>
    </row>
    <row r="11" spans="1:225" ht="15" customHeight="1">
      <c r="A11" s="211" t="s">
        <v>282</v>
      </c>
      <c r="B11" s="209">
        <v>1160</v>
      </c>
      <c r="C11" s="209">
        <v>1344</v>
      </c>
      <c r="D11" s="209">
        <v>1438</v>
      </c>
      <c r="E11" s="209">
        <v>1556</v>
      </c>
      <c r="F11" s="209">
        <v>1667</v>
      </c>
      <c r="G11" s="209">
        <v>1834</v>
      </c>
      <c r="H11" s="209">
        <v>1824</v>
      </c>
      <c r="I11" s="209">
        <v>2559</v>
      </c>
      <c r="J11" s="191">
        <v>2920</v>
      </c>
      <c r="K11" s="191">
        <v>4404</v>
      </c>
      <c r="L11" s="191">
        <v>2884</v>
      </c>
      <c r="M11" s="191">
        <v>2730</v>
      </c>
      <c r="N11" s="191">
        <v>2159</v>
      </c>
      <c r="O11" s="191">
        <v>2319</v>
      </c>
      <c r="P11" s="191">
        <v>2260</v>
      </c>
      <c r="Q11" s="191">
        <v>2299</v>
      </c>
      <c r="R11" s="191">
        <v>2534</v>
      </c>
      <c r="S11" s="191">
        <v>2685</v>
      </c>
      <c r="T11" s="191">
        <v>3906</v>
      </c>
      <c r="U11" s="191">
        <v>2958</v>
      </c>
      <c r="V11" s="191">
        <v>3298</v>
      </c>
      <c r="W11" s="191">
        <v>3650</v>
      </c>
      <c r="X11" s="191">
        <v>3552</v>
      </c>
      <c r="Y11" s="191">
        <v>3432</v>
      </c>
      <c r="Z11" s="191">
        <v>3475</v>
      </c>
      <c r="AA11" s="191">
        <v>3608</v>
      </c>
      <c r="AB11" s="191">
        <v>3260</v>
      </c>
      <c r="AC11" s="191">
        <v>3475</v>
      </c>
      <c r="AD11" s="191">
        <v>3269</v>
      </c>
      <c r="AE11" s="191">
        <v>3623</v>
      </c>
      <c r="AF11" s="191">
        <v>3809</v>
      </c>
      <c r="AG11" s="191">
        <v>3834</v>
      </c>
      <c r="AH11" s="191">
        <v>4039</v>
      </c>
      <c r="AI11" s="191">
        <v>4030</v>
      </c>
      <c r="AJ11" s="191">
        <v>8150</v>
      </c>
      <c r="AK11" s="191">
        <v>4776</v>
      </c>
      <c r="AL11" s="191">
        <v>5988</v>
      </c>
      <c r="AM11" s="191">
        <v>5812</v>
      </c>
      <c r="AN11" s="191">
        <v>7514</v>
      </c>
      <c r="AO11" s="191">
        <v>7030</v>
      </c>
      <c r="AP11" s="191">
        <v>5851</v>
      </c>
      <c r="AQ11" s="191">
        <v>6535</v>
      </c>
      <c r="AR11" s="191">
        <v>4957</v>
      </c>
      <c r="AS11" s="191">
        <v>5414.3</v>
      </c>
      <c r="AT11" s="191">
        <v>4599</v>
      </c>
      <c r="AU11" s="191">
        <v>4369</v>
      </c>
      <c r="AV11" s="191">
        <v>4856</v>
      </c>
      <c r="AW11" s="191">
        <v>4495</v>
      </c>
      <c r="AX11" s="191">
        <v>6292</v>
      </c>
      <c r="AY11" s="191">
        <v>4349</v>
      </c>
      <c r="AZ11" s="191">
        <v>4522</v>
      </c>
      <c r="BA11" s="191">
        <v>4622</v>
      </c>
      <c r="BB11" s="191">
        <v>7359</v>
      </c>
      <c r="BC11" s="191">
        <v>8745</v>
      </c>
      <c r="BD11" s="191">
        <v>5626</v>
      </c>
      <c r="BE11" s="191">
        <v>4066</v>
      </c>
      <c r="BF11" s="183">
        <v>4934.5640000000003</v>
      </c>
    </row>
    <row r="12" spans="1:225" ht="15" customHeight="1">
      <c r="A12" s="211" t="s">
        <v>283</v>
      </c>
      <c r="B12" s="209">
        <v>-1031</v>
      </c>
      <c r="C12" s="209">
        <v>-1095</v>
      </c>
      <c r="D12" s="209">
        <v>-1105</v>
      </c>
      <c r="E12" s="209">
        <v>-1158</v>
      </c>
      <c r="F12" s="209">
        <v>-1389</v>
      </c>
      <c r="G12" s="209">
        <v>-1286</v>
      </c>
      <c r="H12" s="209">
        <v>-1340</v>
      </c>
      <c r="I12" s="209">
        <v>-1432</v>
      </c>
      <c r="J12" s="191">
        <v>-1759</v>
      </c>
      <c r="K12" s="191">
        <v>-1957</v>
      </c>
      <c r="L12" s="191">
        <v>-1802</v>
      </c>
      <c r="M12" s="191">
        <v>-2400</v>
      </c>
      <c r="N12" s="191">
        <v>-2636</v>
      </c>
      <c r="O12" s="191">
        <v>-2373</v>
      </c>
      <c r="P12" s="191">
        <v>-2023</v>
      </c>
      <c r="Q12" s="191">
        <v>-2028</v>
      </c>
      <c r="R12" s="191">
        <v>-2084</v>
      </c>
      <c r="S12" s="191">
        <v>-2060</v>
      </c>
      <c r="T12" s="191">
        <v>-2180</v>
      </c>
      <c r="U12" s="191">
        <v>-2508</v>
      </c>
      <c r="V12" s="191">
        <v>-2722</v>
      </c>
      <c r="W12" s="191">
        <v>-3085</v>
      </c>
      <c r="X12" s="191">
        <v>-3319</v>
      </c>
      <c r="Y12" s="191">
        <v>-3048</v>
      </c>
      <c r="Z12" s="191">
        <v>-3415</v>
      </c>
      <c r="AA12" s="191">
        <v>-3512</v>
      </c>
      <c r="AB12" s="191">
        <v>-3239</v>
      </c>
      <c r="AC12" s="191">
        <v>-3264</v>
      </c>
      <c r="AD12" s="191">
        <v>-3549</v>
      </c>
      <c r="AE12" s="191">
        <v>-3239</v>
      </c>
      <c r="AF12" s="191">
        <v>-2978</v>
      </c>
      <c r="AG12" s="191">
        <v>-3310</v>
      </c>
      <c r="AH12" s="191">
        <v>-3566.8262908288998</v>
      </c>
      <c r="AI12" s="191">
        <v>-3847</v>
      </c>
      <c r="AJ12" s="191">
        <v>-3281</v>
      </c>
      <c r="AK12" s="191">
        <v>-3947</v>
      </c>
      <c r="AL12" s="191">
        <v>-4990</v>
      </c>
      <c r="AM12" s="191">
        <v>-4434</v>
      </c>
      <c r="AN12" s="191">
        <v>-6246</v>
      </c>
      <c r="AO12" s="191">
        <v>-6732</v>
      </c>
      <c r="AP12" s="191">
        <v>-6780</v>
      </c>
      <c r="AQ12" s="191">
        <v>-8180</v>
      </c>
      <c r="AR12" s="191">
        <v>-5936</v>
      </c>
      <c r="AS12" s="191">
        <v>-5444</v>
      </c>
      <c r="AT12" s="191">
        <v>-5363</v>
      </c>
      <c r="AU12" s="191">
        <v>-4892</v>
      </c>
      <c r="AV12" s="191">
        <v>-4859</v>
      </c>
      <c r="AW12" s="191">
        <v>-4648</v>
      </c>
      <c r="AX12" s="191">
        <v>-4389</v>
      </c>
      <c r="AY12" s="191">
        <v>-4476</v>
      </c>
      <c r="AZ12" s="191">
        <v>-3591</v>
      </c>
      <c r="BA12" s="191">
        <v>-4670</v>
      </c>
      <c r="BB12" s="191">
        <v>-4250</v>
      </c>
      <c r="BC12" s="191">
        <v>-5526</v>
      </c>
      <c r="BD12" s="191">
        <v>-3837</v>
      </c>
      <c r="BE12" s="191">
        <v>-3694</v>
      </c>
      <c r="BF12" s="183">
        <v>-4459</v>
      </c>
    </row>
    <row r="13" spans="1:225" ht="15" customHeight="1">
      <c r="A13" s="211" t="s">
        <v>284</v>
      </c>
      <c r="B13" s="332">
        <v>0</v>
      </c>
      <c r="C13" s="332">
        <v>0</v>
      </c>
      <c r="D13" s="332">
        <v>0</v>
      </c>
      <c r="E13" s="332">
        <v>0</v>
      </c>
      <c r="F13" s="332">
        <v>0</v>
      </c>
      <c r="G13" s="332">
        <v>0</v>
      </c>
      <c r="H13" s="332">
        <v>0</v>
      </c>
      <c r="I13" s="332">
        <v>0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-604</v>
      </c>
      <c r="AQ13" s="191">
        <v>0</v>
      </c>
      <c r="AR13" s="191">
        <v>0</v>
      </c>
      <c r="AS13" s="191">
        <v>0</v>
      </c>
      <c r="AT13" s="191">
        <v>0</v>
      </c>
      <c r="AU13" s="191">
        <v>0</v>
      </c>
      <c r="AV13" s="191">
        <v>0</v>
      </c>
      <c r="AW13" s="191">
        <v>0</v>
      </c>
      <c r="AX13" s="191">
        <v>0</v>
      </c>
      <c r="AY13" s="191">
        <v>0</v>
      </c>
      <c r="AZ13" s="191">
        <v>0</v>
      </c>
      <c r="BA13" s="191">
        <v>0</v>
      </c>
      <c r="BB13" s="191">
        <v>0</v>
      </c>
      <c r="BC13" s="191">
        <v>0</v>
      </c>
      <c r="BD13" s="191">
        <v>0</v>
      </c>
      <c r="BE13" s="191">
        <v>0</v>
      </c>
      <c r="BF13" s="183">
        <v>0</v>
      </c>
    </row>
    <row r="14" spans="1:225" ht="15" customHeight="1">
      <c r="A14" s="211" t="s">
        <v>285</v>
      </c>
      <c r="B14" s="332">
        <v>0</v>
      </c>
      <c r="C14" s="332">
        <v>0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0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1">
        <v>0</v>
      </c>
      <c r="AW14" s="191">
        <v>0</v>
      </c>
      <c r="AX14" s="191">
        <v>0</v>
      </c>
      <c r="AY14" s="191">
        <v>0</v>
      </c>
      <c r="AZ14" s="191">
        <v>-1649</v>
      </c>
      <c r="BA14" s="191">
        <v>702</v>
      </c>
      <c r="BB14" s="191">
        <v>561</v>
      </c>
      <c r="BC14" s="191">
        <v>-476</v>
      </c>
      <c r="BD14" s="191">
        <v>-104.08799999999999</v>
      </c>
      <c r="BE14" s="191">
        <f>45339-BE10-BE11-BE12-BE15</f>
        <v>-23.665214716347691</v>
      </c>
      <c r="BF14" s="183">
        <v>215</v>
      </c>
    </row>
    <row r="15" spans="1:225" ht="15" customHeight="1">
      <c r="A15" s="211" t="s">
        <v>286</v>
      </c>
      <c r="B15" s="332">
        <v>0</v>
      </c>
      <c r="C15" s="332">
        <v>9</v>
      </c>
      <c r="D15" s="332">
        <v>62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191">
        <v>0</v>
      </c>
      <c r="K15" s="191">
        <v>0</v>
      </c>
      <c r="L15" s="191">
        <v>0</v>
      </c>
      <c r="M15" s="191">
        <v>1030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7273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1">
        <v>0</v>
      </c>
      <c r="AX15" s="191">
        <v>0</v>
      </c>
      <c r="AY15" s="191">
        <v>0</v>
      </c>
      <c r="AZ15" s="191">
        <v>0</v>
      </c>
      <c r="BA15" s="191">
        <v>0</v>
      </c>
      <c r="BB15" s="191">
        <v>0</v>
      </c>
      <c r="BC15" s="191">
        <v>0</v>
      </c>
      <c r="BD15" s="191">
        <v>0</v>
      </c>
      <c r="BE15" s="191">
        <v>97</v>
      </c>
      <c r="BF15" s="183">
        <v>0</v>
      </c>
    </row>
    <row r="16" spans="1:225" ht="5.0999999999999996" customHeight="1">
      <c r="A16" s="211"/>
      <c r="B16" s="209"/>
      <c r="C16" s="209"/>
      <c r="D16" s="209"/>
      <c r="E16" s="209"/>
      <c r="F16" s="209"/>
      <c r="G16" s="209"/>
      <c r="H16" s="209"/>
      <c r="I16" s="333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83"/>
    </row>
    <row r="17" spans="1:128" s="304" customFormat="1" ht="15" customHeight="1" thickBot="1">
      <c r="A17" s="334" t="s">
        <v>287</v>
      </c>
      <c r="B17" s="335">
        <v>6775</v>
      </c>
      <c r="C17" s="335">
        <v>7033</v>
      </c>
      <c r="D17" s="335">
        <v>7428</v>
      </c>
      <c r="E17" s="335">
        <v>7826</v>
      </c>
      <c r="F17" s="335">
        <v>8104</v>
      </c>
      <c r="G17" s="335">
        <v>8652</v>
      </c>
      <c r="H17" s="335">
        <v>9136</v>
      </c>
      <c r="I17" s="335">
        <v>10263</v>
      </c>
      <c r="J17" s="335">
        <v>11424</v>
      </c>
      <c r="K17" s="335">
        <v>13871</v>
      </c>
      <c r="L17" s="335">
        <v>14953</v>
      </c>
      <c r="M17" s="335">
        <v>16313</v>
      </c>
      <c r="N17" s="335">
        <v>15836</v>
      </c>
      <c r="O17" s="335">
        <v>15782</v>
      </c>
      <c r="P17" s="335">
        <v>16019</v>
      </c>
      <c r="Q17" s="335">
        <v>16290</v>
      </c>
      <c r="R17" s="335">
        <v>16740</v>
      </c>
      <c r="S17" s="335">
        <v>17365</v>
      </c>
      <c r="T17" s="335">
        <v>19091</v>
      </c>
      <c r="U17" s="335">
        <v>19541</v>
      </c>
      <c r="V17" s="335">
        <v>20117</v>
      </c>
      <c r="W17" s="335">
        <v>20682</v>
      </c>
      <c r="X17" s="335">
        <v>20915</v>
      </c>
      <c r="Y17" s="335">
        <v>21299</v>
      </c>
      <c r="Z17" s="335">
        <v>21359</v>
      </c>
      <c r="AA17" s="335">
        <v>21455</v>
      </c>
      <c r="AB17" s="335">
        <v>21476</v>
      </c>
      <c r="AC17" s="335">
        <v>21687</v>
      </c>
      <c r="AD17" s="335">
        <v>21407</v>
      </c>
      <c r="AE17" s="335">
        <v>21791</v>
      </c>
      <c r="AF17" s="335">
        <v>22622</v>
      </c>
      <c r="AG17" s="335">
        <v>23146</v>
      </c>
      <c r="AH17" s="335">
        <v>23618.1737091711</v>
      </c>
      <c r="AI17" s="335">
        <v>23801.1737091711</v>
      </c>
      <c r="AJ17" s="335">
        <v>28670.1737091711</v>
      </c>
      <c r="AK17" s="335">
        <v>29499.173709171097</v>
      </c>
      <c r="AL17" s="335">
        <v>30497.173709171097</v>
      </c>
      <c r="AM17" s="335">
        <v>31875.173709171097</v>
      </c>
      <c r="AN17" s="335">
        <v>40416.173709171097</v>
      </c>
      <c r="AO17" s="335">
        <v>40714.173709171097</v>
      </c>
      <c r="AP17" s="335">
        <v>39181.173709171097</v>
      </c>
      <c r="AQ17" s="335">
        <v>37536.173709171097</v>
      </c>
      <c r="AR17" s="335">
        <v>36557.173709171097</v>
      </c>
      <c r="AS17" s="335">
        <v>36527.473709171099</v>
      </c>
      <c r="AT17" s="335">
        <v>35762.796590912898</v>
      </c>
      <c r="AU17" s="335">
        <v>35240</v>
      </c>
      <c r="AV17" s="335">
        <v>35237</v>
      </c>
      <c r="AW17" s="335">
        <v>35084</v>
      </c>
      <c r="AX17" s="335">
        <v>36987</v>
      </c>
      <c r="AY17" s="335">
        <v>36860.017076960292</v>
      </c>
      <c r="AZ17" s="335">
        <v>36142</v>
      </c>
      <c r="BA17" s="335">
        <v>36796</v>
      </c>
      <c r="BB17" s="335">
        <v>40466</v>
      </c>
      <c r="BC17" s="335">
        <f>+BC10+BC11+BC12+BC14</f>
        <v>43208.633999999998</v>
      </c>
      <c r="BD17" s="335">
        <f>+BD10+BD11+BD12+BD14+BD15</f>
        <v>44894.190603336632</v>
      </c>
      <c r="BE17" s="335">
        <f>SUM(BE10:BE15)</f>
        <v>45339</v>
      </c>
      <c r="BF17" s="193">
        <f>SUM(BF10:BF15)</f>
        <v>46029.663999999997</v>
      </c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</row>
    <row r="18" spans="1:128" s="339" customFormat="1" ht="5.0999999999999996" customHeight="1" thickTop="1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38"/>
    </row>
    <row r="19" spans="1:128" ht="15" customHeight="1">
      <c r="A19" s="211" t="s">
        <v>288</v>
      </c>
      <c r="B19" s="209">
        <v>3772</v>
      </c>
      <c r="C19" s="209">
        <v>3856</v>
      </c>
      <c r="D19" s="209">
        <v>4196</v>
      </c>
      <c r="E19" s="209">
        <v>4413</v>
      </c>
      <c r="F19" s="209">
        <v>4598</v>
      </c>
      <c r="G19" s="209">
        <v>4807</v>
      </c>
      <c r="H19" s="209">
        <v>5274</v>
      </c>
      <c r="I19" s="209">
        <v>5928</v>
      </c>
      <c r="J19" s="191">
        <v>6794</v>
      </c>
      <c r="K19" s="191">
        <v>7480</v>
      </c>
      <c r="L19" s="191">
        <v>8422</v>
      </c>
      <c r="M19" s="191">
        <v>8886</v>
      </c>
      <c r="N19" s="191">
        <v>8230</v>
      </c>
      <c r="O19" s="191">
        <v>7885</v>
      </c>
      <c r="P19" s="191">
        <v>7895</v>
      </c>
      <c r="Q19" s="191">
        <v>7898</v>
      </c>
      <c r="R19" s="191">
        <v>8298</v>
      </c>
      <c r="S19" s="191">
        <v>8669</v>
      </c>
      <c r="T19" s="191">
        <v>9173</v>
      </c>
      <c r="U19" s="191">
        <v>9876</v>
      </c>
      <c r="V19" s="191">
        <v>10575</v>
      </c>
      <c r="W19" s="191">
        <v>10809</v>
      </c>
      <c r="X19" s="191">
        <v>10897</v>
      </c>
      <c r="Y19" s="191">
        <v>11182</v>
      </c>
      <c r="Z19" s="191">
        <v>11269</v>
      </c>
      <c r="AA19" s="191">
        <v>10879</v>
      </c>
      <c r="AB19" s="191">
        <v>10789</v>
      </c>
      <c r="AC19" s="191">
        <v>10851</v>
      </c>
      <c r="AD19" s="191">
        <v>10778</v>
      </c>
      <c r="AE19" s="191">
        <v>11097</v>
      </c>
      <c r="AF19" s="191">
        <v>11589</v>
      </c>
      <c r="AG19" s="191">
        <v>12004</v>
      </c>
      <c r="AH19" s="191">
        <v>12325</v>
      </c>
      <c r="AI19" s="191">
        <v>12699</v>
      </c>
      <c r="AJ19" s="191">
        <v>13620</v>
      </c>
      <c r="AK19" s="191">
        <v>14478</v>
      </c>
      <c r="AL19" s="191">
        <v>14365</v>
      </c>
      <c r="AM19" s="191">
        <v>16374</v>
      </c>
      <c r="AN19" s="191">
        <v>21254</v>
      </c>
      <c r="AO19" s="191">
        <v>22468.965</v>
      </c>
      <c r="AP19" s="191">
        <v>21575</v>
      </c>
      <c r="AQ19" s="191">
        <v>18767</v>
      </c>
      <c r="AR19" s="191">
        <v>17346</v>
      </c>
      <c r="AS19" s="191">
        <v>16888.4021903137</v>
      </c>
      <c r="AT19" s="191">
        <v>16499</v>
      </c>
      <c r="AU19" s="191">
        <v>15432</v>
      </c>
      <c r="AV19" s="191">
        <v>14799</v>
      </c>
      <c r="AW19" s="191">
        <v>14100</v>
      </c>
      <c r="AX19" s="191">
        <v>13660.5</v>
      </c>
      <c r="AY19" s="191">
        <v>13912.2625107478</v>
      </c>
      <c r="AZ19" s="191">
        <v>14835</v>
      </c>
      <c r="BA19" s="191">
        <v>14491</v>
      </c>
      <c r="BB19" s="191">
        <v>16560</v>
      </c>
      <c r="BC19" s="191">
        <v>12904.970360401763</v>
      </c>
      <c r="BD19" s="191">
        <v>11145.089736625603</v>
      </c>
      <c r="BE19" s="191">
        <v>12045</v>
      </c>
      <c r="BF19" s="183">
        <v>13071</v>
      </c>
    </row>
    <row r="20" spans="1:128" ht="15" customHeight="1">
      <c r="A20" s="211" t="s">
        <v>289</v>
      </c>
      <c r="B20" s="209">
        <v>1900</v>
      </c>
      <c r="C20" s="209">
        <v>2067</v>
      </c>
      <c r="D20" s="209">
        <v>2120</v>
      </c>
      <c r="E20" s="209">
        <v>2285</v>
      </c>
      <c r="F20" s="209">
        <v>2352</v>
      </c>
      <c r="G20" s="209">
        <v>2662</v>
      </c>
      <c r="H20" s="209">
        <v>2670</v>
      </c>
      <c r="I20" s="209">
        <v>2714</v>
      </c>
      <c r="J20" s="191">
        <v>2941</v>
      </c>
      <c r="K20" s="191">
        <v>3399</v>
      </c>
      <c r="L20" s="191">
        <v>3540</v>
      </c>
      <c r="M20" s="191">
        <v>4424</v>
      </c>
      <c r="N20" s="191">
        <v>4601</v>
      </c>
      <c r="O20" s="191">
        <v>4889</v>
      </c>
      <c r="P20" s="191">
        <v>5122</v>
      </c>
      <c r="Q20" s="191">
        <v>5390</v>
      </c>
      <c r="R20" s="191">
        <v>5439</v>
      </c>
      <c r="S20" s="191">
        <v>5693</v>
      </c>
      <c r="T20" s="191">
        <v>5909</v>
      </c>
      <c r="U20" s="191">
        <v>5654</v>
      </c>
      <c r="V20" s="191">
        <v>5530</v>
      </c>
      <c r="W20" s="191">
        <v>5863</v>
      </c>
      <c r="X20" s="191">
        <v>6007</v>
      </c>
      <c r="Y20" s="191">
        <v>6107</v>
      </c>
      <c r="Z20" s="191">
        <v>6080</v>
      </c>
      <c r="AA20" s="191">
        <v>6568</v>
      </c>
      <c r="AB20" s="191">
        <v>6678</v>
      </c>
      <c r="AC20" s="191">
        <v>6800</v>
      </c>
      <c r="AD20" s="191">
        <v>6621</v>
      </c>
      <c r="AE20" s="191">
        <v>6685</v>
      </c>
      <c r="AF20" s="191">
        <v>7025</v>
      </c>
      <c r="AG20" s="191">
        <v>7135</v>
      </c>
      <c r="AH20" s="191">
        <v>7285</v>
      </c>
      <c r="AI20" s="191">
        <v>7098</v>
      </c>
      <c r="AJ20" s="191">
        <v>8641</v>
      </c>
      <c r="AK20" s="191">
        <v>8611</v>
      </c>
      <c r="AL20" s="191">
        <v>9725</v>
      </c>
      <c r="AM20" s="191">
        <v>9091</v>
      </c>
      <c r="AN20" s="191">
        <v>11671</v>
      </c>
      <c r="AO20" s="191">
        <v>10754.62</v>
      </c>
      <c r="AP20" s="191">
        <v>10699</v>
      </c>
      <c r="AQ20" s="191">
        <v>11855</v>
      </c>
      <c r="AR20" s="191">
        <v>12300</v>
      </c>
      <c r="AS20" s="191">
        <v>12720.5493731593</v>
      </c>
      <c r="AT20" s="191">
        <v>12365</v>
      </c>
      <c r="AU20" s="191">
        <v>12905</v>
      </c>
      <c r="AV20" s="191">
        <v>13528</v>
      </c>
      <c r="AW20" s="191">
        <v>14081</v>
      </c>
      <c r="AX20" s="191">
        <v>16427.5</v>
      </c>
      <c r="AY20" s="191">
        <v>16049.01188330595</v>
      </c>
      <c r="AZ20" s="191">
        <v>14407.4</v>
      </c>
      <c r="BA20" s="191">
        <v>15404</v>
      </c>
      <c r="BB20" s="191">
        <v>14541</v>
      </c>
      <c r="BC20" s="191">
        <v>18289.968271201909</v>
      </c>
      <c r="BD20" s="191">
        <v>23378.347582402086</v>
      </c>
      <c r="BE20" s="191">
        <v>22775.1</v>
      </c>
      <c r="BF20" s="183">
        <v>21389.4</v>
      </c>
    </row>
    <row r="21" spans="1:128" s="290" customFormat="1" ht="15" customHeight="1">
      <c r="A21" s="329" t="s">
        <v>290</v>
      </c>
      <c r="B21" s="340">
        <v>5672</v>
      </c>
      <c r="C21" s="340">
        <v>5923</v>
      </c>
      <c r="D21" s="340">
        <v>6316</v>
      </c>
      <c r="E21" s="340">
        <v>6698</v>
      </c>
      <c r="F21" s="340">
        <v>6950</v>
      </c>
      <c r="G21" s="340">
        <v>7469</v>
      </c>
      <c r="H21" s="340">
        <v>7944</v>
      </c>
      <c r="I21" s="340">
        <v>8642</v>
      </c>
      <c r="J21" s="187">
        <v>9735</v>
      </c>
      <c r="K21" s="187">
        <v>10879</v>
      </c>
      <c r="L21" s="187">
        <v>11962</v>
      </c>
      <c r="M21" s="187">
        <v>13310</v>
      </c>
      <c r="N21" s="187">
        <v>12831</v>
      </c>
      <c r="O21" s="187">
        <v>12774</v>
      </c>
      <c r="P21" s="187">
        <v>13017</v>
      </c>
      <c r="Q21" s="187">
        <v>13288</v>
      </c>
      <c r="R21" s="187">
        <v>13737</v>
      </c>
      <c r="S21" s="187">
        <v>14362</v>
      </c>
      <c r="T21" s="187">
        <v>15082</v>
      </c>
      <c r="U21" s="187">
        <v>15530</v>
      </c>
      <c r="V21" s="187">
        <v>16105</v>
      </c>
      <c r="W21" s="187">
        <v>16672</v>
      </c>
      <c r="X21" s="187">
        <v>16904</v>
      </c>
      <c r="Y21" s="187">
        <v>17289</v>
      </c>
      <c r="Z21" s="187">
        <v>17349</v>
      </c>
      <c r="AA21" s="187">
        <v>17447</v>
      </c>
      <c r="AB21" s="187">
        <v>17467</v>
      </c>
      <c r="AC21" s="187">
        <v>17651</v>
      </c>
      <c r="AD21" s="187">
        <v>17399</v>
      </c>
      <c r="AE21" s="187">
        <v>17782</v>
      </c>
      <c r="AF21" s="187">
        <v>18614</v>
      </c>
      <c r="AG21" s="187">
        <v>19139</v>
      </c>
      <c r="AH21" s="187">
        <v>19610</v>
      </c>
      <c r="AI21" s="187">
        <v>19797</v>
      </c>
      <c r="AJ21" s="187">
        <v>22261</v>
      </c>
      <c r="AK21" s="187">
        <v>23089</v>
      </c>
      <c r="AL21" s="187">
        <v>24090</v>
      </c>
      <c r="AM21" s="187">
        <v>25465</v>
      </c>
      <c r="AN21" s="187">
        <v>32925</v>
      </c>
      <c r="AO21" s="187">
        <v>33223.584999999999</v>
      </c>
      <c r="AP21" s="187">
        <v>32274</v>
      </c>
      <c r="AQ21" s="187">
        <v>30622</v>
      </c>
      <c r="AR21" s="187">
        <v>29646</v>
      </c>
      <c r="AS21" s="187">
        <v>29608.951563472998</v>
      </c>
      <c r="AT21" s="187">
        <v>28864</v>
      </c>
      <c r="AU21" s="187">
        <v>28337</v>
      </c>
      <c r="AV21" s="187">
        <v>28327</v>
      </c>
      <c r="AW21" s="187">
        <v>28181</v>
      </c>
      <c r="AX21" s="187">
        <v>30088</v>
      </c>
      <c r="AY21" s="187">
        <v>29961.274394053748</v>
      </c>
      <c r="AZ21" s="187">
        <v>29242.400000000001</v>
      </c>
      <c r="BA21" s="187">
        <v>29895</v>
      </c>
      <c r="BB21" s="187">
        <f>SUM(BB19:BB20)</f>
        <v>31101</v>
      </c>
      <c r="BC21" s="187">
        <f>SUM(BC19:BC20)</f>
        <v>31194.938631603673</v>
      </c>
      <c r="BD21" s="187">
        <f>SUM(BD19:BD20)</f>
        <v>34523.437319027689</v>
      </c>
      <c r="BE21" s="187">
        <f>SUM(BE19:BE20)</f>
        <v>34820.1</v>
      </c>
      <c r="BF21" s="188">
        <f>SUM(BF19:BF20)</f>
        <v>34460.400000000001</v>
      </c>
    </row>
    <row r="22" spans="1:128" ht="5.0999999999999996" customHeight="1">
      <c r="A22" s="211"/>
      <c r="B22" s="209"/>
      <c r="C22" s="209"/>
      <c r="D22" s="209"/>
      <c r="E22" s="209"/>
      <c r="F22" s="209"/>
      <c r="G22" s="209"/>
      <c r="H22" s="209"/>
      <c r="I22" s="209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83"/>
    </row>
    <row r="23" spans="1:128" s="290" customFormat="1" ht="15" customHeight="1">
      <c r="A23" s="329" t="s">
        <v>291</v>
      </c>
      <c r="B23" s="340">
        <v>1103</v>
      </c>
      <c r="C23" s="340">
        <v>1110</v>
      </c>
      <c r="D23" s="340">
        <v>1112</v>
      </c>
      <c r="E23" s="340">
        <v>1128</v>
      </c>
      <c r="F23" s="340">
        <v>1154</v>
      </c>
      <c r="G23" s="340">
        <v>1183</v>
      </c>
      <c r="H23" s="340">
        <v>1192</v>
      </c>
      <c r="I23" s="340">
        <v>1621</v>
      </c>
      <c r="J23" s="187">
        <v>1689</v>
      </c>
      <c r="K23" s="187">
        <v>2992</v>
      </c>
      <c r="L23" s="187">
        <v>2991</v>
      </c>
      <c r="M23" s="187">
        <v>3003</v>
      </c>
      <c r="N23" s="187">
        <v>3005</v>
      </c>
      <c r="O23" s="187">
        <v>3008</v>
      </c>
      <c r="P23" s="187">
        <v>3002</v>
      </c>
      <c r="Q23" s="187">
        <v>3002</v>
      </c>
      <c r="R23" s="187">
        <v>3003</v>
      </c>
      <c r="S23" s="187">
        <v>3003</v>
      </c>
      <c r="T23" s="187">
        <v>4009</v>
      </c>
      <c r="U23" s="187">
        <v>4011</v>
      </c>
      <c r="V23" s="187">
        <v>4012</v>
      </c>
      <c r="W23" s="187">
        <v>4010</v>
      </c>
      <c r="X23" s="187">
        <v>4011</v>
      </c>
      <c r="Y23" s="187">
        <v>4010</v>
      </c>
      <c r="Z23" s="187">
        <v>4010</v>
      </c>
      <c r="AA23" s="187">
        <v>4008</v>
      </c>
      <c r="AB23" s="187">
        <v>4009</v>
      </c>
      <c r="AC23" s="187">
        <v>4036</v>
      </c>
      <c r="AD23" s="187">
        <v>4008</v>
      </c>
      <c r="AE23" s="187">
        <v>4009</v>
      </c>
      <c r="AF23" s="187">
        <v>4008</v>
      </c>
      <c r="AG23" s="187">
        <v>4007</v>
      </c>
      <c r="AH23" s="187">
        <v>4008</v>
      </c>
      <c r="AI23" s="187">
        <v>4004</v>
      </c>
      <c r="AJ23" s="187">
        <v>6409</v>
      </c>
      <c r="AK23" s="187">
        <v>6410</v>
      </c>
      <c r="AL23" s="187">
        <v>6407</v>
      </c>
      <c r="AM23" s="187">
        <v>6410</v>
      </c>
      <c r="AN23" s="187">
        <v>7491</v>
      </c>
      <c r="AO23" s="187">
        <v>7490.0275630321985</v>
      </c>
      <c r="AP23" s="187">
        <v>6907</v>
      </c>
      <c r="AQ23" s="187">
        <v>6914</v>
      </c>
      <c r="AR23" s="187">
        <v>6911</v>
      </c>
      <c r="AS23" s="187">
        <v>6917.8450274399002</v>
      </c>
      <c r="AT23" s="187">
        <v>6899</v>
      </c>
      <c r="AU23" s="187">
        <v>6903</v>
      </c>
      <c r="AV23" s="187">
        <v>6910</v>
      </c>
      <c r="AW23" s="187">
        <v>6903</v>
      </c>
      <c r="AX23" s="187">
        <v>6899</v>
      </c>
      <c r="AY23" s="187">
        <v>6899.0226988308996</v>
      </c>
      <c r="AZ23" s="187">
        <v>6899.4</v>
      </c>
      <c r="BA23" s="187">
        <v>6901</v>
      </c>
      <c r="BB23" s="187">
        <v>9365</v>
      </c>
      <c r="BC23" s="187">
        <v>12013.839704492797</v>
      </c>
      <c r="BD23" s="187">
        <v>10370.22789568866</v>
      </c>
      <c r="BE23" s="187">
        <v>10519</v>
      </c>
      <c r="BF23" s="188">
        <v>11569.4</v>
      </c>
    </row>
    <row r="24" spans="1:128" s="310" customFormat="1" ht="6.95" customHeight="1">
      <c r="A24" s="211"/>
      <c r="B24" s="341"/>
      <c r="C24" s="341"/>
      <c r="D24" s="341"/>
      <c r="E24" s="341"/>
      <c r="F24" s="341"/>
      <c r="G24" s="341"/>
      <c r="H24" s="341"/>
      <c r="I24" s="34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</row>
    <row r="25" spans="1:128" s="304" customFormat="1" ht="15" customHeight="1" thickBot="1">
      <c r="A25" s="311" t="s">
        <v>190</v>
      </c>
      <c r="B25" s="193">
        <v>6775</v>
      </c>
      <c r="C25" s="193">
        <v>7033</v>
      </c>
      <c r="D25" s="193">
        <v>7428</v>
      </c>
      <c r="E25" s="193">
        <v>7826</v>
      </c>
      <c r="F25" s="193">
        <v>8104</v>
      </c>
      <c r="G25" s="193">
        <v>8652</v>
      </c>
      <c r="H25" s="193">
        <v>9136</v>
      </c>
      <c r="I25" s="193">
        <v>10263</v>
      </c>
      <c r="J25" s="193">
        <v>11424</v>
      </c>
      <c r="K25" s="193">
        <v>13871</v>
      </c>
      <c r="L25" s="193">
        <v>14953</v>
      </c>
      <c r="M25" s="193">
        <v>16313</v>
      </c>
      <c r="N25" s="193">
        <v>15836</v>
      </c>
      <c r="O25" s="193">
        <v>15782</v>
      </c>
      <c r="P25" s="193">
        <v>16019</v>
      </c>
      <c r="Q25" s="193">
        <v>16290</v>
      </c>
      <c r="R25" s="193">
        <v>16740</v>
      </c>
      <c r="S25" s="193">
        <v>17365</v>
      </c>
      <c r="T25" s="193">
        <v>19091</v>
      </c>
      <c r="U25" s="193">
        <v>19541</v>
      </c>
      <c r="V25" s="193">
        <v>20117</v>
      </c>
      <c r="W25" s="193">
        <v>20682</v>
      </c>
      <c r="X25" s="193">
        <v>20915</v>
      </c>
      <c r="Y25" s="193">
        <v>21299</v>
      </c>
      <c r="Z25" s="193">
        <v>21359</v>
      </c>
      <c r="AA25" s="193">
        <v>21455</v>
      </c>
      <c r="AB25" s="193">
        <v>21476</v>
      </c>
      <c r="AC25" s="193">
        <v>21687</v>
      </c>
      <c r="AD25" s="193">
        <v>21407</v>
      </c>
      <c r="AE25" s="193">
        <v>21791</v>
      </c>
      <c r="AF25" s="193">
        <v>22622</v>
      </c>
      <c r="AG25" s="193">
        <v>23146</v>
      </c>
      <c r="AH25" s="193">
        <v>23618</v>
      </c>
      <c r="AI25" s="193">
        <v>23801</v>
      </c>
      <c r="AJ25" s="193">
        <v>28670</v>
      </c>
      <c r="AK25" s="193">
        <v>29499</v>
      </c>
      <c r="AL25" s="193">
        <v>30497</v>
      </c>
      <c r="AM25" s="193">
        <v>31875</v>
      </c>
      <c r="AN25" s="193">
        <v>40416</v>
      </c>
      <c r="AO25" s="193">
        <v>40713.612563032199</v>
      </c>
      <c r="AP25" s="193">
        <v>39181</v>
      </c>
      <c r="AQ25" s="193">
        <v>37536</v>
      </c>
      <c r="AR25" s="193">
        <v>36557</v>
      </c>
      <c r="AS25" s="193">
        <v>36526.796590912898</v>
      </c>
      <c r="AT25" s="193">
        <v>35763</v>
      </c>
      <c r="AU25" s="193">
        <v>35240</v>
      </c>
      <c r="AV25" s="193">
        <v>35237</v>
      </c>
      <c r="AW25" s="193">
        <v>35084</v>
      </c>
      <c r="AX25" s="193">
        <v>36987</v>
      </c>
      <c r="AY25" s="193">
        <v>36860.297092884648</v>
      </c>
      <c r="AZ25" s="193">
        <v>36141.800000000003</v>
      </c>
      <c r="BA25" s="193">
        <v>36796</v>
      </c>
      <c r="BB25" s="193">
        <f>+BB23+BB21</f>
        <v>40466</v>
      </c>
      <c r="BC25" s="193">
        <f>+BC23+BC21</f>
        <v>43208.778336096468</v>
      </c>
      <c r="BD25" s="193">
        <f>+BD23+BD21</f>
        <v>44893.665214716348</v>
      </c>
      <c r="BE25" s="193">
        <f>+BE23+BE21</f>
        <v>45339.1</v>
      </c>
      <c r="BF25" s="193">
        <f>+BF23+BF21</f>
        <v>46029.8</v>
      </c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</row>
    <row r="26" spans="1:128" s="314" customFormat="1" ht="12.75" customHeight="1" thickTop="1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42"/>
      <c r="AE26" s="342"/>
      <c r="AF26" s="342"/>
      <c r="AG26" s="342"/>
      <c r="AH26" s="342"/>
      <c r="AI26" s="342"/>
      <c r="AJ26" s="342"/>
      <c r="AK26" s="342"/>
      <c r="AL26" s="310"/>
      <c r="AM26" s="310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</row>
    <row r="27" spans="1:128" s="314" customFormat="1" ht="85.5">
      <c r="A27" s="343" t="s">
        <v>292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42"/>
      <c r="AE27" s="342"/>
      <c r="AF27" s="342"/>
      <c r="AG27" s="342"/>
      <c r="AH27" s="342"/>
      <c r="AI27" s="342"/>
      <c r="AJ27" s="342"/>
      <c r="AK27" s="342"/>
      <c r="AL27" s="310"/>
      <c r="AM27" s="310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</row>
    <row r="28" spans="1:128" s="314" customFormat="1" ht="11.2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</row>
    <row r="29" spans="1:128" s="314" customFormat="1" ht="11.2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</row>
    <row r="30" spans="1:128" s="314" customFormat="1" ht="11.2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</row>
    <row r="31" spans="1:128" s="314" customFormat="1" ht="11.2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</row>
    <row r="32" spans="1:128" s="314" customFormat="1" ht="11.2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</row>
    <row r="33" spans="1:58" s="314" customFormat="1" ht="11.2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</row>
    <row r="34" spans="1:58" s="314" customFormat="1" ht="11.25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</row>
    <row r="35" spans="1:58" s="314" customFormat="1" ht="11.25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</row>
    <row r="36" spans="1:58" s="314" customFormat="1" ht="11.25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</row>
    <row r="37" spans="1:58" s="314" customFormat="1" ht="11.25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</row>
    <row r="38" spans="1:58" s="314" customFormat="1" ht="11.25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</row>
    <row r="39" spans="1:58" s="314" customFormat="1" ht="11.25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</row>
    <row r="40" spans="1:58" s="314" customFormat="1" ht="11.25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</row>
    <row r="41" spans="1:58" s="314" customFormat="1" ht="11.25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</row>
    <row r="42" spans="1:58" s="314" customFormat="1" ht="11.25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</row>
    <row r="43" spans="1:58" s="314" customFormat="1" ht="11.25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</row>
    <row r="44" spans="1:58" s="314" customFormat="1" ht="11.25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</row>
    <row r="45" spans="1:58" s="314" customFormat="1" ht="11.25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</row>
    <row r="46" spans="1:58" s="314" customFormat="1" ht="11.25">
      <c r="A46" s="312"/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</row>
    <row r="47" spans="1:58" s="314" customFormat="1" ht="11.25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</row>
    <row r="48" spans="1:58" s="314" customFormat="1" ht="11.2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</row>
    <row r="49" spans="1:58" s="314" customFormat="1" ht="11.2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</row>
    <row r="50" spans="1:58" s="314" customFormat="1" ht="11.2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</row>
    <row r="51" spans="1:58" s="314" customFormat="1" ht="11.2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</row>
    <row r="52" spans="1:58" s="314" customFormat="1" ht="11.2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</row>
    <row r="53" spans="1:58" s="314" customFormat="1" ht="11.2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</row>
    <row r="54" spans="1:58" s="314" customFormat="1" ht="11.2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</row>
    <row r="55" spans="1:58" s="314" customFormat="1" ht="11.2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</row>
    <row r="56" spans="1:58" s="314" customFormat="1" ht="11.2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</row>
    <row r="57" spans="1:58" s="314" customFormat="1" ht="11.2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</row>
    <row r="58" spans="1:58" s="314" customFormat="1" ht="11.2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</row>
    <row r="59" spans="1:58" s="314" customFormat="1" ht="11.2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</row>
    <row r="60" spans="1:58" s="314" customFormat="1" ht="11.2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</row>
    <row r="61" spans="1:58" s="314" customFormat="1" ht="11.2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</row>
    <row r="62" spans="1:58" s="314" customFormat="1" ht="11.2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</row>
    <row r="63" spans="1:58" s="314" customFormat="1" ht="11.25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</row>
    <row r="64" spans="1:58" s="314" customFormat="1" ht="11.25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</row>
    <row r="65" spans="1:58" s="314" customFormat="1" ht="11.25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</row>
    <row r="66" spans="1:58" s="314" customFormat="1" ht="11.2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</row>
    <row r="67" spans="1:58" s="314" customFormat="1" ht="11.2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</row>
    <row r="68" spans="1:58" s="314" customFormat="1" ht="11.25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</row>
    <row r="69" spans="1:58" s="314" customFormat="1" ht="11.25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</row>
    <row r="70" spans="1:58" s="314" customFormat="1" ht="11.2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</row>
    <row r="71" spans="1:58" s="314" customFormat="1" ht="11.25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</row>
    <row r="72" spans="1:58" s="314" customFormat="1" ht="11.25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</row>
    <row r="73" spans="1:58" s="314" customFormat="1" ht="11.25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</row>
    <row r="74" spans="1:58" s="314" customFormat="1" ht="11.25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</row>
    <row r="75" spans="1:58" s="314" customFormat="1" ht="11.25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</row>
  </sheetData>
  <hyperlinks>
    <hyperlink ref="BF6" location="Índice!D9" display="Índice"/>
  </hyperlinks>
  <printOptions horizontalCentered="1" gridLinesSet="0"/>
  <pageMargins left="0" right="0" top="0.39370078740157483" bottom="0" header="0" footer="0"/>
  <pageSetup paperSize="9" scale="28" orientation="landscape" r:id="rId1"/>
  <headerFooter alignWithMargins="0">
    <oddHeader>&amp;R&amp;P/&amp;N</oddHeader>
  </headerFooter>
  <colBreaks count="5" manualBreakCount="5">
    <brk id="9" max="25" man="1"/>
    <brk id="17" max="25" man="1"/>
    <brk id="25" max="25" man="1"/>
    <brk id="33" max="25" man="1"/>
    <brk id="41" max="2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122"/>
  <sheetViews>
    <sheetView showGridLines="0" zoomScaleNormal="100" zoomScaleSheetLayoutView="100" workbookViewId="0">
      <pane xSplit="1" ySplit="8" topLeftCell="BA9" activePane="bottomRight" state="frozen"/>
      <selection activeCell="A36" sqref="A36"/>
      <selection pane="topRight" activeCell="A36" sqref="A36"/>
      <selection pane="bottomLeft" activeCell="A36" sqref="A36"/>
      <selection pane="bottomRight" activeCell="BF6" sqref="BF6"/>
    </sheetView>
  </sheetViews>
  <sheetFormatPr defaultColWidth="9.5" defaultRowHeight="15" customHeight="1"/>
  <cols>
    <col min="1" max="1" width="62.125" style="360" bestFit="1" customWidth="1"/>
    <col min="2" max="57" width="9.5" style="360" customWidth="1"/>
    <col min="58" max="58" width="9.5" style="360"/>
    <col min="59" max="16384" width="9.5" style="350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15" customHeight="1" thickBot="1">
      <c r="A5" s="102" t="s">
        <v>293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74"/>
      <c r="CO5" s="174"/>
      <c r="CP5" s="174"/>
      <c r="CQ5" s="344"/>
      <c r="CR5" s="174"/>
      <c r="CS5" s="174"/>
      <c r="CT5" s="174"/>
      <c r="CU5" s="174"/>
    </row>
    <row r="6" spans="1:225" s="107" customFormat="1" ht="15" customHeight="1" thickTop="1">
      <c r="A6" s="224"/>
      <c r="B6" s="105"/>
      <c r="C6" s="224"/>
      <c r="D6" s="224"/>
      <c r="E6" s="345"/>
      <c r="F6" s="345"/>
      <c r="G6" s="345"/>
      <c r="H6" s="224"/>
      <c r="I6" s="224"/>
      <c r="J6" s="224"/>
      <c r="K6" s="345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H6" s="346"/>
      <c r="CI6" s="346"/>
      <c r="CJ6" s="346"/>
      <c r="CK6" s="346"/>
      <c r="CL6" s="346"/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12" customHeight="1">
      <c r="A8" s="347"/>
      <c r="B8" s="347"/>
      <c r="C8" s="347"/>
      <c r="D8" s="347"/>
      <c r="E8" s="347"/>
      <c r="F8" s="347"/>
      <c r="G8" s="347" t="s">
        <v>294</v>
      </c>
      <c r="H8" s="347" t="s">
        <v>294</v>
      </c>
      <c r="I8" s="347" t="s">
        <v>294</v>
      </c>
      <c r="J8" s="347" t="s">
        <v>294</v>
      </c>
      <c r="K8" s="347" t="s">
        <v>294</v>
      </c>
      <c r="L8" s="347" t="s">
        <v>294</v>
      </c>
      <c r="M8" s="347" t="s">
        <v>294</v>
      </c>
      <c r="N8" s="347" t="s">
        <v>294</v>
      </c>
      <c r="O8" s="347" t="s">
        <v>294</v>
      </c>
      <c r="P8" s="347" t="s">
        <v>294</v>
      </c>
      <c r="Q8" s="347" t="s">
        <v>294</v>
      </c>
      <c r="R8" s="347" t="s">
        <v>294</v>
      </c>
      <c r="S8" s="347" t="s">
        <v>294</v>
      </c>
      <c r="T8" s="347" t="s">
        <v>294</v>
      </c>
      <c r="U8" s="347" t="s">
        <v>294</v>
      </c>
      <c r="V8" s="347" t="s">
        <v>294</v>
      </c>
      <c r="W8" s="347" t="s">
        <v>294</v>
      </c>
      <c r="X8" s="347" t="s">
        <v>294</v>
      </c>
      <c r="Y8" s="347" t="s">
        <v>294</v>
      </c>
      <c r="Z8" s="347" t="s">
        <v>294</v>
      </c>
      <c r="AA8" s="347" t="s">
        <v>294</v>
      </c>
      <c r="AB8" s="347" t="s">
        <v>294</v>
      </c>
      <c r="AC8" s="347" t="s">
        <v>294</v>
      </c>
      <c r="AD8" s="347" t="s">
        <v>294</v>
      </c>
      <c r="AE8" s="347" t="s">
        <v>294</v>
      </c>
      <c r="AF8" s="347" t="s">
        <v>294</v>
      </c>
      <c r="AG8" s="347" t="s">
        <v>294</v>
      </c>
      <c r="AH8" s="347" t="s">
        <v>294</v>
      </c>
      <c r="AI8" s="347" t="s">
        <v>294</v>
      </c>
      <c r="AJ8" s="347" t="s">
        <v>294</v>
      </c>
      <c r="AK8" s="347" t="s">
        <v>294</v>
      </c>
      <c r="AL8" s="347" t="s">
        <v>294</v>
      </c>
      <c r="AM8" s="347" t="s">
        <v>294</v>
      </c>
      <c r="AN8" s="347" t="s">
        <v>294</v>
      </c>
      <c r="AO8" s="347" t="s">
        <v>294</v>
      </c>
      <c r="AP8" s="347" t="s">
        <v>294</v>
      </c>
      <c r="AQ8" s="347" t="s">
        <v>294</v>
      </c>
      <c r="AR8" s="347" t="s">
        <v>294</v>
      </c>
      <c r="AS8" s="347" t="s">
        <v>294</v>
      </c>
      <c r="AT8" s="347" t="s">
        <v>294</v>
      </c>
      <c r="AU8" s="347" t="s">
        <v>294</v>
      </c>
      <c r="AV8" s="347" t="s">
        <v>294</v>
      </c>
      <c r="AW8" s="347" t="s">
        <v>294</v>
      </c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</row>
    <row r="10" spans="1:225" ht="15" customHeight="1">
      <c r="A10" s="348" t="s">
        <v>295</v>
      </c>
      <c r="B10" s="349">
        <v>2979</v>
      </c>
      <c r="C10" s="349">
        <v>3190</v>
      </c>
      <c r="D10" s="349">
        <v>3320</v>
      </c>
      <c r="E10" s="349">
        <v>3293</v>
      </c>
      <c r="F10" s="349">
        <v>3826</v>
      </c>
      <c r="G10" s="349">
        <v>4012</v>
      </c>
      <c r="H10" s="75">
        <v>4595</v>
      </c>
      <c r="I10" s="75">
        <v>5913</v>
      </c>
      <c r="J10" s="75">
        <v>5911</v>
      </c>
      <c r="K10" s="75">
        <v>6565</v>
      </c>
      <c r="L10" s="75">
        <v>7623</v>
      </c>
      <c r="M10" s="75">
        <v>7724</v>
      </c>
      <c r="N10" s="75">
        <v>7920</v>
      </c>
      <c r="O10" s="75">
        <v>8389</v>
      </c>
      <c r="P10" s="75">
        <v>8205</v>
      </c>
      <c r="Q10" s="75">
        <v>8797</v>
      </c>
      <c r="R10" s="75">
        <v>9089</v>
      </c>
      <c r="S10" s="75">
        <v>10006</v>
      </c>
      <c r="T10" s="75">
        <v>11347</v>
      </c>
      <c r="U10" s="75">
        <v>10984</v>
      </c>
      <c r="V10" s="75">
        <v>11032</v>
      </c>
      <c r="W10" s="75">
        <v>12383</v>
      </c>
      <c r="X10" s="75">
        <v>12511</v>
      </c>
      <c r="Y10" s="75">
        <v>12176</v>
      </c>
      <c r="Z10" s="75">
        <v>13258</v>
      </c>
      <c r="AA10" s="75">
        <v>14271</v>
      </c>
      <c r="AB10" s="75">
        <v>14687</v>
      </c>
      <c r="AC10" s="75">
        <v>15349</v>
      </c>
      <c r="AD10" s="75">
        <v>15782</v>
      </c>
      <c r="AE10" s="75">
        <v>16914</v>
      </c>
      <c r="AF10" s="75">
        <v>17906</v>
      </c>
      <c r="AG10" s="75">
        <v>18053</v>
      </c>
      <c r="AH10" s="75">
        <v>19154</v>
      </c>
      <c r="AI10" s="75">
        <v>19494</v>
      </c>
      <c r="AJ10" s="75">
        <v>23110</v>
      </c>
      <c r="AK10" s="75">
        <v>24018</v>
      </c>
      <c r="AL10" s="75">
        <v>25159</v>
      </c>
      <c r="AM10" s="75">
        <v>24901</v>
      </c>
      <c r="AN10" s="75">
        <v>24656</v>
      </c>
      <c r="AO10" s="75">
        <v>25836</v>
      </c>
      <c r="AP10" s="75">
        <v>27707</v>
      </c>
      <c r="AQ10" s="75">
        <v>30341.21</v>
      </c>
      <c r="AR10" s="75">
        <v>31098</v>
      </c>
      <c r="AS10" s="75">
        <v>29827</v>
      </c>
      <c r="AT10" s="75">
        <v>30379</v>
      </c>
      <c r="AU10" s="75">
        <v>31043</v>
      </c>
      <c r="AV10" s="75">
        <v>31668</v>
      </c>
      <c r="AW10" s="75">
        <v>31478</v>
      </c>
      <c r="AX10" s="75">
        <v>32747</v>
      </c>
      <c r="AY10" s="75">
        <v>33580</v>
      </c>
      <c r="AZ10" s="75">
        <v>33917</v>
      </c>
      <c r="BA10" s="75">
        <v>38672</v>
      </c>
      <c r="BB10" s="75">
        <v>41111</v>
      </c>
      <c r="BC10" s="75">
        <v>43913</v>
      </c>
      <c r="BD10" s="75">
        <v>44065</v>
      </c>
      <c r="BE10" s="75">
        <v>44879</v>
      </c>
      <c r="BF10" s="210">
        <v>45546</v>
      </c>
      <c r="CH10" s="351"/>
      <c r="CI10" s="351"/>
      <c r="CJ10" s="351"/>
      <c r="CK10" s="351"/>
      <c r="CL10" s="351"/>
    </row>
    <row r="11" spans="1:225" ht="15" customHeight="1">
      <c r="A11" s="348" t="s">
        <v>296</v>
      </c>
      <c r="B11" s="349">
        <v>1406</v>
      </c>
      <c r="C11" s="349">
        <v>1522</v>
      </c>
      <c r="D11" s="349">
        <v>1694</v>
      </c>
      <c r="E11" s="349">
        <v>1855</v>
      </c>
      <c r="F11" s="349">
        <v>1958</v>
      </c>
      <c r="G11" s="349">
        <v>2166</v>
      </c>
      <c r="H11" s="75">
        <v>2208</v>
      </c>
      <c r="I11" s="75">
        <v>2249</v>
      </c>
      <c r="J11" s="75">
        <v>2446</v>
      </c>
      <c r="K11" s="75">
        <v>2670</v>
      </c>
      <c r="L11" s="75">
        <v>2992</v>
      </c>
      <c r="M11" s="75">
        <v>2798</v>
      </c>
      <c r="N11" s="75">
        <v>3161</v>
      </c>
      <c r="O11" s="75">
        <v>3335</v>
      </c>
      <c r="P11" s="75">
        <v>3532</v>
      </c>
      <c r="Q11" s="75">
        <v>3796</v>
      </c>
      <c r="R11" s="75">
        <v>4343</v>
      </c>
      <c r="S11" s="75">
        <v>4649</v>
      </c>
      <c r="T11" s="75">
        <v>5117</v>
      </c>
      <c r="U11" s="75">
        <v>5372</v>
      </c>
      <c r="V11" s="75">
        <v>5666</v>
      </c>
      <c r="W11" s="75">
        <v>5852</v>
      </c>
      <c r="X11" s="75">
        <v>6094</v>
      </c>
      <c r="Y11" s="75">
        <v>6426</v>
      </c>
      <c r="Z11" s="75">
        <v>6758</v>
      </c>
      <c r="AA11" s="75">
        <v>6948</v>
      </c>
      <c r="AB11" s="75">
        <v>7189</v>
      </c>
      <c r="AC11" s="75">
        <v>3817</v>
      </c>
      <c r="AD11" s="75">
        <v>3908</v>
      </c>
      <c r="AE11" s="75">
        <v>4018</v>
      </c>
      <c r="AF11" s="75">
        <v>3683</v>
      </c>
      <c r="AG11" s="75">
        <v>3765</v>
      </c>
      <c r="AH11" s="75">
        <v>3980</v>
      </c>
      <c r="AI11" s="75">
        <v>4122</v>
      </c>
      <c r="AJ11" s="75">
        <v>4419</v>
      </c>
      <c r="AK11" s="75">
        <v>4577</v>
      </c>
      <c r="AL11" s="75">
        <v>4698</v>
      </c>
      <c r="AM11" s="75">
        <v>4966</v>
      </c>
      <c r="AN11" s="75">
        <v>5259</v>
      </c>
      <c r="AO11" s="75">
        <v>5414</v>
      </c>
      <c r="AP11" s="75">
        <v>5373</v>
      </c>
      <c r="AQ11" s="75">
        <v>5221</v>
      </c>
      <c r="AR11" s="75">
        <v>5251</v>
      </c>
      <c r="AS11" s="75">
        <v>5235</v>
      </c>
      <c r="AT11" s="75">
        <v>5289</v>
      </c>
      <c r="AU11" s="75">
        <v>5330</v>
      </c>
      <c r="AV11" s="75">
        <v>5314</v>
      </c>
      <c r="AW11" s="75">
        <v>5333</v>
      </c>
      <c r="AX11" s="75">
        <v>5386</v>
      </c>
      <c r="AY11" s="75">
        <v>5479</v>
      </c>
      <c r="AZ11" s="75">
        <v>5398</v>
      </c>
      <c r="BA11" s="75">
        <v>7401</v>
      </c>
      <c r="BB11" s="75">
        <v>7373</v>
      </c>
      <c r="BC11" s="75">
        <v>7397</v>
      </c>
      <c r="BD11" s="75">
        <v>7324</v>
      </c>
      <c r="BE11" s="75">
        <v>7551</v>
      </c>
      <c r="BF11" s="210">
        <v>7523</v>
      </c>
    </row>
    <row r="12" spans="1:225" ht="15" customHeight="1">
      <c r="A12" s="348" t="s">
        <v>297</v>
      </c>
      <c r="B12" s="349">
        <v>406</v>
      </c>
      <c r="C12" s="349">
        <v>407</v>
      </c>
      <c r="D12" s="349">
        <v>415</v>
      </c>
      <c r="E12" s="349">
        <v>504</v>
      </c>
      <c r="F12" s="349">
        <v>527</v>
      </c>
      <c r="G12" s="349">
        <v>536</v>
      </c>
      <c r="H12" s="75">
        <v>555</v>
      </c>
      <c r="I12" s="75">
        <v>566</v>
      </c>
      <c r="J12" s="75">
        <v>570</v>
      </c>
      <c r="K12" s="75">
        <v>579</v>
      </c>
      <c r="L12" s="75">
        <v>589</v>
      </c>
      <c r="M12" s="75">
        <v>579</v>
      </c>
      <c r="N12" s="75">
        <v>605</v>
      </c>
      <c r="O12" s="75">
        <v>622</v>
      </c>
      <c r="P12" s="75">
        <v>618</v>
      </c>
      <c r="Q12" s="75">
        <v>627</v>
      </c>
      <c r="R12" s="75">
        <v>641</v>
      </c>
      <c r="S12" s="75">
        <v>679</v>
      </c>
      <c r="T12" s="75">
        <v>893</v>
      </c>
      <c r="U12" s="75">
        <v>916</v>
      </c>
      <c r="V12" s="75">
        <v>934</v>
      </c>
      <c r="W12" s="75">
        <v>960</v>
      </c>
      <c r="X12" s="75">
        <v>972</v>
      </c>
      <c r="Y12" s="75">
        <v>987</v>
      </c>
      <c r="Z12" s="75">
        <v>985</v>
      </c>
      <c r="AA12" s="75">
        <v>975</v>
      </c>
      <c r="AB12" s="75">
        <v>989</v>
      </c>
      <c r="AC12" s="75">
        <v>999</v>
      </c>
      <c r="AD12" s="75">
        <v>996</v>
      </c>
      <c r="AE12" s="75">
        <v>974</v>
      </c>
      <c r="AF12" s="75">
        <v>1147</v>
      </c>
      <c r="AG12" s="75">
        <v>1096</v>
      </c>
      <c r="AH12" s="75">
        <v>1077</v>
      </c>
      <c r="AI12" s="75">
        <v>1097</v>
      </c>
      <c r="AJ12" s="75">
        <v>1188</v>
      </c>
      <c r="AK12" s="75">
        <v>1300</v>
      </c>
      <c r="AL12" s="75">
        <v>1309</v>
      </c>
      <c r="AM12" s="75">
        <v>1326</v>
      </c>
      <c r="AN12" s="75">
        <v>2066</v>
      </c>
      <c r="AO12" s="75">
        <v>2121</v>
      </c>
      <c r="AP12" s="75">
        <v>2197</v>
      </c>
      <c r="AQ12" s="75">
        <v>2116</v>
      </c>
      <c r="AR12" s="75">
        <v>2120</v>
      </c>
      <c r="AS12" s="75">
        <v>2191</v>
      </c>
      <c r="AT12" s="75">
        <v>2284</v>
      </c>
      <c r="AU12" s="75">
        <v>2384</v>
      </c>
      <c r="AV12" s="75">
        <v>2450</v>
      </c>
      <c r="AW12" s="75">
        <v>2411</v>
      </c>
      <c r="AX12" s="75">
        <v>2396</v>
      </c>
      <c r="AY12" s="75">
        <v>2412</v>
      </c>
      <c r="AZ12" s="75">
        <v>2353</v>
      </c>
      <c r="BA12" s="75">
        <v>3274</v>
      </c>
      <c r="BB12" s="75">
        <v>3241</v>
      </c>
      <c r="BC12" s="75">
        <v>3177</v>
      </c>
      <c r="BD12" s="75">
        <v>3104</v>
      </c>
      <c r="BE12" s="75">
        <v>3086</v>
      </c>
      <c r="BF12" s="210">
        <v>3079</v>
      </c>
    </row>
    <row r="13" spans="1:225" ht="15" customHeight="1">
      <c r="A13" s="348" t="s">
        <v>298</v>
      </c>
      <c r="B13" s="349">
        <v>131</v>
      </c>
      <c r="C13" s="349">
        <v>133</v>
      </c>
      <c r="D13" s="349">
        <v>131</v>
      </c>
      <c r="E13" s="349">
        <v>135</v>
      </c>
      <c r="F13" s="349">
        <v>132</v>
      </c>
      <c r="G13" s="349">
        <v>148</v>
      </c>
      <c r="H13" s="75">
        <v>147</v>
      </c>
      <c r="I13" s="75">
        <v>422</v>
      </c>
      <c r="J13" s="75">
        <v>455</v>
      </c>
      <c r="K13" s="75">
        <v>442</v>
      </c>
      <c r="L13" s="75">
        <v>415</v>
      </c>
      <c r="M13" s="75">
        <v>427</v>
      </c>
      <c r="N13" s="75">
        <v>427</v>
      </c>
      <c r="O13" s="75">
        <v>420</v>
      </c>
      <c r="P13" s="75">
        <v>414</v>
      </c>
      <c r="Q13" s="75">
        <v>407</v>
      </c>
      <c r="R13" s="75">
        <v>409</v>
      </c>
      <c r="S13" s="75">
        <v>412</v>
      </c>
      <c r="T13" s="75">
        <v>411</v>
      </c>
      <c r="U13" s="75">
        <v>406</v>
      </c>
      <c r="V13" s="75">
        <v>405</v>
      </c>
      <c r="W13" s="75">
        <v>415</v>
      </c>
      <c r="X13" s="75">
        <v>415</v>
      </c>
      <c r="Y13" s="75">
        <v>411</v>
      </c>
      <c r="Z13" s="75">
        <v>411</v>
      </c>
      <c r="AA13" s="75">
        <v>411</v>
      </c>
      <c r="AB13" s="75">
        <v>424</v>
      </c>
      <c r="AC13" s="75">
        <v>534</v>
      </c>
      <c r="AD13" s="75">
        <v>460</v>
      </c>
      <c r="AE13" s="75">
        <v>457</v>
      </c>
      <c r="AF13" s="75">
        <v>453</v>
      </c>
      <c r="AG13" s="75">
        <v>430</v>
      </c>
      <c r="AH13" s="75">
        <v>429</v>
      </c>
      <c r="AI13" s="75">
        <v>438</v>
      </c>
      <c r="AJ13" s="75">
        <v>446</v>
      </c>
      <c r="AK13" s="75">
        <v>442</v>
      </c>
      <c r="AL13" s="75">
        <v>498</v>
      </c>
      <c r="AM13" s="75">
        <v>495</v>
      </c>
      <c r="AN13" s="75">
        <v>552</v>
      </c>
      <c r="AO13" s="75">
        <v>918</v>
      </c>
      <c r="AP13" s="75">
        <v>732</v>
      </c>
      <c r="AQ13" s="75">
        <v>451</v>
      </c>
      <c r="AR13" s="75">
        <v>468</v>
      </c>
      <c r="AS13" s="75">
        <v>831</v>
      </c>
      <c r="AT13" s="75">
        <v>1906</v>
      </c>
      <c r="AU13" s="75">
        <v>1974</v>
      </c>
      <c r="AV13" s="75">
        <v>2082</v>
      </c>
      <c r="AW13" s="75">
        <v>1938</v>
      </c>
      <c r="AX13" s="75">
        <v>1859</v>
      </c>
      <c r="AY13" s="75">
        <v>1669</v>
      </c>
      <c r="AZ13" s="75">
        <v>1565</v>
      </c>
      <c r="BA13" s="75">
        <v>2789</v>
      </c>
      <c r="BB13" s="75">
        <v>2634</v>
      </c>
      <c r="BC13" s="75">
        <v>2991</v>
      </c>
      <c r="BD13" s="75">
        <v>3195</v>
      </c>
      <c r="BE13" s="75">
        <v>3751</v>
      </c>
      <c r="BF13" s="210">
        <v>3772</v>
      </c>
    </row>
    <row r="14" spans="1:225" ht="15" customHeight="1">
      <c r="A14" s="348" t="s">
        <v>299</v>
      </c>
      <c r="B14" s="349">
        <v>76</v>
      </c>
      <c r="C14" s="349">
        <v>73</v>
      </c>
      <c r="D14" s="349">
        <v>70</v>
      </c>
      <c r="E14" s="349">
        <v>71</v>
      </c>
      <c r="F14" s="349">
        <v>76</v>
      </c>
      <c r="G14" s="349">
        <v>82</v>
      </c>
      <c r="H14" s="75">
        <v>80</v>
      </c>
      <c r="I14" s="75">
        <v>85</v>
      </c>
      <c r="J14" s="75">
        <v>97</v>
      </c>
      <c r="K14" s="75">
        <v>102</v>
      </c>
      <c r="L14" s="75">
        <v>107</v>
      </c>
      <c r="M14" s="75">
        <v>105</v>
      </c>
      <c r="N14" s="75">
        <v>107</v>
      </c>
      <c r="O14" s="75">
        <v>107</v>
      </c>
      <c r="P14" s="75">
        <v>109</v>
      </c>
      <c r="Q14" s="75">
        <v>106</v>
      </c>
      <c r="R14" s="75">
        <v>100</v>
      </c>
      <c r="S14" s="75">
        <v>98</v>
      </c>
      <c r="T14" s="75">
        <v>96</v>
      </c>
      <c r="U14" s="75">
        <v>94</v>
      </c>
      <c r="V14" s="75">
        <v>83</v>
      </c>
      <c r="W14" s="75">
        <v>104</v>
      </c>
      <c r="X14" s="75">
        <v>120</v>
      </c>
      <c r="Y14" s="75">
        <v>186</v>
      </c>
      <c r="Z14" s="75">
        <v>189</v>
      </c>
      <c r="AA14" s="75">
        <v>204</v>
      </c>
      <c r="AB14" s="75">
        <v>213</v>
      </c>
      <c r="AC14" s="75">
        <v>222</v>
      </c>
      <c r="AD14" s="75">
        <v>238</v>
      </c>
      <c r="AE14" s="75">
        <v>256</v>
      </c>
      <c r="AF14" s="75">
        <v>260</v>
      </c>
      <c r="AG14" s="75">
        <v>278</v>
      </c>
      <c r="AH14" s="75">
        <v>266</v>
      </c>
      <c r="AI14" s="75">
        <v>286</v>
      </c>
      <c r="AJ14" s="75">
        <v>340</v>
      </c>
      <c r="AK14" s="75">
        <v>383</v>
      </c>
      <c r="AL14" s="75">
        <v>407</v>
      </c>
      <c r="AM14" s="75">
        <v>417</v>
      </c>
      <c r="AN14" s="75">
        <v>523</v>
      </c>
      <c r="AO14" s="75">
        <v>539</v>
      </c>
      <c r="AP14" s="75">
        <v>560</v>
      </c>
      <c r="AQ14" s="75">
        <v>580</v>
      </c>
      <c r="AR14" s="75">
        <v>600</v>
      </c>
      <c r="AS14" s="75">
        <v>608</v>
      </c>
      <c r="AT14" s="75">
        <v>616</v>
      </c>
      <c r="AU14" s="75">
        <v>616</v>
      </c>
      <c r="AV14" s="75">
        <v>645</v>
      </c>
      <c r="AW14" s="75">
        <v>666</v>
      </c>
      <c r="AX14" s="75">
        <v>677</v>
      </c>
      <c r="AY14" s="75">
        <v>737</v>
      </c>
      <c r="AZ14" s="75">
        <v>740</v>
      </c>
      <c r="BA14" s="75">
        <v>833</v>
      </c>
      <c r="BB14" s="75">
        <v>833</v>
      </c>
      <c r="BC14" s="75">
        <v>844</v>
      </c>
      <c r="BD14" s="75">
        <v>849</v>
      </c>
      <c r="BE14" s="75">
        <v>852</v>
      </c>
      <c r="BF14" s="210">
        <v>857</v>
      </c>
    </row>
    <row r="15" spans="1:225" ht="15" customHeight="1">
      <c r="A15" s="348" t="s">
        <v>300</v>
      </c>
      <c r="B15" s="349">
        <v>106</v>
      </c>
      <c r="C15" s="349">
        <v>129</v>
      </c>
      <c r="D15" s="349">
        <v>151</v>
      </c>
      <c r="E15" s="349">
        <v>223</v>
      </c>
      <c r="F15" s="349">
        <v>3</v>
      </c>
      <c r="G15" s="349">
        <v>27</v>
      </c>
      <c r="H15" s="75">
        <v>22</v>
      </c>
      <c r="I15" s="75">
        <v>7</v>
      </c>
      <c r="J15" s="75">
        <v>15</v>
      </c>
      <c r="K15" s="75">
        <v>12</v>
      </c>
      <c r="L15" s="75">
        <v>16</v>
      </c>
      <c r="M15" s="75">
        <v>13</v>
      </c>
      <c r="N15" s="75">
        <v>14</v>
      </c>
      <c r="O15" s="75">
        <v>16</v>
      </c>
      <c r="P15" s="75">
        <v>18</v>
      </c>
      <c r="Q15" s="75">
        <v>59</v>
      </c>
      <c r="R15" s="75">
        <v>117</v>
      </c>
      <c r="S15" s="75">
        <v>122</v>
      </c>
      <c r="T15" s="75">
        <v>20</v>
      </c>
      <c r="U15" s="75">
        <v>16</v>
      </c>
      <c r="V15" s="75">
        <v>17</v>
      </c>
      <c r="W15" s="75">
        <v>15</v>
      </c>
      <c r="X15" s="75">
        <v>13</v>
      </c>
      <c r="Y15" s="75">
        <v>15</v>
      </c>
      <c r="Z15" s="75">
        <v>196</v>
      </c>
      <c r="AA15" s="75">
        <v>30</v>
      </c>
      <c r="AB15" s="75">
        <v>13</v>
      </c>
      <c r="AC15" s="75">
        <v>183</v>
      </c>
      <c r="AD15" s="75">
        <v>16</v>
      </c>
      <c r="AE15" s="75">
        <v>6</v>
      </c>
      <c r="AF15" s="75">
        <v>4</v>
      </c>
      <c r="AG15" s="75">
        <v>217</v>
      </c>
      <c r="AH15" s="75">
        <v>2154</v>
      </c>
      <c r="AI15" s="75">
        <v>2411</v>
      </c>
      <c r="AJ15" s="75">
        <v>6845</v>
      </c>
      <c r="AK15" s="75">
        <v>6649</v>
      </c>
      <c r="AL15" s="75">
        <v>5566</v>
      </c>
      <c r="AM15" s="75">
        <v>4714</v>
      </c>
      <c r="AN15" s="75">
        <v>5244</v>
      </c>
      <c r="AO15" s="75">
        <v>4884</v>
      </c>
      <c r="AP15" s="75">
        <v>4853</v>
      </c>
      <c r="AQ15" s="75">
        <v>4639</v>
      </c>
      <c r="AR15" s="75">
        <v>4065</v>
      </c>
      <c r="AS15" s="75">
        <v>3704</v>
      </c>
      <c r="AT15" s="75">
        <v>3256</v>
      </c>
      <c r="AU15" s="75">
        <v>2996</v>
      </c>
      <c r="AV15" s="75">
        <v>2611</v>
      </c>
      <c r="AW15" s="75">
        <v>2199</v>
      </c>
      <c r="AX15" s="75">
        <v>1881</v>
      </c>
      <c r="AY15" s="75">
        <v>1819</v>
      </c>
      <c r="AZ15" s="75">
        <v>1576</v>
      </c>
      <c r="BA15" s="75">
        <v>1347</v>
      </c>
      <c r="BB15" s="75">
        <v>472</v>
      </c>
      <c r="BC15" s="75">
        <v>437</v>
      </c>
      <c r="BD15" s="75">
        <v>579</v>
      </c>
      <c r="BE15" s="75">
        <v>991</v>
      </c>
      <c r="BF15" s="210">
        <v>702</v>
      </c>
    </row>
    <row r="16" spans="1:225" ht="15" customHeight="1">
      <c r="A16" s="348" t="s">
        <v>301</v>
      </c>
      <c r="B16" s="349">
        <v>812</v>
      </c>
      <c r="C16" s="349">
        <v>805</v>
      </c>
      <c r="D16" s="349">
        <v>957</v>
      </c>
      <c r="E16" s="349">
        <v>945</v>
      </c>
      <c r="F16" s="349">
        <v>906</v>
      </c>
      <c r="G16" s="349">
        <v>858</v>
      </c>
      <c r="H16" s="75">
        <v>834</v>
      </c>
      <c r="I16" s="75">
        <v>894</v>
      </c>
      <c r="J16" s="75">
        <v>855</v>
      </c>
      <c r="K16" s="75">
        <v>806</v>
      </c>
      <c r="L16" s="75">
        <v>761</v>
      </c>
      <c r="M16" s="75">
        <v>725</v>
      </c>
      <c r="N16" s="75">
        <v>686</v>
      </c>
      <c r="O16" s="75">
        <v>644</v>
      </c>
      <c r="P16" s="75">
        <v>599</v>
      </c>
      <c r="Q16" s="75">
        <v>601</v>
      </c>
      <c r="R16" s="75">
        <v>539</v>
      </c>
      <c r="S16" s="75">
        <v>491</v>
      </c>
      <c r="T16" s="75">
        <v>463</v>
      </c>
      <c r="U16" s="75">
        <v>411</v>
      </c>
      <c r="V16" s="75">
        <v>392</v>
      </c>
      <c r="W16" s="75">
        <v>373</v>
      </c>
      <c r="X16" s="75">
        <v>354</v>
      </c>
      <c r="Y16" s="75">
        <v>357</v>
      </c>
      <c r="Z16" s="75">
        <v>338</v>
      </c>
      <c r="AA16" s="75">
        <v>328</v>
      </c>
      <c r="AB16" s="75">
        <v>321</v>
      </c>
      <c r="AC16" s="75">
        <v>777</v>
      </c>
      <c r="AD16" s="75">
        <v>303</v>
      </c>
      <c r="AE16" s="75">
        <v>295</v>
      </c>
      <c r="AF16" s="75">
        <v>287</v>
      </c>
      <c r="AG16" s="75">
        <v>278</v>
      </c>
      <c r="AH16" s="75">
        <v>277</v>
      </c>
      <c r="AI16" s="75">
        <v>282</v>
      </c>
      <c r="AJ16" s="75">
        <v>284</v>
      </c>
      <c r="AK16" s="75">
        <v>256</v>
      </c>
      <c r="AL16" s="75">
        <v>257</v>
      </c>
      <c r="AM16" s="75">
        <v>258</v>
      </c>
      <c r="AN16" s="75">
        <v>451</v>
      </c>
      <c r="AO16" s="75">
        <v>561</v>
      </c>
      <c r="AP16" s="75">
        <v>564</v>
      </c>
      <c r="AQ16" s="75">
        <v>547</v>
      </c>
      <c r="AR16" s="75">
        <v>549</v>
      </c>
      <c r="AS16" s="75">
        <v>411</v>
      </c>
      <c r="AT16" s="75">
        <v>411</v>
      </c>
      <c r="AU16" s="75">
        <v>411</v>
      </c>
      <c r="AV16" s="75">
        <v>411</v>
      </c>
      <c r="AW16" s="75">
        <v>409</v>
      </c>
      <c r="AX16" s="75">
        <v>407</v>
      </c>
      <c r="AY16" s="75">
        <v>405</v>
      </c>
      <c r="AZ16" s="75">
        <v>403</v>
      </c>
      <c r="BA16" s="75">
        <v>443</v>
      </c>
      <c r="BB16" s="75">
        <v>460</v>
      </c>
      <c r="BC16" s="75">
        <v>444</v>
      </c>
      <c r="BD16" s="75">
        <v>366</v>
      </c>
      <c r="BE16" s="75">
        <v>364</v>
      </c>
      <c r="BF16" s="210">
        <v>363</v>
      </c>
    </row>
    <row r="17" spans="1:58" ht="15" customHeight="1">
      <c r="A17" s="348" t="s">
        <v>302</v>
      </c>
      <c r="B17" s="349">
        <v>97</v>
      </c>
      <c r="C17" s="349">
        <v>193</v>
      </c>
      <c r="D17" s="349">
        <v>288</v>
      </c>
      <c r="E17" s="349">
        <v>0</v>
      </c>
      <c r="F17" s="349">
        <v>120</v>
      </c>
      <c r="G17" s="349">
        <v>292</v>
      </c>
      <c r="H17" s="75">
        <v>477</v>
      </c>
      <c r="I17" s="75">
        <v>0</v>
      </c>
      <c r="J17" s="75">
        <v>179</v>
      </c>
      <c r="K17" s="75">
        <v>363</v>
      </c>
      <c r="L17" s="75">
        <v>388</v>
      </c>
      <c r="M17" s="75">
        <v>0</v>
      </c>
      <c r="N17" s="75">
        <v>209</v>
      </c>
      <c r="O17" s="75">
        <v>232</v>
      </c>
      <c r="P17" s="75">
        <v>455</v>
      </c>
      <c r="Q17" s="75">
        <v>0</v>
      </c>
      <c r="R17" s="75">
        <v>286</v>
      </c>
      <c r="S17" s="75">
        <v>332</v>
      </c>
      <c r="T17" s="75">
        <v>631</v>
      </c>
      <c r="U17" s="75">
        <v>0</v>
      </c>
      <c r="V17" s="75">
        <v>311</v>
      </c>
      <c r="W17" s="75">
        <v>318</v>
      </c>
      <c r="X17" s="75">
        <v>593</v>
      </c>
      <c r="Y17" s="75">
        <v>0</v>
      </c>
      <c r="Z17" s="75">
        <v>226</v>
      </c>
      <c r="AA17" s="75">
        <v>127</v>
      </c>
      <c r="AB17" s="75">
        <v>340</v>
      </c>
      <c r="AC17" s="75">
        <v>0</v>
      </c>
      <c r="AD17" s="75">
        <v>256</v>
      </c>
      <c r="AE17" s="75">
        <v>428</v>
      </c>
      <c r="AF17" s="75">
        <v>780</v>
      </c>
      <c r="AG17" s="75">
        <v>0</v>
      </c>
      <c r="AH17" s="75">
        <v>343</v>
      </c>
      <c r="AI17" s="75">
        <v>590</v>
      </c>
      <c r="AJ17" s="75">
        <v>1193</v>
      </c>
      <c r="AK17" s="75">
        <v>0</v>
      </c>
      <c r="AL17" s="75">
        <v>530</v>
      </c>
      <c r="AM17" s="75">
        <v>603</v>
      </c>
      <c r="AN17" s="75">
        <v>0</v>
      </c>
      <c r="AO17" s="75">
        <v>0</v>
      </c>
      <c r="AP17" s="75">
        <v>689</v>
      </c>
      <c r="AQ17" s="75">
        <v>489</v>
      </c>
      <c r="AR17" s="75">
        <v>1144</v>
      </c>
      <c r="AS17" s="75">
        <v>0</v>
      </c>
      <c r="AT17" s="75">
        <v>656</v>
      </c>
      <c r="AU17" s="75">
        <v>746</v>
      </c>
      <c r="AV17" s="75">
        <v>1319</v>
      </c>
      <c r="AW17" s="75">
        <v>0</v>
      </c>
      <c r="AX17" s="75">
        <v>679</v>
      </c>
      <c r="AY17" s="75">
        <v>672</v>
      </c>
      <c r="AZ17" s="75">
        <v>1221</v>
      </c>
      <c r="BA17" s="75">
        <v>0</v>
      </c>
      <c r="BB17" s="75">
        <v>339</v>
      </c>
      <c r="BC17" s="75">
        <v>633</v>
      </c>
      <c r="BD17" s="75">
        <v>1050</v>
      </c>
      <c r="BE17" s="75">
        <v>0</v>
      </c>
      <c r="BF17" s="210">
        <v>455</v>
      </c>
    </row>
    <row r="18" spans="1:58" ht="15" customHeight="1">
      <c r="A18" s="348" t="s">
        <v>207</v>
      </c>
      <c r="B18" s="349">
        <v>175</v>
      </c>
      <c r="C18" s="349">
        <v>205</v>
      </c>
      <c r="D18" s="349">
        <v>300</v>
      </c>
      <c r="E18" s="349">
        <v>226</v>
      </c>
      <c r="F18" s="349">
        <v>298</v>
      </c>
      <c r="G18" s="349">
        <v>388</v>
      </c>
      <c r="H18" s="75">
        <v>494</v>
      </c>
      <c r="I18" s="75">
        <v>1350</v>
      </c>
      <c r="J18" s="75">
        <v>1616</v>
      </c>
      <c r="K18" s="75">
        <v>1634</v>
      </c>
      <c r="L18" s="75">
        <v>1737</v>
      </c>
      <c r="M18" s="75">
        <v>1881</v>
      </c>
      <c r="N18" s="75">
        <v>1979</v>
      </c>
      <c r="O18" s="75">
        <v>2001</v>
      </c>
      <c r="P18" s="75">
        <v>2112</v>
      </c>
      <c r="Q18" s="75">
        <v>1941</v>
      </c>
      <c r="R18" s="75">
        <v>1971</v>
      </c>
      <c r="S18" s="75">
        <v>2161</v>
      </c>
      <c r="T18" s="75">
        <v>1317</v>
      </c>
      <c r="U18" s="75">
        <v>1192</v>
      </c>
      <c r="V18" s="75">
        <v>1437</v>
      </c>
      <c r="W18" s="75">
        <v>1655</v>
      </c>
      <c r="X18" s="75">
        <v>1578</v>
      </c>
      <c r="Y18" s="75">
        <v>1698</v>
      </c>
      <c r="Z18" s="75">
        <v>1909</v>
      </c>
      <c r="AA18" s="75">
        <v>2968</v>
      </c>
      <c r="AB18" s="75">
        <v>2651</v>
      </c>
      <c r="AC18" s="75">
        <v>2097</v>
      </c>
      <c r="AD18" s="75">
        <v>2164</v>
      </c>
      <c r="AE18" s="75">
        <v>2609</v>
      </c>
      <c r="AF18" s="75">
        <v>2547</v>
      </c>
      <c r="AG18" s="75">
        <v>2530</v>
      </c>
      <c r="AH18" s="75">
        <v>2511</v>
      </c>
      <c r="AI18" s="75">
        <v>2704</v>
      </c>
      <c r="AJ18" s="75">
        <v>3611</v>
      </c>
      <c r="AK18" s="75">
        <v>3402</v>
      </c>
      <c r="AL18" s="75">
        <v>3225</v>
      </c>
      <c r="AM18" s="75">
        <v>3863</v>
      </c>
      <c r="AN18" s="75">
        <v>4470</v>
      </c>
      <c r="AO18" s="75">
        <v>4353</v>
      </c>
      <c r="AP18" s="75">
        <v>4107</v>
      </c>
      <c r="AQ18" s="75">
        <v>4098</v>
      </c>
      <c r="AR18" s="75">
        <v>4755</v>
      </c>
      <c r="AS18" s="75">
        <v>4442</v>
      </c>
      <c r="AT18" s="75">
        <v>2841</v>
      </c>
      <c r="AU18" s="75">
        <v>2288</v>
      </c>
      <c r="AV18" s="75">
        <v>2471</v>
      </c>
      <c r="AW18" s="75">
        <v>2452</v>
      </c>
      <c r="AX18" s="75">
        <v>2631</v>
      </c>
      <c r="AY18" s="75">
        <v>2991</v>
      </c>
      <c r="AZ18" s="75">
        <v>3356</v>
      </c>
      <c r="BA18" s="75">
        <v>5346</v>
      </c>
      <c r="BB18" s="75">
        <v>5418</v>
      </c>
      <c r="BC18" s="75">
        <v>5616</v>
      </c>
      <c r="BD18" s="75">
        <v>5903</v>
      </c>
      <c r="BE18" s="75">
        <v>5528</v>
      </c>
      <c r="BF18" s="210">
        <v>5492</v>
      </c>
    </row>
    <row r="19" spans="1:58" ht="5.0999999999999996" customHeight="1">
      <c r="A19" s="348"/>
      <c r="B19" s="349"/>
      <c r="C19" s="349"/>
      <c r="D19" s="349"/>
      <c r="E19" s="349"/>
      <c r="F19" s="349"/>
      <c r="G19" s="349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3"/>
    </row>
    <row r="20" spans="1:58" s="358" customFormat="1" ht="15" customHeight="1">
      <c r="A20" s="354" t="s">
        <v>303</v>
      </c>
      <c r="B20" s="355">
        <v>6188</v>
      </c>
      <c r="C20" s="355">
        <v>6657</v>
      </c>
      <c r="D20" s="355">
        <v>7326</v>
      </c>
      <c r="E20" s="355">
        <v>7252</v>
      </c>
      <c r="F20" s="355">
        <v>7846</v>
      </c>
      <c r="G20" s="355">
        <v>8509</v>
      </c>
      <c r="H20" s="356">
        <v>9412</v>
      </c>
      <c r="I20" s="356">
        <v>11486</v>
      </c>
      <c r="J20" s="356">
        <v>12144</v>
      </c>
      <c r="K20" s="356">
        <v>13173</v>
      </c>
      <c r="L20" s="356">
        <v>14628</v>
      </c>
      <c r="M20" s="356">
        <v>14252</v>
      </c>
      <c r="N20" s="356">
        <v>15108</v>
      </c>
      <c r="O20" s="356">
        <v>15766</v>
      </c>
      <c r="P20" s="356">
        <v>16062</v>
      </c>
      <c r="Q20" s="356">
        <v>16334</v>
      </c>
      <c r="R20" s="356">
        <v>17495</v>
      </c>
      <c r="S20" s="356">
        <v>18950</v>
      </c>
      <c r="T20" s="356">
        <v>20295</v>
      </c>
      <c r="U20" s="356">
        <v>19391</v>
      </c>
      <c r="V20" s="356">
        <v>20277</v>
      </c>
      <c r="W20" s="356">
        <v>22075</v>
      </c>
      <c r="X20" s="356">
        <v>22650</v>
      </c>
      <c r="Y20" s="356">
        <v>22256</v>
      </c>
      <c r="Z20" s="356">
        <v>24270</v>
      </c>
      <c r="AA20" s="356">
        <v>26262</v>
      </c>
      <c r="AB20" s="356">
        <v>26827</v>
      </c>
      <c r="AC20" s="356">
        <v>23978</v>
      </c>
      <c r="AD20" s="356">
        <v>24123</v>
      </c>
      <c r="AE20" s="356">
        <v>25957</v>
      </c>
      <c r="AF20" s="356">
        <v>27067</v>
      </c>
      <c r="AG20" s="356">
        <v>26647</v>
      </c>
      <c r="AH20" s="356">
        <v>30191</v>
      </c>
      <c r="AI20" s="356">
        <v>31424</v>
      </c>
      <c r="AJ20" s="356">
        <v>41436</v>
      </c>
      <c r="AK20" s="356">
        <v>41027</v>
      </c>
      <c r="AL20" s="356">
        <v>41649</v>
      </c>
      <c r="AM20" s="356">
        <v>41543</v>
      </c>
      <c r="AN20" s="356">
        <v>43221</v>
      </c>
      <c r="AO20" s="356">
        <v>44626</v>
      </c>
      <c r="AP20" s="356">
        <v>46782</v>
      </c>
      <c r="AQ20" s="356">
        <v>48482.21</v>
      </c>
      <c r="AR20" s="356">
        <v>50050</v>
      </c>
      <c r="AS20" s="356">
        <v>47249</v>
      </c>
      <c r="AT20" s="356">
        <v>47638</v>
      </c>
      <c r="AU20" s="356">
        <v>47788</v>
      </c>
      <c r="AV20" s="356">
        <v>48971</v>
      </c>
      <c r="AW20" s="356">
        <v>46886</v>
      </c>
      <c r="AX20" s="356">
        <v>48663</v>
      </c>
      <c r="AY20" s="356">
        <v>49764</v>
      </c>
      <c r="AZ20" s="356">
        <v>50529</v>
      </c>
      <c r="BA20" s="356">
        <v>60105</v>
      </c>
      <c r="BB20" s="356">
        <v>61881</v>
      </c>
      <c r="BC20" s="356">
        <v>65452</v>
      </c>
      <c r="BD20" s="356">
        <v>66435</v>
      </c>
      <c r="BE20" s="356">
        <v>67002</v>
      </c>
      <c r="BF20" s="357">
        <v>67789</v>
      </c>
    </row>
    <row r="21" spans="1:58" ht="5.0999999999999996" customHeight="1">
      <c r="A21" s="348"/>
      <c r="B21" s="349"/>
      <c r="C21" s="349"/>
      <c r="D21" s="349"/>
      <c r="E21" s="349"/>
      <c r="F21" s="349"/>
      <c r="G21" s="349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210"/>
    </row>
    <row r="22" spans="1:58" ht="15" customHeight="1">
      <c r="A22" s="348" t="s">
        <v>304</v>
      </c>
      <c r="B22" s="349">
        <v>677</v>
      </c>
      <c r="C22" s="349">
        <v>666</v>
      </c>
      <c r="D22" s="349">
        <v>812</v>
      </c>
      <c r="E22" s="349">
        <v>761</v>
      </c>
      <c r="F22" s="349">
        <v>753</v>
      </c>
      <c r="G22" s="349">
        <v>775</v>
      </c>
      <c r="H22" s="75">
        <v>918</v>
      </c>
      <c r="I22" s="75">
        <v>830</v>
      </c>
      <c r="J22" s="75">
        <v>1198</v>
      </c>
      <c r="K22" s="75">
        <v>1119</v>
      </c>
      <c r="L22" s="75">
        <v>1095</v>
      </c>
      <c r="M22" s="75">
        <v>813</v>
      </c>
      <c r="N22" s="75">
        <v>1058</v>
      </c>
      <c r="O22" s="75">
        <v>1014</v>
      </c>
      <c r="P22" s="75">
        <v>761</v>
      </c>
      <c r="Q22" s="75">
        <v>719</v>
      </c>
      <c r="R22" s="75">
        <v>513</v>
      </c>
      <c r="S22" s="75">
        <v>407</v>
      </c>
      <c r="T22" s="75">
        <v>426</v>
      </c>
      <c r="U22" s="75">
        <v>513</v>
      </c>
      <c r="V22" s="75">
        <v>286</v>
      </c>
      <c r="W22" s="75">
        <v>415</v>
      </c>
      <c r="X22" s="75">
        <v>339</v>
      </c>
      <c r="Y22" s="75">
        <v>1536</v>
      </c>
      <c r="Z22" s="75">
        <v>1326</v>
      </c>
      <c r="AA22" s="75">
        <v>1234</v>
      </c>
      <c r="AB22" s="75">
        <v>1094</v>
      </c>
      <c r="AC22" s="75">
        <v>3883</v>
      </c>
      <c r="AD22" s="75">
        <v>3568</v>
      </c>
      <c r="AE22" s="75">
        <v>2929</v>
      </c>
      <c r="AF22" s="75">
        <v>3004</v>
      </c>
      <c r="AG22" s="75">
        <v>4150</v>
      </c>
      <c r="AH22" s="75">
        <v>5280</v>
      </c>
      <c r="AI22" s="75">
        <v>3774</v>
      </c>
      <c r="AJ22" s="75">
        <v>7114</v>
      </c>
      <c r="AK22" s="75">
        <v>5387</v>
      </c>
      <c r="AL22" s="75">
        <v>3835</v>
      </c>
      <c r="AM22" s="75">
        <v>2790</v>
      </c>
      <c r="AN22" s="75">
        <v>5192</v>
      </c>
      <c r="AO22" s="75">
        <v>4886</v>
      </c>
      <c r="AP22" s="75">
        <v>4048</v>
      </c>
      <c r="AQ22" s="75">
        <v>4245</v>
      </c>
      <c r="AR22" s="75">
        <v>3631</v>
      </c>
      <c r="AS22" s="75">
        <v>4670</v>
      </c>
      <c r="AT22" s="75">
        <v>4367</v>
      </c>
      <c r="AU22" s="75">
        <v>8428</v>
      </c>
      <c r="AV22" s="75">
        <v>8762</v>
      </c>
      <c r="AW22" s="75">
        <v>6743</v>
      </c>
      <c r="AX22" s="75">
        <v>6304</v>
      </c>
      <c r="AY22" s="75">
        <v>6075</v>
      </c>
      <c r="AZ22" s="75">
        <v>7344</v>
      </c>
      <c r="BA22" s="75">
        <v>7948</v>
      </c>
      <c r="BB22" s="75">
        <v>22255</v>
      </c>
      <c r="BC22" s="75">
        <v>24113</v>
      </c>
      <c r="BD22" s="75">
        <v>23234</v>
      </c>
      <c r="BE22" s="75">
        <v>18665</v>
      </c>
      <c r="BF22" s="210">
        <v>18346</v>
      </c>
    </row>
    <row r="23" spans="1:58" ht="15" customHeight="1">
      <c r="A23" s="348" t="s">
        <v>305</v>
      </c>
      <c r="B23" s="349">
        <v>0</v>
      </c>
      <c r="C23" s="349">
        <v>0</v>
      </c>
      <c r="D23" s="349">
        <v>0</v>
      </c>
      <c r="E23" s="349">
        <v>248</v>
      </c>
      <c r="F23" s="349">
        <v>247</v>
      </c>
      <c r="G23" s="349">
        <v>245</v>
      </c>
      <c r="H23" s="75">
        <v>286</v>
      </c>
      <c r="I23" s="75">
        <v>539</v>
      </c>
      <c r="J23" s="75">
        <v>437</v>
      </c>
      <c r="K23" s="75">
        <v>307</v>
      </c>
      <c r="L23" s="75">
        <v>325</v>
      </c>
      <c r="M23" s="75">
        <v>306</v>
      </c>
      <c r="N23" s="75">
        <v>121</v>
      </c>
      <c r="O23" s="75">
        <v>22</v>
      </c>
      <c r="P23" s="75">
        <v>12</v>
      </c>
      <c r="Q23" s="75">
        <v>20</v>
      </c>
      <c r="R23" s="75">
        <v>46</v>
      </c>
      <c r="S23" s="75">
        <v>97</v>
      </c>
      <c r="T23" s="75">
        <v>0</v>
      </c>
      <c r="U23" s="75">
        <v>0</v>
      </c>
      <c r="V23" s="75">
        <v>126</v>
      </c>
      <c r="W23" s="75">
        <v>32</v>
      </c>
      <c r="X23" s="75">
        <v>2</v>
      </c>
      <c r="Y23" s="75">
        <v>161</v>
      </c>
      <c r="Z23" s="75">
        <v>162</v>
      </c>
      <c r="AA23" s="75">
        <v>162</v>
      </c>
      <c r="AB23" s="75">
        <v>162</v>
      </c>
      <c r="AC23" s="75">
        <v>162</v>
      </c>
      <c r="AD23" s="75">
        <v>162</v>
      </c>
      <c r="AE23" s="75">
        <v>146</v>
      </c>
      <c r="AF23" s="75">
        <v>415</v>
      </c>
      <c r="AG23" s="75">
        <v>382</v>
      </c>
      <c r="AH23" s="75">
        <v>546</v>
      </c>
      <c r="AI23" s="75">
        <v>383</v>
      </c>
      <c r="AJ23" s="75">
        <v>653</v>
      </c>
      <c r="AK23" s="75">
        <v>387</v>
      </c>
      <c r="AL23" s="75">
        <v>661</v>
      </c>
      <c r="AM23" s="75">
        <v>664</v>
      </c>
      <c r="AN23" s="75">
        <v>564</v>
      </c>
      <c r="AO23" s="75">
        <v>738</v>
      </c>
      <c r="AP23" s="75">
        <v>687</v>
      </c>
      <c r="AQ23" s="75">
        <v>449</v>
      </c>
      <c r="AR23" s="75">
        <v>437</v>
      </c>
      <c r="AS23" s="75">
        <v>437</v>
      </c>
      <c r="AT23" s="75">
        <v>437</v>
      </c>
      <c r="AU23" s="75">
        <v>11</v>
      </c>
      <c r="AV23" s="75">
        <v>10</v>
      </c>
      <c r="AW23" s="75">
        <v>10</v>
      </c>
      <c r="AX23" s="75">
        <v>9</v>
      </c>
      <c r="AY23" s="75">
        <v>9</v>
      </c>
      <c r="AZ23" s="75">
        <v>9</v>
      </c>
      <c r="BA23" s="75">
        <v>9</v>
      </c>
      <c r="BB23" s="75">
        <v>10</v>
      </c>
      <c r="BC23" s="75">
        <v>10</v>
      </c>
      <c r="BD23" s="75">
        <v>10</v>
      </c>
      <c r="BE23" s="75">
        <v>10</v>
      </c>
      <c r="BF23" s="210">
        <v>131</v>
      </c>
    </row>
    <row r="24" spans="1:58" ht="5.0999999999999996" customHeight="1">
      <c r="A24" s="348"/>
      <c r="B24" s="349"/>
      <c r="C24" s="349"/>
      <c r="D24" s="349"/>
      <c r="E24" s="349"/>
      <c r="F24" s="349"/>
      <c r="G24" s="349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210"/>
    </row>
    <row r="25" spans="1:58" s="358" customFormat="1" ht="15" customHeight="1">
      <c r="A25" s="354" t="s">
        <v>306</v>
      </c>
      <c r="B25" s="355">
        <v>6865</v>
      </c>
      <c r="C25" s="355">
        <v>7323</v>
      </c>
      <c r="D25" s="355">
        <v>8138</v>
      </c>
      <c r="E25" s="355">
        <v>8261</v>
      </c>
      <c r="F25" s="355">
        <v>8846</v>
      </c>
      <c r="G25" s="355">
        <v>9529</v>
      </c>
      <c r="H25" s="356">
        <v>10616</v>
      </c>
      <c r="I25" s="356">
        <v>12855</v>
      </c>
      <c r="J25" s="356">
        <v>13779</v>
      </c>
      <c r="K25" s="356">
        <v>14599</v>
      </c>
      <c r="L25" s="356">
        <v>16048</v>
      </c>
      <c r="M25" s="356">
        <v>15371</v>
      </c>
      <c r="N25" s="356">
        <v>16287</v>
      </c>
      <c r="O25" s="356">
        <v>16802</v>
      </c>
      <c r="P25" s="356">
        <v>16835</v>
      </c>
      <c r="Q25" s="356">
        <v>17073</v>
      </c>
      <c r="R25" s="356">
        <v>18054</v>
      </c>
      <c r="S25" s="356">
        <v>19454</v>
      </c>
      <c r="T25" s="356">
        <v>20721</v>
      </c>
      <c r="U25" s="356">
        <v>19904</v>
      </c>
      <c r="V25" s="356">
        <v>20689</v>
      </c>
      <c r="W25" s="356">
        <v>22522</v>
      </c>
      <c r="X25" s="356">
        <v>22991</v>
      </c>
      <c r="Y25" s="356">
        <v>23953</v>
      </c>
      <c r="Z25" s="356">
        <v>25758</v>
      </c>
      <c r="AA25" s="356">
        <v>27658</v>
      </c>
      <c r="AB25" s="356">
        <v>28083</v>
      </c>
      <c r="AC25" s="356">
        <v>28023</v>
      </c>
      <c r="AD25" s="356">
        <v>27853</v>
      </c>
      <c r="AE25" s="356">
        <v>29032</v>
      </c>
      <c r="AF25" s="356">
        <v>30486</v>
      </c>
      <c r="AG25" s="356">
        <v>31179</v>
      </c>
      <c r="AH25" s="356">
        <v>36017</v>
      </c>
      <c r="AI25" s="356">
        <v>35581</v>
      </c>
      <c r="AJ25" s="356">
        <v>49203</v>
      </c>
      <c r="AK25" s="356">
        <v>46801</v>
      </c>
      <c r="AL25" s="356">
        <v>46145</v>
      </c>
      <c r="AM25" s="356">
        <v>44997</v>
      </c>
      <c r="AN25" s="356">
        <v>48977</v>
      </c>
      <c r="AO25" s="356">
        <v>50250</v>
      </c>
      <c r="AP25" s="356">
        <v>51517</v>
      </c>
      <c r="AQ25" s="356">
        <v>53176.21</v>
      </c>
      <c r="AR25" s="356">
        <v>54118</v>
      </c>
      <c r="AS25" s="356">
        <v>52356</v>
      </c>
      <c r="AT25" s="356">
        <v>52442</v>
      </c>
      <c r="AU25" s="356">
        <v>56227</v>
      </c>
      <c r="AV25" s="356">
        <v>57743</v>
      </c>
      <c r="AW25" s="356">
        <v>53639</v>
      </c>
      <c r="AX25" s="356">
        <v>54976</v>
      </c>
      <c r="AY25" s="356">
        <v>55848</v>
      </c>
      <c r="AZ25" s="356">
        <v>57882</v>
      </c>
      <c r="BA25" s="356">
        <v>68062</v>
      </c>
      <c r="BB25" s="356">
        <v>84146</v>
      </c>
      <c r="BC25" s="356">
        <v>89575</v>
      </c>
      <c r="BD25" s="356">
        <v>89679</v>
      </c>
      <c r="BE25" s="356">
        <v>85677</v>
      </c>
      <c r="BF25" s="357">
        <v>86266</v>
      </c>
    </row>
    <row r="26" spans="1:58" ht="5.0999999999999996" customHeight="1">
      <c r="A26" s="348"/>
      <c r="B26" s="349"/>
      <c r="C26" s="349"/>
      <c r="D26" s="349"/>
      <c r="E26" s="349"/>
      <c r="F26" s="349"/>
      <c r="G26" s="349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210"/>
    </row>
    <row r="27" spans="1:58" ht="15" customHeight="1">
      <c r="A27" s="348" t="s">
        <v>307</v>
      </c>
      <c r="B27" s="349">
        <v>0</v>
      </c>
      <c r="C27" s="349">
        <v>0</v>
      </c>
      <c r="D27" s="349">
        <v>0</v>
      </c>
      <c r="E27" s="349">
        <v>0</v>
      </c>
      <c r="F27" s="349">
        <v>0</v>
      </c>
      <c r="G27" s="349">
        <v>0</v>
      </c>
      <c r="H27" s="75">
        <v>0</v>
      </c>
      <c r="I27" s="75">
        <v>434</v>
      </c>
      <c r="J27" s="75">
        <v>562</v>
      </c>
      <c r="K27" s="75">
        <v>377</v>
      </c>
      <c r="L27" s="75">
        <v>171</v>
      </c>
      <c r="M27" s="75">
        <v>52</v>
      </c>
      <c r="N27" s="75">
        <v>23</v>
      </c>
      <c r="O27" s="75">
        <v>235</v>
      </c>
      <c r="P27" s="75">
        <v>148</v>
      </c>
      <c r="Q27" s="75">
        <v>216</v>
      </c>
      <c r="R27" s="75">
        <v>213</v>
      </c>
      <c r="S27" s="75">
        <v>381</v>
      </c>
      <c r="T27" s="75">
        <v>793</v>
      </c>
      <c r="U27" s="75">
        <v>841</v>
      </c>
      <c r="V27" s="75">
        <v>324</v>
      </c>
      <c r="W27" s="75">
        <v>443</v>
      </c>
      <c r="X27" s="75">
        <v>399</v>
      </c>
      <c r="Y27" s="75">
        <v>109</v>
      </c>
      <c r="Z27" s="75">
        <v>122</v>
      </c>
      <c r="AA27" s="75">
        <v>2016</v>
      </c>
      <c r="AB27" s="75">
        <v>2345</v>
      </c>
      <c r="AC27" s="75">
        <v>1241</v>
      </c>
      <c r="AD27" s="75">
        <v>1220</v>
      </c>
      <c r="AE27" s="75">
        <v>762</v>
      </c>
      <c r="AF27" s="75">
        <v>718</v>
      </c>
      <c r="AG27" s="75">
        <v>1055</v>
      </c>
      <c r="AH27" s="75">
        <v>1394</v>
      </c>
      <c r="AI27" s="75">
        <v>1389</v>
      </c>
      <c r="AJ27" s="75">
        <v>3053</v>
      </c>
      <c r="AK27" s="75">
        <v>2984</v>
      </c>
      <c r="AL27" s="75">
        <v>2185</v>
      </c>
      <c r="AM27" s="75">
        <v>2131</v>
      </c>
      <c r="AN27" s="75">
        <v>1933</v>
      </c>
      <c r="AO27" s="75">
        <v>1308</v>
      </c>
      <c r="AP27" s="75">
        <v>520</v>
      </c>
      <c r="AQ27" s="75">
        <v>719</v>
      </c>
      <c r="AR27" s="75">
        <v>450</v>
      </c>
      <c r="AS27" s="75">
        <v>558</v>
      </c>
      <c r="AT27" s="75">
        <v>478</v>
      </c>
      <c r="AU27" s="75">
        <v>1313</v>
      </c>
      <c r="AV27" s="75">
        <v>1753</v>
      </c>
      <c r="AW27" s="75">
        <v>978</v>
      </c>
      <c r="AX27" s="75">
        <v>442</v>
      </c>
      <c r="AY27" s="75">
        <v>662</v>
      </c>
      <c r="AZ27" s="75">
        <v>537</v>
      </c>
      <c r="BA27" s="75">
        <v>26</v>
      </c>
      <c r="BB27" s="75">
        <v>1022</v>
      </c>
      <c r="BC27" s="75">
        <v>248</v>
      </c>
      <c r="BD27" s="75">
        <v>171</v>
      </c>
      <c r="BE27" s="75">
        <v>57</v>
      </c>
      <c r="BF27" s="210">
        <v>784</v>
      </c>
    </row>
    <row r="28" spans="1:58" ht="5.0999999999999996" customHeight="1">
      <c r="A28" s="348"/>
      <c r="B28" s="349"/>
      <c r="C28" s="349"/>
      <c r="D28" s="349"/>
      <c r="E28" s="349"/>
      <c r="F28" s="349"/>
      <c r="G28" s="349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210"/>
    </row>
    <row r="29" spans="1:58" ht="15" customHeight="1">
      <c r="A29" s="348" t="s">
        <v>308</v>
      </c>
      <c r="B29" s="349">
        <v>649</v>
      </c>
      <c r="C29" s="349">
        <v>571</v>
      </c>
      <c r="D29" s="349">
        <v>537</v>
      </c>
      <c r="E29" s="349">
        <v>506</v>
      </c>
      <c r="F29" s="349">
        <v>456</v>
      </c>
      <c r="G29" s="349">
        <v>388</v>
      </c>
      <c r="H29" s="75">
        <v>420</v>
      </c>
      <c r="I29" s="75">
        <v>414</v>
      </c>
      <c r="J29" s="75">
        <v>407</v>
      </c>
      <c r="K29" s="75">
        <v>381</v>
      </c>
      <c r="L29" s="75">
        <v>329</v>
      </c>
      <c r="M29" s="75">
        <v>270</v>
      </c>
      <c r="N29" s="75">
        <v>247</v>
      </c>
      <c r="O29" s="75">
        <v>236</v>
      </c>
      <c r="P29" s="75">
        <v>205</v>
      </c>
      <c r="Q29" s="75">
        <v>158</v>
      </c>
      <c r="R29" s="75">
        <v>152</v>
      </c>
      <c r="S29" s="75">
        <v>144</v>
      </c>
      <c r="T29" s="75">
        <v>145</v>
      </c>
      <c r="U29" s="75">
        <v>145</v>
      </c>
      <c r="V29" s="75">
        <v>141</v>
      </c>
      <c r="W29" s="75">
        <v>141</v>
      </c>
      <c r="X29" s="75">
        <v>141</v>
      </c>
      <c r="Y29" s="75">
        <v>141</v>
      </c>
      <c r="Z29" s="75">
        <v>141</v>
      </c>
      <c r="AA29" s="75">
        <v>141</v>
      </c>
      <c r="AB29" s="75">
        <v>141</v>
      </c>
      <c r="AC29" s="75">
        <v>141</v>
      </c>
      <c r="AD29" s="75">
        <v>141</v>
      </c>
      <c r="AE29" s="75">
        <v>141</v>
      </c>
      <c r="AF29" s="75">
        <v>114</v>
      </c>
      <c r="AG29" s="75">
        <v>114</v>
      </c>
      <c r="AH29" s="75">
        <v>114</v>
      </c>
      <c r="AI29" s="75">
        <v>114</v>
      </c>
      <c r="AJ29" s="75">
        <v>114</v>
      </c>
      <c r="AK29" s="75">
        <v>114</v>
      </c>
      <c r="AL29" s="75">
        <v>114</v>
      </c>
      <c r="AM29" s="75">
        <v>41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210">
        <v>0</v>
      </c>
    </row>
    <row r="30" spans="1:58" ht="5.0999999999999996" customHeight="1">
      <c r="A30" s="348"/>
      <c r="B30" s="349"/>
      <c r="C30" s="349"/>
      <c r="D30" s="349"/>
      <c r="E30" s="349"/>
      <c r="F30" s="349"/>
      <c r="G30" s="349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210"/>
    </row>
    <row r="31" spans="1:58" s="358" customFormat="1" ht="15" customHeight="1">
      <c r="A31" s="354" t="s">
        <v>309</v>
      </c>
      <c r="B31" s="355">
        <v>7514</v>
      </c>
      <c r="C31" s="355">
        <v>7894</v>
      </c>
      <c r="D31" s="355">
        <v>8675</v>
      </c>
      <c r="E31" s="355">
        <v>8767</v>
      </c>
      <c r="F31" s="355">
        <v>9302</v>
      </c>
      <c r="G31" s="355">
        <v>9917</v>
      </c>
      <c r="H31" s="356">
        <v>11036</v>
      </c>
      <c r="I31" s="356">
        <v>13703</v>
      </c>
      <c r="J31" s="356">
        <v>14748</v>
      </c>
      <c r="K31" s="356">
        <v>15357</v>
      </c>
      <c r="L31" s="356">
        <v>16548</v>
      </c>
      <c r="M31" s="356">
        <v>15693</v>
      </c>
      <c r="N31" s="356">
        <v>16557</v>
      </c>
      <c r="O31" s="356">
        <v>17273</v>
      </c>
      <c r="P31" s="356">
        <v>17188</v>
      </c>
      <c r="Q31" s="356">
        <v>17447</v>
      </c>
      <c r="R31" s="356">
        <v>18419</v>
      </c>
      <c r="S31" s="356">
        <v>19979</v>
      </c>
      <c r="T31" s="356">
        <v>21659</v>
      </c>
      <c r="U31" s="356">
        <v>20890</v>
      </c>
      <c r="V31" s="356">
        <v>21154</v>
      </c>
      <c r="W31" s="356">
        <v>23106</v>
      </c>
      <c r="X31" s="356">
        <v>23531</v>
      </c>
      <c r="Y31" s="356">
        <v>24203</v>
      </c>
      <c r="Z31" s="356">
        <v>26021</v>
      </c>
      <c r="AA31" s="356">
        <v>29815</v>
      </c>
      <c r="AB31" s="356">
        <v>30569</v>
      </c>
      <c r="AC31" s="356">
        <v>29405</v>
      </c>
      <c r="AD31" s="356">
        <v>29214</v>
      </c>
      <c r="AE31" s="356">
        <v>29935</v>
      </c>
      <c r="AF31" s="356">
        <v>31318</v>
      </c>
      <c r="AG31" s="356">
        <v>32348</v>
      </c>
      <c r="AH31" s="356">
        <v>37525</v>
      </c>
      <c r="AI31" s="356">
        <v>37084</v>
      </c>
      <c r="AJ31" s="356">
        <v>52370</v>
      </c>
      <c r="AK31" s="356">
        <v>49899</v>
      </c>
      <c r="AL31" s="356">
        <v>48444</v>
      </c>
      <c r="AM31" s="356">
        <v>47169</v>
      </c>
      <c r="AN31" s="356">
        <v>50910</v>
      </c>
      <c r="AO31" s="356">
        <v>51558</v>
      </c>
      <c r="AP31" s="356">
        <v>52037</v>
      </c>
      <c r="AQ31" s="356">
        <v>53895.21</v>
      </c>
      <c r="AR31" s="356">
        <v>54568</v>
      </c>
      <c r="AS31" s="356">
        <v>52914</v>
      </c>
      <c r="AT31" s="356">
        <v>52920</v>
      </c>
      <c r="AU31" s="356">
        <v>57540</v>
      </c>
      <c r="AV31" s="356">
        <v>59496</v>
      </c>
      <c r="AW31" s="356">
        <v>54617</v>
      </c>
      <c r="AX31" s="356">
        <v>55418</v>
      </c>
      <c r="AY31" s="356">
        <v>56510</v>
      </c>
      <c r="AZ31" s="356">
        <v>58419</v>
      </c>
      <c r="BA31" s="356">
        <v>68088</v>
      </c>
      <c r="BB31" s="356">
        <v>85168</v>
      </c>
      <c r="BC31" s="356">
        <v>89823</v>
      </c>
      <c r="BD31" s="356">
        <v>89850</v>
      </c>
      <c r="BE31" s="356">
        <v>85734</v>
      </c>
      <c r="BF31" s="357">
        <v>87050</v>
      </c>
    </row>
    <row r="32" spans="1:58" ht="5.0999999999999996" customHeight="1">
      <c r="A32" s="348"/>
      <c r="B32" s="349"/>
      <c r="C32" s="349"/>
      <c r="D32" s="349"/>
      <c r="E32" s="349"/>
      <c r="F32" s="349"/>
      <c r="G32" s="349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210"/>
    </row>
    <row r="33" spans="1:128" ht="15" customHeight="1">
      <c r="A33" s="348" t="s">
        <v>310</v>
      </c>
      <c r="B33" s="349">
        <v>1449</v>
      </c>
      <c r="C33" s="349">
        <v>1590</v>
      </c>
      <c r="D33" s="349">
        <v>1628</v>
      </c>
      <c r="E33" s="349">
        <v>1606</v>
      </c>
      <c r="F33" s="349">
        <v>1807</v>
      </c>
      <c r="G33" s="349">
        <v>1977</v>
      </c>
      <c r="H33" s="75">
        <v>2022</v>
      </c>
      <c r="I33" s="75">
        <v>2468</v>
      </c>
      <c r="J33" s="75">
        <v>3165</v>
      </c>
      <c r="K33" s="75">
        <v>3803</v>
      </c>
      <c r="L33" s="75">
        <v>4328</v>
      </c>
      <c r="M33" s="75">
        <v>3985</v>
      </c>
      <c r="N33" s="75">
        <v>4456</v>
      </c>
      <c r="O33" s="75">
        <v>4876</v>
      </c>
      <c r="P33" s="75">
        <v>5039</v>
      </c>
      <c r="Q33" s="75">
        <v>4791</v>
      </c>
      <c r="R33" s="75">
        <v>4961</v>
      </c>
      <c r="S33" s="75">
        <v>4810</v>
      </c>
      <c r="T33" s="75">
        <v>5147</v>
      </c>
      <c r="U33" s="75">
        <v>4825</v>
      </c>
      <c r="V33" s="75">
        <v>4483</v>
      </c>
      <c r="W33" s="75">
        <v>7533</v>
      </c>
      <c r="X33" s="75">
        <v>7276</v>
      </c>
      <c r="Y33" s="75">
        <v>7996</v>
      </c>
      <c r="Z33" s="75">
        <v>5888</v>
      </c>
      <c r="AA33" s="75">
        <v>4255</v>
      </c>
      <c r="AB33" s="75">
        <v>4131</v>
      </c>
      <c r="AC33" s="75">
        <v>3188</v>
      </c>
      <c r="AD33" s="75">
        <v>3324</v>
      </c>
      <c r="AE33" s="75">
        <v>3550</v>
      </c>
      <c r="AF33" s="75">
        <v>3240</v>
      </c>
      <c r="AG33" s="75">
        <v>3292</v>
      </c>
      <c r="AH33" s="75">
        <v>3298</v>
      </c>
      <c r="AI33" s="75">
        <v>3322</v>
      </c>
      <c r="AJ33" s="75">
        <v>3220</v>
      </c>
      <c r="AK33" s="75">
        <v>2862</v>
      </c>
      <c r="AL33" s="75">
        <v>3534</v>
      </c>
      <c r="AM33" s="75">
        <v>3724</v>
      </c>
      <c r="AN33" s="75">
        <v>3925</v>
      </c>
      <c r="AO33" s="75">
        <v>3277.89546857803</v>
      </c>
      <c r="AP33" s="75">
        <v>3879</v>
      </c>
      <c r="AQ33" s="75">
        <v>3677</v>
      </c>
      <c r="AR33" s="75">
        <v>5368</v>
      </c>
      <c r="AS33" s="75">
        <v>4565</v>
      </c>
      <c r="AT33" s="75">
        <v>5293</v>
      </c>
      <c r="AU33" s="75">
        <v>3671</v>
      </c>
      <c r="AV33" s="75">
        <v>3961</v>
      </c>
      <c r="AW33" s="75">
        <v>4155</v>
      </c>
      <c r="AX33" s="75">
        <v>4887</v>
      </c>
      <c r="AY33" s="75">
        <v>7161</v>
      </c>
      <c r="AZ33" s="75">
        <v>8180</v>
      </c>
      <c r="BA33" s="75">
        <v>8107</v>
      </c>
      <c r="BB33" s="75">
        <v>5224</v>
      </c>
      <c r="BC33" s="75">
        <v>7536</v>
      </c>
      <c r="BD33" s="75">
        <v>7033</v>
      </c>
      <c r="BE33" s="75">
        <v>7992</v>
      </c>
      <c r="BF33" s="210">
        <v>6413</v>
      </c>
    </row>
    <row r="34" spans="1:128" s="360" customFormat="1" ht="4.5" customHeight="1">
      <c r="A34" s="348"/>
      <c r="B34" s="349"/>
      <c r="C34" s="349"/>
      <c r="D34" s="349"/>
      <c r="E34" s="349"/>
      <c r="F34" s="349"/>
      <c r="G34" s="349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</row>
    <row r="35" spans="1:128" s="117" customFormat="1" ht="15" customHeight="1" thickBot="1">
      <c r="A35" s="144" t="s">
        <v>311</v>
      </c>
      <c r="B35" s="83">
        <v>6065</v>
      </c>
      <c r="C35" s="83">
        <v>6304</v>
      </c>
      <c r="D35" s="83">
        <v>7047</v>
      </c>
      <c r="E35" s="83">
        <v>7161</v>
      </c>
      <c r="F35" s="83">
        <v>7495</v>
      </c>
      <c r="G35" s="83">
        <v>7940</v>
      </c>
      <c r="H35" s="83">
        <v>9014</v>
      </c>
      <c r="I35" s="83">
        <v>11235</v>
      </c>
      <c r="J35" s="83">
        <v>11583</v>
      </c>
      <c r="K35" s="83">
        <v>11554</v>
      </c>
      <c r="L35" s="83">
        <v>12220</v>
      </c>
      <c r="M35" s="83">
        <v>11708</v>
      </c>
      <c r="N35" s="83">
        <v>12101</v>
      </c>
      <c r="O35" s="83">
        <v>12397</v>
      </c>
      <c r="P35" s="83">
        <v>12149</v>
      </c>
      <c r="Q35" s="83">
        <v>12656</v>
      </c>
      <c r="R35" s="83">
        <v>13458</v>
      </c>
      <c r="S35" s="83">
        <v>15169</v>
      </c>
      <c r="T35" s="83">
        <v>16512</v>
      </c>
      <c r="U35" s="83">
        <v>16065</v>
      </c>
      <c r="V35" s="83">
        <v>16671</v>
      </c>
      <c r="W35" s="83">
        <v>15573</v>
      </c>
      <c r="X35" s="83">
        <v>16255</v>
      </c>
      <c r="Y35" s="83">
        <v>16207</v>
      </c>
      <c r="Z35" s="83">
        <v>20133</v>
      </c>
      <c r="AA35" s="83">
        <v>25560</v>
      </c>
      <c r="AB35" s="83">
        <v>26438</v>
      </c>
      <c r="AC35" s="83">
        <v>26217</v>
      </c>
      <c r="AD35" s="83">
        <v>25890</v>
      </c>
      <c r="AE35" s="83">
        <v>26385</v>
      </c>
      <c r="AF35" s="83">
        <v>28078</v>
      </c>
      <c r="AG35" s="83">
        <v>29056</v>
      </c>
      <c r="AH35" s="83">
        <v>34227</v>
      </c>
      <c r="AI35" s="83">
        <v>33762</v>
      </c>
      <c r="AJ35" s="83">
        <v>49150</v>
      </c>
      <c r="AK35" s="83">
        <v>47037</v>
      </c>
      <c r="AL35" s="83">
        <v>44910</v>
      </c>
      <c r="AM35" s="83">
        <v>43445</v>
      </c>
      <c r="AN35" s="83">
        <v>46985</v>
      </c>
      <c r="AO35" s="83">
        <v>48280.104531421966</v>
      </c>
      <c r="AP35" s="83">
        <v>48158</v>
      </c>
      <c r="AQ35" s="83">
        <v>50218.21</v>
      </c>
      <c r="AR35" s="83">
        <v>49200</v>
      </c>
      <c r="AS35" s="83">
        <v>48349</v>
      </c>
      <c r="AT35" s="83">
        <v>47627</v>
      </c>
      <c r="AU35" s="83">
        <v>53869</v>
      </c>
      <c r="AV35" s="83">
        <v>55535</v>
      </c>
      <c r="AW35" s="83">
        <v>50462</v>
      </c>
      <c r="AX35" s="83">
        <v>50531</v>
      </c>
      <c r="AY35" s="83">
        <v>49349</v>
      </c>
      <c r="AZ35" s="83">
        <v>50239</v>
      </c>
      <c r="BA35" s="83">
        <v>59981</v>
      </c>
      <c r="BB35" s="83">
        <v>79944</v>
      </c>
      <c r="BC35" s="83">
        <v>82287</v>
      </c>
      <c r="BD35" s="83">
        <v>82817</v>
      </c>
      <c r="BE35" s="83">
        <v>77742</v>
      </c>
      <c r="BF35" s="83">
        <v>80637</v>
      </c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</row>
    <row r="36" spans="1:128" s="363" customFormat="1" ht="12.75" customHeight="1" thickTop="1">
      <c r="A36" s="361"/>
      <c r="B36" s="361"/>
      <c r="C36" s="361"/>
      <c r="D36" s="361"/>
      <c r="E36" s="361"/>
      <c r="F36" s="361"/>
      <c r="G36" s="361"/>
      <c r="H36" s="361"/>
      <c r="I36" s="362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</row>
    <row r="37" spans="1:128" s="363" customFormat="1" ht="28.5" customHeight="1">
      <c r="A37" s="364" t="s">
        <v>312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</row>
    <row r="38" spans="1:128" s="363" customFormat="1" ht="45" customHeight="1">
      <c r="A38" s="364" t="s">
        <v>313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</row>
    <row r="39" spans="1:128" s="363" customFormat="1" ht="12">
      <c r="A39" s="366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</row>
    <row r="40" spans="1:128" s="363" customFormat="1" ht="1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</row>
    <row r="41" spans="1:128" s="363" customFormat="1" ht="15" customHeight="1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</row>
    <row r="42" spans="1:128" s="363" customFormat="1" ht="15" customHeight="1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</row>
    <row r="43" spans="1:128" s="363" customFormat="1" ht="15" customHeight="1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</row>
    <row r="44" spans="1:128" s="363" customFormat="1" ht="15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</row>
    <row r="45" spans="1:128" s="363" customFormat="1" ht="15" customHeight="1">
      <c r="A45" s="361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</row>
    <row r="46" spans="1:128" s="363" customFormat="1" ht="15" customHeight="1">
      <c r="A46" s="361"/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</row>
    <row r="47" spans="1:128" s="363" customFormat="1" ht="15" customHeight="1">
      <c r="A47" s="361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</row>
    <row r="48" spans="1:128" s="363" customFormat="1" ht="15" customHeight="1">
      <c r="A48" s="361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</row>
    <row r="49" spans="1:58" s="363" customFormat="1" ht="15" customHeight="1">
      <c r="A49" s="361"/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</row>
    <row r="50" spans="1:58" s="363" customFormat="1" ht="15" customHeight="1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</row>
    <row r="51" spans="1:58" s="363" customFormat="1" ht="15" customHeight="1">
      <c r="A51" s="361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</row>
    <row r="52" spans="1:58" s="363" customFormat="1" ht="15" customHeight="1">
      <c r="A52" s="361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</row>
    <row r="53" spans="1:58" s="363" customFormat="1" ht="15" customHeight="1">
      <c r="A53" s="361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</row>
    <row r="54" spans="1:58" s="363" customFormat="1" ht="15" customHeight="1">
      <c r="A54" s="361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</row>
    <row r="55" spans="1:58" s="363" customFormat="1" ht="15" customHeight="1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</row>
    <row r="56" spans="1:58" s="363" customFormat="1" ht="15" customHeight="1">
      <c r="A56" s="361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</row>
    <row r="57" spans="1:58" s="363" customFormat="1" ht="15" customHeight="1">
      <c r="A57" s="361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</row>
    <row r="58" spans="1:58" s="363" customFormat="1" ht="15" customHeight="1">
      <c r="A58" s="361"/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</row>
    <row r="59" spans="1:58" s="363" customFormat="1" ht="15" customHeight="1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</row>
    <row r="60" spans="1:58" s="363" customFormat="1" ht="15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</row>
    <row r="61" spans="1:58" s="363" customFormat="1" ht="15" customHeight="1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</row>
    <row r="62" spans="1:58" s="363" customFormat="1" ht="15" customHeight="1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</row>
    <row r="63" spans="1:58" s="363" customFormat="1" ht="15" customHeight="1">
      <c r="A63" s="361"/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s="363" customFormat="1" ht="15" customHeight="1">
      <c r="A64" s="361"/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</row>
    <row r="65" spans="1:58" s="363" customFormat="1" ht="15" customHeight="1">
      <c r="A65" s="361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</row>
    <row r="66" spans="1:58" s="363" customFormat="1" ht="15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</row>
    <row r="67" spans="1:58" s="363" customFormat="1" ht="15" customHeight="1">
      <c r="A67" s="361"/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</row>
    <row r="68" spans="1:58" s="363" customFormat="1" ht="15" customHeight="1">
      <c r="A68" s="361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</row>
    <row r="69" spans="1:58" s="363" customFormat="1" ht="15" customHeight="1">
      <c r="A69" s="361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</row>
    <row r="70" spans="1:58" s="363" customFormat="1" ht="15" customHeight="1">
      <c r="A70" s="361"/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</row>
    <row r="71" spans="1:58" s="363" customFormat="1" ht="15" customHeight="1">
      <c r="A71" s="361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</row>
    <row r="72" spans="1:58" s="363" customFormat="1" ht="15" customHeight="1">
      <c r="A72" s="361"/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</row>
    <row r="73" spans="1:58" s="363" customFormat="1" ht="1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</row>
    <row r="74" spans="1:58" s="363" customFormat="1" ht="1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</row>
    <row r="75" spans="1:58" s="363" customFormat="1" ht="15" customHeight="1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</row>
    <row r="76" spans="1:58" s="363" customFormat="1" ht="15" customHeight="1">
      <c r="A76" s="361"/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</row>
    <row r="77" spans="1:58" s="363" customFormat="1" ht="15" customHeight="1">
      <c r="A77" s="361"/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</row>
    <row r="78" spans="1:58" s="363" customFormat="1" ht="15" customHeight="1">
      <c r="A78" s="361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</row>
    <row r="79" spans="1:58" s="363" customFormat="1" ht="15" customHeight="1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</row>
    <row r="80" spans="1:58" s="363" customFormat="1" ht="15" customHeight="1">
      <c r="A80" s="361"/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</row>
    <row r="81" spans="1:58" s="363" customFormat="1" ht="15" customHeight="1">
      <c r="A81" s="361"/>
      <c r="B81" s="361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</row>
    <row r="82" spans="1:58" s="363" customFormat="1" ht="15" customHeight="1">
      <c r="A82" s="361"/>
      <c r="B82" s="361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</row>
    <row r="83" spans="1:58" s="363" customFormat="1" ht="15" customHeight="1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</row>
    <row r="84" spans="1:58" s="363" customFormat="1" ht="15" customHeight="1">
      <c r="A84" s="361"/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</row>
    <row r="85" spans="1:58" s="363" customFormat="1" ht="15" customHeight="1">
      <c r="A85" s="361"/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</row>
    <row r="86" spans="1:58" s="363" customFormat="1" ht="15" customHeight="1">
      <c r="A86" s="361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</row>
    <row r="87" spans="1:58" s="363" customFormat="1" ht="15" customHeight="1">
      <c r="A87" s="361"/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</row>
    <row r="88" spans="1:58" s="363" customFormat="1" ht="15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</row>
    <row r="89" spans="1:58" s="363" customFormat="1" ht="15" customHeight="1">
      <c r="A89" s="361"/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</row>
    <row r="90" spans="1:58" s="363" customFormat="1" ht="1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</row>
    <row r="91" spans="1:58" s="363" customFormat="1" ht="15" customHeight="1">
      <c r="A91" s="361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</row>
    <row r="92" spans="1:58" s="363" customFormat="1" ht="15" customHeight="1">
      <c r="A92" s="361"/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</row>
    <row r="93" spans="1:58" s="363" customFormat="1" ht="15" customHeight="1">
      <c r="A93" s="361"/>
      <c r="B93" s="361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</row>
    <row r="94" spans="1:58" s="363" customFormat="1" ht="15" customHeight="1">
      <c r="A94" s="361"/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</row>
    <row r="95" spans="1:58" s="363" customFormat="1" ht="15" customHeight="1">
      <c r="A95" s="361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</row>
    <row r="96" spans="1:58" s="363" customFormat="1" ht="15" customHeight="1">
      <c r="A96" s="361"/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</row>
    <row r="97" spans="1:58" s="363" customFormat="1" ht="15" customHeight="1">
      <c r="A97" s="361"/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</row>
    <row r="98" spans="1:58" s="363" customFormat="1" ht="15" customHeight="1">
      <c r="A98" s="361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</row>
    <row r="99" spans="1:58" s="363" customFormat="1" ht="15" customHeight="1">
      <c r="A99" s="361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</row>
    <row r="100" spans="1:58" s="363" customFormat="1" ht="15" customHeight="1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</row>
    <row r="101" spans="1:58" s="363" customFormat="1" ht="15" customHeight="1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</row>
    <row r="102" spans="1:58" s="363" customFormat="1" ht="15" customHeight="1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</row>
    <row r="103" spans="1:58" s="363" customFormat="1" ht="15" customHeight="1">
      <c r="A103" s="361"/>
      <c r="B103" s="361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</row>
    <row r="104" spans="1:58" s="363" customFormat="1" ht="15" customHeight="1">
      <c r="A104" s="361"/>
      <c r="B104" s="361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</row>
    <row r="105" spans="1:58" s="363" customFormat="1" ht="15" customHeight="1">
      <c r="A105" s="361"/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</row>
    <row r="106" spans="1:58" s="363" customFormat="1" ht="15" customHeight="1">
      <c r="A106" s="361"/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</row>
    <row r="107" spans="1:58" s="363" customFormat="1" ht="15" customHeight="1">
      <c r="A107" s="361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</row>
    <row r="108" spans="1:58" s="363" customFormat="1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</row>
    <row r="109" spans="1:58" s="363" customFormat="1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</row>
    <row r="110" spans="1:58" s="363" customFormat="1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</row>
    <row r="111" spans="1:58" s="363" customFormat="1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</row>
    <row r="112" spans="1:58" s="363" customFormat="1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</row>
    <row r="113" spans="1:58" s="363" customFormat="1" ht="15" customHeight="1">
      <c r="A113" s="361"/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</row>
    <row r="114" spans="1:58" s="363" customFormat="1" ht="15" customHeight="1">
      <c r="A114" s="361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</row>
    <row r="115" spans="1:58" s="363" customFormat="1" ht="15" customHeight="1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</row>
    <row r="116" spans="1:58" s="363" customFormat="1" ht="15" customHeight="1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</row>
    <row r="117" spans="1:58" s="363" customFormat="1" ht="15" customHeight="1">
      <c r="A117" s="361"/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</row>
    <row r="118" spans="1:58" s="363" customFormat="1" ht="15" customHeight="1">
      <c r="A118" s="361"/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</row>
    <row r="119" spans="1:58" s="363" customFormat="1" ht="15" customHeight="1">
      <c r="A119" s="361"/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</row>
    <row r="120" spans="1:58" s="363" customFormat="1" ht="15" customHeight="1">
      <c r="A120" s="361"/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</row>
    <row r="121" spans="1:58" s="363" customFormat="1" ht="15" customHeight="1">
      <c r="A121" s="361"/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</row>
    <row r="122" spans="1:58" s="368" customFormat="1" ht="15" customHeight="1">
      <c r="A122" s="367"/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67"/>
      <c r="BC122" s="367"/>
      <c r="BD122" s="367"/>
      <c r="BE122" s="367"/>
      <c r="BF122" s="367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90" orientation="landscape" r:id="rId1"/>
  <headerFooter alignWithMargins="0">
    <oddHeader>&amp;R&amp;P/&amp;N</oddHeader>
  </headerFooter>
  <colBreaks count="6" manualBreakCount="6">
    <brk id="9" max="38" man="1"/>
    <brk id="17" max="38" man="1"/>
    <brk id="25" max="38" man="1"/>
    <brk id="33" max="38" man="1"/>
    <brk id="41" max="38" man="1"/>
    <brk id="49" max="38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117"/>
  <sheetViews>
    <sheetView showGridLines="0" zoomScaleNormal="100" workbookViewId="0">
      <pane xSplit="1" ySplit="8" topLeftCell="AO9" activePane="bottomRight" state="frozen"/>
      <selection activeCell="A7" sqref="A7:A38"/>
      <selection pane="topRight" activeCell="A7" sqref="A7:A38"/>
      <selection pane="bottomLeft" activeCell="A7" sqref="A7:A38"/>
      <selection pane="bottomRight" activeCell="BF6" sqref="BF6"/>
    </sheetView>
  </sheetViews>
  <sheetFormatPr defaultColWidth="9" defaultRowHeight="15" customHeight="1"/>
  <cols>
    <col min="1" max="1" width="49.75" style="360" bestFit="1" customWidth="1"/>
    <col min="2" max="20" width="8.75" style="360" bestFit="1" customWidth="1"/>
    <col min="21" max="57" width="10.125" style="360" bestFit="1" customWidth="1"/>
    <col min="58" max="58" width="9.125" style="360" bestFit="1" customWidth="1"/>
    <col min="59" max="16384" width="9" style="350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15" customHeight="1" thickBot="1">
      <c r="A5" s="102" t="s">
        <v>314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74"/>
      <c r="CO5" s="174"/>
      <c r="CP5" s="174"/>
      <c r="CQ5" s="344"/>
      <c r="CR5" s="174"/>
      <c r="CS5" s="174"/>
      <c r="CT5" s="174"/>
      <c r="CU5" s="174"/>
      <c r="CV5" s="346"/>
    </row>
    <row r="6" spans="1:225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</row>
    <row r="10" spans="1:225" s="358" customFormat="1" ht="15" customHeight="1">
      <c r="A10" s="354" t="s">
        <v>315</v>
      </c>
      <c r="B10" s="355">
        <v>255319</v>
      </c>
      <c r="C10" s="355">
        <v>260321</v>
      </c>
      <c r="D10" s="355">
        <v>285111</v>
      </c>
      <c r="E10" s="355">
        <v>305485</v>
      </c>
      <c r="F10" s="355">
        <v>321543</v>
      </c>
      <c r="G10" s="355">
        <v>366197</v>
      </c>
      <c r="H10" s="356">
        <v>382325</v>
      </c>
      <c r="I10" s="356">
        <v>410464</v>
      </c>
      <c r="J10" s="356">
        <v>439901</v>
      </c>
      <c r="K10" s="356">
        <v>435880</v>
      </c>
      <c r="L10" s="356">
        <v>437877</v>
      </c>
      <c r="M10" s="356">
        <v>454365</v>
      </c>
      <c r="N10" s="356">
        <v>481331</v>
      </c>
      <c r="O10" s="356">
        <v>504665</v>
      </c>
      <c r="P10" s="356">
        <v>555409</v>
      </c>
      <c r="Q10" s="356">
        <v>576806</v>
      </c>
      <c r="R10" s="356">
        <v>615688</v>
      </c>
      <c r="S10" s="356">
        <v>623278</v>
      </c>
      <c r="T10" s="356">
        <v>653743</v>
      </c>
      <c r="U10" s="356">
        <v>684420</v>
      </c>
      <c r="V10" s="356">
        <v>715004</v>
      </c>
      <c r="W10" s="356">
        <v>746915</v>
      </c>
      <c r="X10" s="356">
        <v>767565</v>
      </c>
      <c r="Y10" s="356">
        <v>783396</v>
      </c>
      <c r="Z10" s="356">
        <v>807790</v>
      </c>
      <c r="AA10" s="356">
        <v>806309</v>
      </c>
      <c r="AB10" s="356">
        <v>817950</v>
      </c>
      <c r="AC10" s="356">
        <v>824692</v>
      </c>
      <c r="AD10" s="356">
        <v>838494</v>
      </c>
      <c r="AE10" s="356">
        <v>842444</v>
      </c>
      <c r="AF10" s="356">
        <v>898194</v>
      </c>
      <c r="AG10" s="356">
        <v>937369</v>
      </c>
      <c r="AH10" s="356">
        <v>938650</v>
      </c>
      <c r="AI10" s="356">
        <v>929261</v>
      </c>
      <c r="AJ10" s="356">
        <v>933890</v>
      </c>
      <c r="AK10" s="356">
        <v>960112</v>
      </c>
      <c r="AL10" s="356">
        <v>992867</v>
      </c>
      <c r="AM10" s="356">
        <v>985871</v>
      </c>
      <c r="AN10" s="356">
        <v>1131998</v>
      </c>
      <c r="AO10" s="356">
        <v>1148424</v>
      </c>
      <c r="AP10" s="356">
        <v>1157548</v>
      </c>
      <c r="AQ10" s="356">
        <v>1141180</v>
      </c>
      <c r="AR10" s="356">
        <v>1171026</v>
      </c>
      <c r="AS10" s="356">
        <v>1152841</v>
      </c>
      <c r="AT10" s="356">
        <v>1161964.8399999999</v>
      </c>
      <c r="AU10" s="356">
        <v>1170247.73</v>
      </c>
      <c r="AV10" s="356">
        <v>1217839.22</v>
      </c>
      <c r="AW10" s="356">
        <v>1241355</v>
      </c>
      <c r="AX10" s="356">
        <v>1250664</v>
      </c>
      <c r="AY10" s="356">
        <v>1260237</v>
      </c>
      <c r="AZ10" s="356">
        <v>1260203</v>
      </c>
      <c r="BA10" s="356">
        <v>1258314.5079999999</v>
      </c>
      <c r="BB10" s="356">
        <v>1337527</v>
      </c>
      <c r="BC10" s="356">
        <v>1424042</v>
      </c>
      <c r="BD10" s="356">
        <v>1502234</v>
      </c>
      <c r="BE10" s="356">
        <v>1485008</v>
      </c>
      <c r="BF10" s="357">
        <v>1506649</v>
      </c>
      <c r="BI10" s="374"/>
    </row>
    <row r="11" spans="1:225" ht="15" customHeight="1">
      <c r="A11" s="348" t="s">
        <v>316</v>
      </c>
      <c r="B11" s="349">
        <v>84162</v>
      </c>
      <c r="C11" s="349">
        <v>82601</v>
      </c>
      <c r="D11" s="349">
        <v>86736</v>
      </c>
      <c r="E11" s="349">
        <v>98323</v>
      </c>
      <c r="F11" s="349">
        <v>106710</v>
      </c>
      <c r="G11" s="349">
        <v>122752</v>
      </c>
      <c r="H11" s="375">
        <v>139170</v>
      </c>
      <c r="I11" s="375">
        <v>164493</v>
      </c>
      <c r="J11" s="132">
        <v>169104</v>
      </c>
      <c r="K11" s="132">
        <v>167512</v>
      </c>
      <c r="L11" s="132">
        <v>167987</v>
      </c>
      <c r="M11" s="132">
        <v>171073</v>
      </c>
      <c r="N11" s="132">
        <v>170722</v>
      </c>
      <c r="O11" s="132">
        <v>178453</v>
      </c>
      <c r="P11" s="132">
        <v>186194</v>
      </c>
      <c r="Q11" s="132">
        <v>193201</v>
      </c>
      <c r="R11" s="132">
        <v>203822</v>
      </c>
      <c r="S11" s="132">
        <v>213561</v>
      </c>
      <c r="T11" s="132">
        <v>224664</v>
      </c>
      <c r="U11" s="132">
        <v>217424</v>
      </c>
      <c r="V11" s="132">
        <v>213877</v>
      </c>
      <c r="W11" s="132">
        <v>217070</v>
      </c>
      <c r="X11" s="132">
        <v>212869</v>
      </c>
      <c r="Y11" s="132">
        <v>211858</v>
      </c>
      <c r="Z11" s="132">
        <v>205870</v>
      </c>
      <c r="AA11" s="132">
        <v>208485</v>
      </c>
      <c r="AB11" s="132">
        <v>216778</v>
      </c>
      <c r="AC11" s="132">
        <v>218063</v>
      </c>
      <c r="AD11" s="132">
        <v>218709</v>
      </c>
      <c r="AE11" s="132">
        <v>213270</v>
      </c>
      <c r="AF11" s="132">
        <v>211882</v>
      </c>
      <c r="AG11" s="132">
        <v>211612</v>
      </c>
      <c r="AH11" s="132">
        <v>211702</v>
      </c>
      <c r="AI11" s="132">
        <v>195926</v>
      </c>
      <c r="AJ11" s="132">
        <v>203637</v>
      </c>
      <c r="AK11" s="132">
        <v>195760</v>
      </c>
      <c r="AL11" s="132">
        <v>189192</v>
      </c>
      <c r="AM11" s="132">
        <v>179436</v>
      </c>
      <c r="AN11" s="132">
        <v>239937</v>
      </c>
      <c r="AO11" s="132">
        <v>234214</v>
      </c>
      <c r="AP11" s="132">
        <v>235432</v>
      </c>
      <c r="AQ11" s="132">
        <v>260120</v>
      </c>
      <c r="AR11" s="132">
        <v>259577</v>
      </c>
      <c r="AS11" s="132">
        <v>265278</v>
      </c>
      <c r="AT11" s="132">
        <v>271391</v>
      </c>
      <c r="AU11" s="132">
        <v>299604.26</v>
      </c>
      <c r="AV11" s="132">
        <v>319375</v>
      </c>
      <c r="AW11" s="132">
        <v>342879</v>
      </c>
      <c r="AX11" s="132">
        <v>326674</v>
      </c>
      <c r="AY11" s="132">
        <v>332074</v>
      </c>
      <c r="AZ11" s="132">
        <v>338911</v>
      </c>
      <c r="BA11" s="132">
        <v>368948</v>
      </c>
      <c r="BB11" s="132">
        <v>402206</v>
      </c>
      <c r="BC11" s="132">
        <v>495873</v>
      </c>
      <c r="BD11" s="132">
        <v>526540</v>
      </c>
      <c r="BE11" s="132">
        <v>551353</v>
      </c>
      <c r="BF11" s="133">
        <v>542927</v>
      </c>
      <c r="BI11" s="376"/>
    </row>
    <row r="12" spans="1:225" ht="15" customHeight="1">
      <c r="A12" s="348" t="s">
        <v>317</v>
      </c>
      <c r="B12" s="349">
        <v>50901</v>
      </c>
      <c r="C12" s="349">
        <v>53756</v>
      </c>
      <c r="D12" s="349">
        <v>68621</v>
      </c>
      <c r="E12" s="349">
        <v>73634</v>
      </c>
      <c r="F12" s="349">
        <v>69540</v>
      </c>
      <c r="G12" s="349">
        <v>98278</v>
      </c>
      <c r="H12" s="132">
        <v>87464</v>
      </c>
      <c r="I12" s="132">
        <v>79977</v>
      </c>
      <c r="J12" s="132">
        <v>91659</v>
      </c>
      <c r="K12" s="132">
        <v>99710</v>
      </c>
      <c r="L12" s="132">
        <v>102604</v>
      </c>
      <c r="M12" s="132">
        <v>113273</v>
      </c>
      <c r="N12" s="132">
        <v>128172</v>
      </c>
      <c r="O12" s="132">
        <v>131134</v>
      </c>
      <c r="P12" s="132">
        <v>157009</v>
      </c>
      <c r="Q12" s="132">
        <v>171497</v>
      </c>
      <c r="R12" s="132">
        <v>178989</v>
      </c>
      <c r="S12" s="132">
        <v>164204</v>
      </c>
      <c r="T12" s="132">
        <v>171458</v>
      </c>
      <c r="U12" s="132">
        <v>197448</v>
      </c>
      <c r="V12" s="132">
        <v>213930</v>
      </c>
      <c r="W12" s="132">
        <v>225974</v>
      </c>
      <c r="X12" s="132">
        <v>245538</v>
      </c>
      <c r="Y12" s="132">
        <v>255591</v>
      </c>
      <c r="Z12" s="132">
        <v>281045</v>
      </c>
      <c r="AA12" s="132">
        <v>266825</v>
      </c>
      <c r="AB12" s="132">
        <v>258580</v>
      </c>
      <c r="AC12" s="132">
        <v>256279</v>
      </c>
      <c r="AD12" s="132">
        <v>250716</v>
      </c>
      <c r="AE12" s="132">
        <v>255611</v>
      </c>
      <c r="AF12" s="132">
        <v>297814</v>
      </c>
      <c r="AG12" s="132">
        <v>320194</v>
      </c>
      <c r="AH12" s="132">
        <v>303740</v>
      </c>
      <c r="AI12" s="132">
        <v>293730</v>
      </c>
      <c r="AJ12" s="132">
        <v>257847</v>
      </c>
      <c r="AK12" s="132">
        <v>279726</v>
      </c>
      <c r="AL12" s="132">
        <v>297350</v>
      </c>
      <c r="AM12" s="132">
        <v>287117</v>
      </c>
      <c r="AN12" s="132">
        <v>320556</v>
      </c>
      <c r="AO12" s="132">
        <v>349070</v>
      </c>
      <c r="AP12" s="132">
        <v>351263</v>
      </c>
      <c r="AQ12" s="132">
        <v>316026</v>
      </c>
      <c r="AR12" s="132">
        <v>334060</v>
      </c>
      <c r="AS12" s="132">
        <v>313562</v>
      </c>
      <c r="AT12" s="132">
        <v>295929.90000000002</v>
      </c>
      <c r="AU12" s="132">
        <v>263309.57</v>
      </c>
      <c r="AV12" s="132">
        <v>285413.71999999997</v>
      </c>
      <c r="AW12" s="132">
        <v>281897</v>
      </c>
      <c r="AX12" s="132">
        <v>266544</v>
      </c>
      <c r="AY12" s="132">
        <v>250734</v>
      </c>
      <c r="AZ12" s="132">
        <v>231145</v>
      </c>
      <c r="BA12" s="132">
        <v>216675</v>
      </c>
      <c r="BB12" s="132">
        <v>232206</v>
      </c>
      <c r="BC12" s="132">
        <v>236240</v>
      </c>
      <c r="BD12" s="132">
        <v>281642</v>
      </c>
      <c r="BE12" s="132">
        <v>262589</v>
      </c>
      <c r="BF12" s="133">
        <v>280296</v>
      </c>
      <c r="BI12" s="376"/>
    </row>
    <row r="13" spans="1:225" ht="15" customHeight="1">
      <c r="A13" s="348" t="s">
        <v>318</v>
      </c>
      <c r="B13" s="349">
        <v>5027</v>
      </c>
      <c r="C13" s="349">
        <v>4936</v>
      </c>
      <c r="D13" s="349">
        <v>5009</v>
      </c>
      <c r="E13" s="349">
        <v>4299</v>
      </c>
      <c r="F13" s="349">
        <v>4230</v>
      </c>
      <c r="G13" s="349">
        <v>2771</v>
      </c>
      <c r="H13" s="132">
        <v>3357</v>
      </c>
      <c r="I13" s="132">
        <v>4026</v>
      </c>
      <c r="J13" s="132">
        <v>4164</v>
      </c>
      <c r="K13" s="132">
        <v>3435</v>
      </c>
      <c r="L13" s="132">
        <v>3277</v>
      </c>
      <c r="M13" s="132">
        <v>3461</v>
      </c>
      <c r="N13" s="132">
        <v>4524</v>
      </c>
      <c r="O13" s="132">
        <v>8802</v>
      </c>
      <c r="P13" s="132">
        <v>9875</v>
      </c>
      <c r="Q13" s="132">
        <v>13977</v>
      </c>
      <c r="R13" s="132">
        <v>18200</v>
      </c>
      <c r="S13" s="132">
        <v>25774</v>
      </c>
      <c r="T13" s="132">
        <v>29100</v>
      </c>
      <c r="U13" s="132">
        <v>37583</v>
      </c>
      <c r="V13" s="132">
        <v>44952</v>
      </c>
      <c r="W13" s="132">
        <v>47406</v>
      </c>
      <c r="X13" s="132">
        <v>50223</v>
      </c>
      <c r="Y13" s="132">
        <v>47932</v>
      </c>
      <c r="Z13" s="132">
        <v>44640</v>
      </c>
      <c r="AA13" s="132">
        <v>50512</v>
      </c>
      <c r="AB13" s="132">
        <v>52301</v>
      </c>
      <c r="AC13" s="132">
        <v>54592</v>
      </c>
      <c r="AD13" s="132">
        <v>61823</v>
      </c>
      <c r="AE13" s="132">
        <v>67455</v>
      </c>
      <c r="AF13" s="132">
        <v>72803</v>
      </c>
      <c r="AG13" s="132">
        <v>82335</v>
      </c>
      <c r="AH13" s="132">
        <v>85480</v>
      </c>
      <c r="AI13" s="132">
        <v>92942</v>
      </c>
      <c r="AJ13" s="132">
        <v>108152</v>
      </c>
      <c r="AK13" s="132">
        <v>106275</v>
      </c>
      <c r="AL13" s="132">
        <v>108482</v>
      </c>
      <c r="AM13" s="132">
        <v>109326</v>
      </c>
      <c r="AN13" s="132">
        <v>150689</v>
      </c>
      <c r="AO13" s="132">
        <v>147749</v>
      </c>
      <c r="AP13" s="132">
        <v>140002</v>
      </c>
      <c r="AQ13" s="132">
        <v>128791</v>
      </c>
      <c r="AR13" s="132">
        <v>133337</v>
      </c>
      <c r="AS13" s="132">
        <v>132547</v>
      </c>
      <c r="AT13" s="132">
        <v>140376.82999999999</v>
      </c>
      <c r="AU13" s="132">
        <v>151037.71</v>
      </c>
      <c r="AV13" s="132">
        <v>146881.60000000001</v>
      </c>
      <c r="AW13" s="132">
        <v>144879</v>
      </c>
      <c r="AX13" s="132">
        <v>154853</v>
      </c>
      <c r="AY13" s="132">
        <v>160774</v>
      </c>
      <c r="AZ13" s="132">
        <v>160715</v>
      </c>
      <c r="BA13" s="132">
        <v>168761</v>
      </c>
      <c r="BB13" s="132">
        <v>170452</v>
      </c>
      <c r="BC13" s="132">
        <v>159954</v>
      </c>
      <c r="BD13" s="132">
        <v>152688</v>
      </c>
      <c r="BE13" s="132">
        <v>144212</v>
      </c>
      <c r="BF13" s="133">
        <v>142083</v>
      </c>
    </row>
    <row r="14" spans="1:225" ht="15" customHeight="1">
      <c r="A14" s="348" t="s">
        <v>319</v>
      </c>
      <c r="B14" s="349">
        <v>18634</v>
      </c>
      <c r="C14" s="349">
        <v>19165</v>
      </c>
      <c r="D14" s="349">
        <v>20735</v>
      </c>
      <c r="E14" s="349">
        <v>23410</v>
      </c>
      <c r="F14" s="349">
        <v>24013</v>
      </c>
      <c r="G14" s="349">
        <v>24736</v>
      </c>
      <c r="H14" s="132">
        <v>31979</v>
      </c>
      <c r="I14" s="132">
        <v>31947</v>
      </c>
      <c r="J14" s="132">
        <v>30420</v>
      </c>
      <c r="K14" s="132">
        <v>29081</v>
      </c>
      <c r="L14" s="132">
        <v>27025</v>
      </c>
      <c r="M14" s="132">
        <v>27328</v>
      </c>
      <c r="N14" s="132">
        <v>30208</v>
      </c>
      <c r="O14" s="132">
        <v>35033</v>
      </c>
      <c r="P14" s="132">
        <v>37998</v>
      </c>
      <c r="Q14" s="132">
        <v>38196</v>
      </c>
      <c r="R14" s="132">
        <v>41501</v>
      </c>
      <c r="S14" s="132">
        <v>45207</v>
      </c>
      <c r="T14" s="132">
        <v>49057</v>
      </c>
      <c r="U14" s="132">
        <v>53248</v>
      </c>
      <c r="V14" s="132">
        <v>47112</v>
      </c>
      <c r="W14" s="132">
        <v>47895</v>
      </c>
      <c r="X14" s="132">
        <v>45399</v>
      </c>
      <c r="Y14" s="132">
        <v>44187</v>
      </c>
      <c r="Z14" s="132">
        <v>46209</v>
      </c>
      <c r="AA14" s="132">
        <v>49121</v>
      </c>
      <c r="AB14" s="132">
        <v>51307</v>
      </c>
      <c r="AC14" s="132">
        <v>56095</v>
      </c>
      <c r="AD14" s="132">
        <v>56724</v>
      </c>
      <c r="AE14" s="132">
        <v>54142</v>
      </c>
      <c r="AF14" s="132">
        <v>56561</v>
      </c>
      <c r="AG14" s="132">
        <v>58998</v>
      </c>
      <c r="AH14" s="132">
        <v>62370</v>
      </c>
      <c r="AI14" s="132">
        <v>61369</v>
      </c>
      <c r="AJ14" s="132">
        <v>69654</v>
      </c>
      <c r="AK14" s="132">
        <v>70338</v>
      </c>
      <c r="AL14" s="132">
        <v>62849</v>
      </c>
      <c r="AM14" s="132">
        <v>57532</v>
      </c>
      <c r="AN14" s="132">
        <v>62805</v>
      </c>
      <c r="AO14" s="132">
        <v>58197</v>
      </c>
      <c r="AP14" s="132">
        <v>56417</v>
      </c>
      <c r="AQ14" s="132">
        <v>56547</v>
      </c>
      <c r="AR14" s="132">
        <v>54423</v>
      </c>
      <c r="AS14" s="132">
        <v>51669</v>
      </c>
      <c r="AT14" s="132">
        <v>50051.9</v>
      </c>
      <c r="AU14" s="132">
        <v>53160.33</v>
      </c>
      <c r="AV14" s="132">
        <v>57307.4</v>
      </c>
      <c r="AW14" s="132">
        <v>56659</v>
      </c>
      <c r="AX14" s="132">
        <v>59944</v>
      </c>
      <c r="AY14" s="132">
        <v>57483</v>
      </c>
      <c r="AZ14" s="132">
        <v>55500</v>
      </c>
      <c r="BA14" s="132">
        <v>53966</v>
      </c>
      <c r="BB14" s="132">
        <v>60241</v>
      </c>
      <c r="BC14" s="132">
        <v>54500</v>
      </c>
      <c r="BD14" s="132">
        <v>53896</v>
      </c>
      <c r="BE14" s="132">
        <v>49808</v>
      </c>
      <c r="BF14" s="133">
        <v>54129</v>
      </c>
    </row>
    <row r="15" spans="1:225" ht="15" customHeight="1">
      <c r="A15" s="348" t="s">
        <v>320</v>
      </c>
      <c r="B15" s="349">
        <v>12147</v>
      </c>
      <c r="C15" s="349">
        <v>13203</v>
      </c>
      <c r="D15" s="349">
        <v>13441</v>
      </c>
      <c r="E15" s="349">
        <v>15818</v>
      </c>
      <c r="F15" s="349">
        <v>16537</v>
      </c>
      <c r="G15" s="349">
        <v>16686</v>
      </c>
      <c r="H15" s="132">
        <v>17722</v>
      </c>
      <c r="I15" s="132">
        <v>19687</v>
      </c>
      <c r="J15" s="132">
        <v>20274</v>
      </c>
      <c r="K15" s="132">
        <v>20406</v>
      </c>
      <c r="L15" s="132">
        <v>22881</v>
      </c>
      <c r="M15" s="132">
        <v>23104</v>
      </c>
      <c r="N15" s="132">
        <v>23541</v>
      </c>
      <c r="O15" s="132">
        <v>23385</v>
      </c>
      <c r="P15" s="132">
        <v>25697</v>
      </c>
      <c r="Q15" s="132">
        <v>26315</v>
      </c>
      <c r="R15" s="132">
        <v>24408</v>
      </c>
      <c r="S15" s="132">
        <v>24564</v>
      </c>
      <c r="T15" s="132">
        <v>26180</v>
      </c>
      <c r="U15" s="132">
        <v>26910</v>
      </c>
      <c r="V15" s="132">
        <v>30122</v>
      </c>
      <c r="W15" s="132">
        <v>34091</v>
      </c>
      <c r="X15" s="132">
        <v>34507</v>
      </c>
      <c r="Y15" s="132">
        <v>34852</v>
      </c>
      <c r="Z15" s="132">
        <v>35057</v>
      </c>
      <c r="AA15" s="132">
        <v>36222</v>
      </c>
      <c r="AB15" s="132">
        <v>36135</v>
      </c>
      <c r="AC15" s="132">
        <v>35885</v>
      </c>
      <c r="AD15" s="132">
        <v>35840</v>
      </c>
      <c r="AE15" s="132">
        <v>35384</v>
      </c>
      <c r="AF15" s="132">
        <v>36464</v>
      </c>
      <c r="AG15" s="132">
        <v>35822</v>
      </c>
      <c r="AH15" s="132">
        <v>37990</v>
      </c>
      <c r="AI15" s="132">
        <v>37426</v>
      </c>
      <c r="AJ15" s="132">
        <v>38535</v>
      </c>
      <c r="AK15" s="132">
        <v>50283</v>
      </c>
      <c r="AL15" s="132">
        <v>50184</v>
      </c>
      <c r="AM15" s="132">
        <v>50952</v>
      </c>
      <c r="AN15" s="132">
        <v>53843</v>
      </c>
      <c r="AO15" s="132">
        <v>52611</v>
      </c>
      <c r="AP15" s="132">
        <v>50846</v>
      </c>
      <c r="AQ15" s="132">
        <v>53676</v>
      </c>
      <c r="AR15" s="132">
        <v>50534</v>
      </c>
      <c r="AS15" s="132">
        <v>50179</v>
      </c>
      <c r="AT15" s="132">
        <v>46148</v>
      </c>
      <c r="AU15" s="132">
        <v>42756</v>
      </c>
      <c r="AV15" s="132">
        <v>50012</v>
      </c>
      <c r="AW15" s="132">
        <v>53643</v>
      </c>
      <c r="AX15" s="132">
        <v>53958</v>
      </c>
      <c r="AY15" s="132">
        <v>54518</v>
      </c>
      <c r="AZ15" s="132">
        <v>52727</v>
      </c>
      <c r="BA15" s="132">
        <v>49313.508000000002</v>
      </c>
      <c r="BB15" s="132">
        <v>52234</v>
      </c>
      <c r="BC15" s="132">
        <v>53537</v>
      </c>
      <c r="BD15" s="132">
        <v>54107</v>
      </c>
      <c r="BE15" s="132">
        <v>53246</v>
      </c>
      <c r="BF15" s="133">
        <v>45330</v>
      </c>
    </row>
    <row r="16" spans="1:225" s="363" customFormat="1" ht="15" customHeight="1">
      <c r="A16" s="348" t="s">
        <v>321</v>
      </c>
      <c r="B16" s="377">
        <v>852</v>
      </c>
      <c r="C16" s="349">
        <v>1709</v>
      </c>
      <c r="D16" s="377">
        <v>1588</v>
      </c>
      <c r="E16" s="349">
        <v>2189</v>
      </c>
      <c r="F16" s="377">
        <v>2992</v>
      </c>
      <c r="G16" s="349">
        <v>2684</v>
      </c>
      <c r="H16" s="132">
        <v>3178</v>
      </c>
      <c r="I16" s="132">
        <v>4986</v>
      </c>
      <c r="J16" s="132">
        <v>5116</v>
      </c>
      <c r="K16" s="132">
        <v>4259</v>
      </c>
      <c r="L16" s="132">
        <v>3834</v>
      </c>
      <c r="M16" s="132">
        <v>4021</v>
      </c>
      <c r="N16" s="132">
        <v>4026</v>
      </c>
      <c r="O16" s="132">
        <v>3927</v>
      </c>
      <c r="P16" s="132">
        <v>3874</v>
      </c>
      <c r="Q16" s="132">
        <v>3697</v>
      </c>
      <c r="R16" s="132">
        <v>3501</v>
      </c>
      <c r="S16" s="132">
        <v>3270</v>
      </c>
      <c r="T16" s="132">
        <v>3779</v>
      </c>
      <c r="U16" s="132">
        <v>3939</v>
      </c>
      <c r="V16" s="132">
        <v>3530</v>
      </c>
      <c r="W16" s="132">
        <v>3752</v>
      </c>
      <c r="X16" s="132">
        <v>3587</v>
      </c>
      <c r="Y16" s="132">
        <v>3427</v>
      </c>
      <c r="Z16" s="132">
        <v>3192</v>
      </c>
      <c r="AA16" s="132">
        <v>3309</v>
      </c>
      <c r="AB16" s="132">
        <v>3126</v>
      </c>
      <c r="AC16" s="132">
        <v>3062</v>
      </c>
      <c r="AD16" s="132">
        <v>2688</v>
      </c>
      <c r="AE16" s="132">
        <v>2422</v>
      </c>
      <c r="AF16" s="132">
        <v>2480</v>
      </c>
      <c r="AG16" s="132">
        <v>2490</v>
      </c>
      <c r="AH16" s="132">
        <v>2767</v>
      </c>
      <c r="AI16" s="132">
        <v>2445</v>
      </c>
      <c r="AJ16" s="132">
        <v>2835</v>
      </c>
      <c r="AK16" s="132">
        <v>3272</v>
      </c>
      <c r="AL16" s="132">
        <v>4135</v>
      </c>
      <c r="AM16" s="132">
        <v>3491</v>
      </c>
      <c r="AN16" s="132">
        <v>3287</v>
      </c>
      <c r="AO16" s="132">
        <v>3058</v>
      </c>
      <c r="AP16" s="132">
        <v>2749</v>
      </c>
      <c r="AQ16" s="132">
        <v>2719</v>
      </c>
      <c r="AR16" s="132">
        <v>2502</v>
      </c>
      <c r="AS16" s="132">
        <v>2464</v>
      </c>
      <c r="AT16" s="132">
        <v>2213</v>
      </c>
      <c r="AU16" s="132">
        <v>2265</v>
      </c>
      <c r="AV16" s="132">
        <v>2045</v>
      </c>
      <c r="AW16" s="132">
        <v>2842</v>
      </c>
      <c r="AX16" s="132">
        <v>2654</v>
      </c>
      <c r="AY16" s="132">
        <v>2416</v>
      </c>
      <c r="AZ16" s="132">
        <v>2415</v>
      </c>
      <c r="BA16" s="132">
        <v>1982</v>
      </c>
      <c r="BB16" s="132">
        <v>2108</v>
      </c>
      <c r="BC16" s="132">
        <v>1750</v>
      </c>
      <c r="BD16" s="132">
        <v>1315</v>
      </c>
      <c r="BE16" s="132">
        <v>805</v>
      </c>
      <c r="BF16" s="133">
        <v>626</v>
      </c>
    </row>
    <row r="17" spans="1:128" ht="15" customHeight="1">
      <c r="A17" s="348" t="s">
        <v>322</v>
      </c>
      <c r="B17" s="349">
        <v>22533</v>
      </c>
      <c r="C17" s="349">
        <v>24080</v>
      </c>
      <c r="D17" s="349">
        <v>25851</v>
      </c>
      <c r="E17" s="349">
        <v>25590</v>
      </c>
      <c r="F17" s="349">
        <v>27769</v>
      </c>
      <c r="G17" s="349">
        <v>28387</v>
      </c>
      <c r="H17" s="132">
        <v>28294</v>
      </c>
      <c r="I17" s="132">
        <v>26967</v>
      </c>
      <c r="J17" s="132">
        <v>27626</v>
      </c>
      <c r="K17" s="132">
        <v>29455</v>
      </c>
      <c r="L17" s="132">
        <v>31009</v>
      </c>
      <c r="M17" s="132">
        <v>32357</v>
      </c>
      <c r="N17" s="132">
        <v>33986</v>
      </c>
      <c r="O17" s="132">
        <v>34741</v>
      </c>
      <c r="P17" s="132">
        <v>36074</v>
      </c>
      <c r="Q17" s="132">
        <v>36814</v>
      </c>
      <c r="R17" s="132">
        <v>40082</v>
      </c>
      <c r="S17" s="132">
        <v>41705</v>
      </c>
      <c r="T17" s="132">
        <v>42294</v>
      </c>
      <c r="U17" s="132">
        <v>40754</v>
      </c>
      <c r="V17" s="132">
        <v>43036</v>
      </c>
      <c r="W17" s="132">
        <v>49050</v>
      </c>
      <c r="X17" s="132">
        <v>50640</v>
      </c>
      <c r="Y17" s="132">
        <v>55822</v>
      </c>
      <c r="Z17" s="132">
        <v>54772</v>
      </c>
      <c r="AA17" s="132">
        <v>51034</v>
      </c>
      <c r="AB17" s="132">
        <v>52294</v>
      </c>
      <c r="AC17" s="132">
        <v>55901</v>
      </c>
      <c r="AD17" s="132">
        <v>58406</v>
      </c>
      <c r="AE17" s="132">
        <v>62140</v>
      </c>
      <c r="AF17" s="132">
        <v>64683</v>
      </c>
      <c r="AG17" s="132">
        <v>66831</v>
      </c>
      <c r="AH17" s="132">
        <v>66056</v>
      </c>
      <c r="AI17" s="132">
        <v>69290</v>
      </c>
      <c r="AJ17" s="132">
        <v>68618</v>
      </c>
      <c r="AK17" s="132">
        <v>70406</v>
      </c>
      <c r="AL17" s="132">
        <v>75218</v>
      </c>
      <c r="AM17" s="132">
        <v>78500</v>
      </c>
      <c r="AN17" s="132">
        <v>69417</v>
      </c>
      <c r="AO17" s="132">
        <v>70702</v>
      </c>
      <c r="AP17" s="132">
        <v>75953</v>
      </c>
      <c r="AQ17" s="132">
        <v>79193</v>
      </c>
      <c r="AR17" s="132">
        <v>82130</v>
      </c>
      <c r="AS17" s="132">
        <v>81720</v>
      </c>
      <c r="AT17" s="132">
        <v>86026.21</v>
      </c>
      <c r="AU17" s="132">
        <v>86410</v>
      </c>
      <c r="AV17" s="132">
        <v>89335</v>
      </c>
      <c r="AW17" s="132">
        <v>93604</v>
      </c>
      <c r="AX17" s="132">
        <v>99059</v>
      </c>
      <c r="AY17" s="132">
        <v>106447</v>
      </c>
      <c r="AZ17" s="132">
        <v>111302</v>
      </c>
      <c r="BA17" s="132">
        <v>107703</v>
      </c>
      <c r="BB17" s="132">
        <v>104913</v>
      </c>
      <c r="BC17" s="132">
        <v>110826</v>
      </c>
      <c r="BD17" s="132">
        <v>113637</v>
      </c>
      <c r="BE17" s="132">
        <v>118924</v>
      </c>
      <c r="BF17" s="133">
        <v>120074</v>
      </c>
    </row>
    <row r="18" spans="1:128" ht="15" customHeight="1">
      <c r="A18" s="348" t="s">
        <v>323</v>
      </c>
      <c r="B18" s="349">
        <v>1995</v>
      </c>
      <c r="C18" s="349">
        <v>1566</v>
      </c>
      <c r="D18" s="349">
        <v>1720</v>
      </c>
      <c r="E18" s="349">
        <v>229</v>
      </c>
      <c r="F18" s="349">
        <v>2711</v>
      </c>
      <c r="G18" s="349">
        <v>2288</v>
      </c>
      <c r="H18" s="375">
        <v>2295</v>
      </c>
      <c r="I18" s="375">
        <v>256</v>
      </c>
      <c r="J18" s="132">
        <v>2498</v>
      </c>
      <c r="K18" s="132">
        <v>2065</v>
      </c>
      <c r="L18" s="132">
        <v>2039</v>
      </c>
      <c r="M18" s="132">
        <v>258</v>
      </c>
      <c r="N18" s="132">
        <v>3015</v>
      </c>
      <c r="O18" s="132">
        <v>2397</v>
      </c>
      <c r="P18" s="132">
        <v>2629</v>
      </c>
      <c r="Q18" s="132">
        <v>300</v>
      </c>
      <c r="R18" s="132">
        <v>4145</v>
      </c>
      <c r="S18" s="132">
        <v>3147</v>
      </c>
      <c r="T18" s="132">
        <v>3021</v>
      </c>
      <c r="U18" s="132">
        <v>338</v>
      </c>
      <c r="V18" s="132">
        <v>5539</v>
      </c>
      <c r="W18" s="132">
        <v>3155</v>
      </c>
      <c r="X18" s="132">
        <v>3228</v>
      </c>
      <c r="Y18" s="132">
        <v>439</v>
      </c>
      <c r="Z18" s="132">
        <v>3253</v>
      </c>
      <c r="AA18" s="132">
        <v>3379</v>
      </c>
      <c r="AB18" s="132">
        <v>3552</v>
      </c>
      <c r="AC18" s="132">
        <v>815</v>
      </c>
      <c r="AD18" s="132">
        <v>3842</v>
      </c>
      <c r="AE18" s="132">
        <v>3737</v>
      </c>
      <c r="AF18" s="132">
        <v>3927</v>
      </c>
      <c r="AG18" s="132">
        <v>435</v>
      </c>
      <c r="AH18" s="132">
        <v>6564</v>
      </c>
      <c r="AI18" s="132">
        <v>3425</v>
      </c>
      <c r="AJ18" s="132">
        <v>3681</v>
      </c>
      <c r="AK18" s="132">
        <v>601</v>
      </c>
      <c r="AL18" s="132">
        <v>5126</v>
      </c>
      <c r="AM18" s="132">
        <v>3442</v>
      </c>
      <c r="AN18" s="132">
        <v>3749</v>
      </c>
      <c r="AO18" s="132">
        <v>732</v>
      </c>
      <c r="AP18" s="132">
        <v>4490</v>
      </c>
      <c r="AQ18" s="132">
        <v>3362</v>
      </c>
      <c r="AR18" s="132">
        <v>4353</v>
      </c>
      <c r="AS18" s="132">
        <v>1114</v>
      </c>
      <c r="AT18" s="132">
        <v>3341</v>
      </c>
      <c r="AU18" s="132">
        <v>3482.86</v>
      </c>
      <c r="AV18" s="132">
        <v>3893.05</v>
      </c>
      <c r="AW18" s="132">
        <v>643</v>
      </c>
      <c r="AX18" s="132">
        <v>4139</v>
      </c>
      <c r="AY18" s="132">
        <v>4613</v>
      </c>
      <c r="AZ18" s="132">
        <v>4318</v>
      </c>
      <c r="BA18" s="132">
        <v>712</v>
      </c>
      <c r="BB18" s="132">
        <v>2980</v>
      </c>
      <c r="BC18" s="132">
        <v>3855</v>
      </c>
      <c r="BD18" s="132">
        <v>4784</v>
      </c>
      <c r="BE18" s="132">
        <v>707</v>
      </c>
      <c r="BF18" s="133">
        <v>5213</v>
      </c>
    </row>
    <row r="19" spans="1:128" ht="15" customHeight="1">
      <c r="A19" s="348" t="s">
        <v>324</v>
      </c>
      <c r="B19" s="349">
        <v>8415</v>
      </c>
      <c r="C19" s="349">
        <v>6405</v>
      </c>
      <c r="D19" s="349">
        <v>6091</v>
      </c>
      <c r="E19" s="349">
        <v>3467</v>
      </c>
      <c r="F19" s="349">
        <v>7319</v>
      </c>
      <c r="G19" s="349">
        <v>5547</v>
      </c>
      <c r="H19" s="132">
        <v>5978</v>
      </c>
      <c r="I19" s="132">
        <v>13538</v>
      </c>
      <c r="J19" s="132">
        <v>22367</v>
      </c>
      <c r="K19" s="132">
        <v>11128</v>
      </c>
      <c r="L19" s="132">
        <v>5820</v>
      </c>
      <c r="M19" s="132">
        <v>3918</v>
      </c>
      <c r="N19" s="132">
        <v>5452</v>
      </c>
      <c r="O19" s="132">
        <v>7485</v>
      </c>
      <c r="P19" s="132">
        <v>13697</v>
      </c>
      <c r="Q19" s="132">
        <v>5632</v>
      </c>
      <c r="R19" s="132">
        <v>11060</v>
      </c>
      <c r="S19" s="132">
        <v>7908</v>
      </c>
      <c r="T19" s="132">
        <v>7091</v>
      </c>
      <c r="U19" s="132">
        <v>3123</v>
      </c>
      <c r="V19" s="132">
        <v>5953</v>
      </c>
      <c r="W19" s="132">
        <v>6733</v>
      </c>
      <c r="X19" s="132">
        <v>3767</v>
      </c>
      <c r="Y19" s="132">
        <v>5071</v>
      </c>
      <c r="Z19" s="132">
        <v>6385</v>
      </c>
      <c r="AA19" s="132">
        <v>5603</v>
      </c>
      <c r="AB19" s="132">
        <v>10323</v>
      </c>
      <c r="AC19" s="132">
        <v>7771</v>
      </c>
      <c r="AD19" s="132">
        <v>11995</v>
      </c>
      <c r="AE19" s="132">
        <v>5552</v>
      </c>
      <c r="AF19" s="132">
        <v>5611</v>
      </c>
      <c r="AG19" s="132">
        <v>5385</v>
      </c>
      <c r="AH19" s="132">
        <v>4686</v>
      </c>
      <c r="AI19" s="132">
        <v>8142</v>
      </c>
      <c r="AJ19" s="132">
        <v>12302</v>
      </c>
      <c r="AK19" s="132">
        <v>5617</v>
      </c>
      <c r="AL19" s="132">
        <v>17358</v>
      </c>
      <c r="AM19" s="132">
        <v>25426</v>
      </c>
      <c r="AN19" s="132">
        <v>14107</v>
      </c>
      <c r="AO19" s="132">
        <v>8749</v>
      </c>
      <c r="AP19" s="132">
        <v>10963</v>
      </c>
      <c r="AQ19" s="132">
        <v>7106</v>
      </c>
      <c r="AR19" s="132">
        <v>10823</v>
      </c>
      <c r="AS19" s="132">
        <v>7655</v>
      </c>
      <c r="AT19" s="132">
        <v>15256</v>
      </c>
      <c r="AU19" s="132">
        <v>16150</v>
      </c>
      <c r="AV19" s="132">
        <v>8923.16</v>
      </c>
      <c r="AW19" s="132">
        <v>5554</v>
      </c>
      <c r="AX19" s="132">
        <v>21733</v>
      </c>
      <c r="AY19" s="132">
        <v>25937</v>
      </c>
      <c r="AZ19" s="132">
        <v>33495</v>
      </c>
      <c r="BA19" s="132">
        <v>15489</v>
      </c>
      <c r="BB19" s="132">
        <v>37930</v>
      </c>
      <c r="BC19" s="132">
        <v>32646</v>
      </c>
      <c r="BD19" s="132">
        <v>34439</v>
      </c>
      <c r="BE19" s="132">
        <v>18758</v>
      </c>
      <c r="BF19" s="133">
        <v>30808</v>
      </c>
    </row>
    <row r="20" spans="1:128" ht="15" customHeight="1">
      <c r="A20" s="348" t="s">
        <v>325</v>
      </c>
      <c r="B20" s="349">
        <v>50653</v>
      </c>
      <c r="C20" s="349">
        <v>52900</v>
      </c>
      <c r="D20" s="349">
        <v>55319</v>
      </c>
      <c r="E20" s="349">
        <v>58526</v>
      </c>
      <c r="F20" s="349">
        <v>59722</v>
      </c>
      <c r="G20" s="349">
        <v>62068</v>
      </c>
      <c r="H20" s="375">
        <v>62888</v>
      </c>
      <c r="I20" s="375">
        <v>64587</v>
      </c>
      <c r="J20" s="132">
        <v>66673</v>
      </c>
      <c r="K20" s="132">
        <v>68829</v>
      </c>
      <c r="L20" s="132">
        <v>71401</v>
      </c>
      <c r="M20" s="132">
        <v>75572</v>
      </c>
      <c r="N20" s="132">
        <v>77685</v>
      </c>
      <c r="O20" s="132">
        <v>79308</v>
      </c>
      <c r="P20" s="132">
        <v>82363</v>
      </c>
      <c r="Q20" s="132">
        <v>87177</v>
      </c>
      <c r="R20" s="132">
        <v>89980</v>
      </c>
      <c r="S20" s="132">
        <v>93938</v>
      </c>
      <c r="T20" s="132">
        <v>97099</v>
      </c>
      <c r="U20" s="132">
        <v>103653</v>
      </c>
      <c r="V20" s="132">
        <v>106953</v>
      </c>
      <c r="W20" s="132">
        <v>111789</v>
      </c>
      <c r="X20" s="132">
        <v>117807</v>
      </c>
      <c r="Y20" s="132">
        <v>124217</v>
      </c>
      <c r="Z20" s="132">
        <v>127367</v>
      </c>
      <c r="AA20" s="132">
        <v>131819</v>
      </c>
      <c r="AB20" s="132">
        <v>133554</v>
      </c>
      <c r="AC20" s="132">
        <v>136229</v>
      </c>
      <c r="AD20" s="132">
        <v>137751</v>
      </c>
      <c r="AE20" s="132">
        <v>142731</v>
      </c>
      <c r="AF20" s="132">
        <v>145969</v>
      </c>
      <c r="AG20" s="132">
        <v>153267</v>
      </c>
      <c r="AH20" s="132">
        <v>157295</v>
      </c>
      <c r="AI20" s="132">
        <v>164566</v>
      </c>
      <c r="AJ20" s="132">
        <v>168629</v>
      </c>
      <c r="AK20" s="132">
        <v>177834</v>
      </c>
      <c r="AL20" s="132">
        <v>182973</v>
      </c>
      <c r="AM20" s="132">
        <v>190649</v>
      </c>
      <c r="AN20" s="132">
        <v>213608</v>
      </c>
      <c r="AO20" s="132">
        <v>223342</v>
      </c>
      <c r="AP20" s="132">
        <v>229433</v>
      </c>
      <c r="AQ20" s="132">
        <v>233640</v>
      </c>
      <c r="AR20" s="132">
        <v>239287</v>
      </c>
      <c r="AS20" s="132">
        <v>246653</v>
      </c>
      <c r="AT20" s="132">
        <v>251231</v>
      </c>
      <c r="AU20" s="132">
        <v>252072</v>
      </c>
      <c r="AV20" s="132">
        <v>254653.29</v>
      </c>
      <c r="AW20" s="132">
        <v>258755</v>
      </c>
      <c r="AX20" s="132">
        <v>261106</v>
      </c>
      <c r="AY20" s="132">
        <v>265241</v>
      </c>
      <c r="AZ20" s="132">
        <v>269675</v>
      </c>
      <c r="BA20" s="132">
        <v>274765</v>
      </c>
      <c r="BB20" s="132">
        <v>272257</v>
      </c>
      <c r="BC20" s="132">
        <v>274861</v>
      </c>
      <c r="BD20" s="132">
        <v>279186</v>
      </c>
      <c r="BE20" s="132">
        <v>284606</v>
      </c>
      <c r="BF20" s="133">
        <v>285163</v>
      </c>
    </row>
    <row r="21" spans="1:128" ht="5.0999999999999996" customHeight="1">
      <c r="A21" s="348"/>
      <c r="B21" s="349"/>
      <c r="C21" s="349"/>
      <c r="D21" s="349"/>
      <c r="E21" s="349"/>
      <c r="F21" s="349"/>
      <c r="G21" s="349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3"/>
    </row>
    <row r="22" spans="1:128" s="358" customFormat="1" ht="15" customHeight="1">
      <c r="A22" s="354" t="s">
        <v>326</v>
      </c>
      <c r="B22" s="355">
        <v>151651</v>
      </c>
      <c r="C22" s="355">
        <v>161281</v>
      </c>
      <c r="D22" s="355">
        <v>167587</v>
      </c>
      <c r="E22" s="355">
        <v>177486</v>
      </c>
      <c r="F22" s="355">
        <v>183822</v>
      </c>
      <c r="G22" s="355">
        <v>184385</v>
      </c>
      <c r="H22" s="356">
        <v>187995</v>
      </c>
      <c r="I22" s="356">
        <v>187151</v>
      </c>
      <c r="J22" s="356">
        <v>200975</v>
      </c>
      <c r="K22" s="356">
        <v>211694</v>
      </c>
      <c r="L22" s="356">
        <v>236911</v>
      </c>
      <c r="M22" s="356">
        <v>247700</v>
      </c>
      <c r="N22" s="356">
        <v>258563</v>
      </c>
      <c r="O22" s="356">
        <v>263297</v>
      </c>
      <c r="P22" s="356">
        <v>283046</v>
      </c>
      <c r="Q22" s="356">
        <v>295708</v>
      </c>
      <c r="R22" s="356">
        <v>303319</v>
      </c>
      <c r="S22" s="356">
        <v>310682</v>
      </c>
      <c r="T22" s="356">
        <v>319451</v>
      </c>
      <c r="U22" s="356">
        <v>335370</v>
      </c>
      <c r="V22" s="356">
        <v>372266</v>
      </c>
      <c r="W22" s="356">
        <v>383589</v>
      </c>
      <c r="X22" s="356">
        <v>404443</v>
      </c>
      <c r="Y22" s="356">
        <v>441832</v>
      </c>
      <c r="Z22" s="356">
        <v>435380</v>
      </c>
      <c r="AA22" s="356">
        <v>427237</v>
      </c>
      <c r="AB22" s="356">
        <v>438270</v>
      </c>
      <c r="AC22" s="356">
        <v>435364</v>
      </c>
      <c r="AD22" s="356">
        <v>439176</v>
      </c>
      <c r="AE22" s="356">
        <v>462246</v>
      </c>
      <c r="AF22" s="356">
        <v>486941</v>
      </c>
      <c r="AG22" s="356">
        <v>488730</v>
      </c>
      <c r="AH22" s="356">
        <v>492440</v>
      </c>
      <c r="AI22" s="356">
        <v>514728</v>
      </c>
      <c r="AJ22" s="356">
        <v>518638</v>
      </c>
      <c r="AK22" s="356">
        <v>550284</v>
      </c>
      <c r="AL22" s="356">
        <v>596440</v>
      </c>
      <c r="AM22" s="356">
        <v>603448</v>
      </c>
      <c r="AN22" s="356">
        <v>733757</v>
      </c>
      <c r="AO22" s="356">
        <v>756488</v>
      </c>
      <c r="AP22" s="356">
        <v>786139</v>
      </c>
      <c r="AQ22" s="356">
        <v>776647</v>
      </c>
      <c r="AR22" s="356">
        <v>820682</v>
      </c>
      <c r="AS22" s="356">
        <v>834646</v>
      </c>
      <c r="AT22" s="356">
        <v>878721</v>
      </c>
      <c r="AU22" s="356">
        <v>880707</v>
      </c>
      <c r="AV22" s="356">
        <v>909404</v>
      </c>
      <c r="AW22" s="356">
        <v>940538</v>
      </c>
      <c r="AX22" s="356">
        <v>954386</v>
      </c>
      <c r="AY22" s="356">
        <v>971094</v>
      </c>
      <c r="AZ22" s="356">
        <v>995477</v>
      </c>
      <c r="BA22" s="356">
        <v>1000818</v>
      </c>
      <c r="BB22" s="356">
        <v>915467</v>
      </c>
      <c r="BC22" s="356">
        <v>940430</v>
      </c>
      <c r="BD22" s="356">
        <v>972530</v>
      </c>
      <c r="BE22" s="356">
        <v>1023287</v>
      </c>
      <c r="BF22" s="357">
        <v>1044222</v>
      </c>
    </row>
    <row r="23" spans="1:128" ht="15" customHeight="1">
      <c r="A23" s="348" t="s">
        <v>327</v>
      </c>
      <c r="B23" s="349">
        <v>144277</v>
      </c>
      <c r="C23" s="349">
        <v>153778</v>
      </c>
      <c r="D23" s="349">
        <v>159109</v>
      </c>
      <c r="E23" s="349">
        <v>163963</v>
      </c>
      <c r="F23" s="349">
        <v>167662</v>
      </c>
      <c r="G23" s="349">
        <v>167542</v>
      </c>
      <c r="H23" s="132">
        <v>170089</v>
      </c>
      <c r="I23" s="132">
        <v>171019</v>
      </c>
      <c r="J23" s="132">
        <v>184106</v>
      </c>
      <c r="K23" s="132">
        <v>193640</v>
      </c>
      <c r="L23" s="132">
        <v>218973</v>
      </c>
      <c r="M23" s="132">
        <v>230652</v>
      </c>
      <c r="N23" s="132">
        <v>239287</v>
      </c>
      <c r="O23" s="132">
        <v>244732</v>
      </c>
      <c r="P23" s="132">
        <v>263864</v>
      </c>
      <c r="Q23" s="132">
        <v>275607</v>
      </c>
      <c r="R23" s="132">
        <v>282472</v>
      </c>
      <c r="S23" s="132">
        <v>291012</v>
      </c>
      <c r="T23" s="132">
        <v>300680</v>
      </c>
      <c r="U23" s="132">
        <v>316207</v>
      </c>
      <c r="V23" s="132">
        <v>352906</v>
      </c>
      <c r="W23" s="132">
        <v>364620</v>
      </c>
      <c r="X23" s="132">
        <v>373305</v>
      </c>
      <c r="Y23" s="132">
        <v>406715</v>
      </c>
      <c r="Z23" s="132">
        <v>400835</v>
      </c>
      <c r="AA23" s="132">
        <v>394023</v>
      </c>
      <c r="AB23" s="132">
        <v>404355</v>
      </c>
      <c r="AC23" s="132">
        <v>407874</v>
      </c>
      <c r="AD23" s="132">
        <v>408277</v>
      </c>
      <c r="AE23" s="132">
        <v>429164</v>
      </c>
      <c r="AF23" s="132">
        <v>453859</v>
      </c>
      <c r="AG23" s="132">
        <v>452103</v>
      </c>
      <c r="AH23" s="132">
        <v>455702</v>
      </c>
      <c r="AI23" s="132">
        <v>473933</v>
      </c>
      <c r="AJ23" s="132">
        <v>479656</v>
      </c>
      <c r="AK23" s="132">
        <v>510343</v>
      </c>
      <c r="AL23" s="132">
        <v>553873</v>
      </c>
      <c r="AM23" s="132">
        <v>556754</v>
      </c>
      <c r="AN23" s="132">
        <v>679402</v>
      </c>
      <c r="AO23" s="132">
        <v>708757</v>
      </c>
      <c r="AP23" s="132">
        <v>732659</v>
      </c>
      <c r="AQ23" s="132">
        <v>721462</v>
      </c>
      <c r="AR23" s="132">
        <v>761972</v>
      </c>
      <c r="AS23" s="132">
        <v>771915</v>
      </c>
      <c r="AT23" s="132">
        <v>812350</v>
      </c>
      <c r="AU23" s="132">
        <v>802434</v>
      </c>
      <c r="AV23" s="132">
        <v>828015</v>
      </c>
      <c r="AW23" s="132">
        <v>856410</v>
      </c>
      <c r="AX23" s="132">
        <v>867404</v>
      </c>
      <c r="AY23" s="132">
        <v>881962</v>
      </c>
      <c r="AZ23" s="132">
        <v>905194</v>
      </c>
      <c r="BA23" s="132">
        <v>909448</v>
      </c>
      <c r="BB23" s="132">
        <v>833272</v>
      </c>
      <c r="BC23" s="132">
        <v>851739</v>
      </c>
      <c r="BD23" s="132">
        <v>879890</v>
      </c>
      <c r="BE23" s="132">
        <v>915366</v>
      </c>
      <c r="BF23" s="133">
        <v>935081</v>
      </c>
    </row>
    <row r="24" spans="1:128" ht="15" customHeight="1">
      <c r="A24" s="348" t="s">
        <v>328</v>
      </c>
      <c r="B24" s="349">
        <v>7374</v>
      </c>
      <c r="C24" s="349">
        <v>7503</v>
      </c>
      <c r="D24" s="349">
        <v>8478</v>
      </c>
      <c r="E24" s="349">
        <v>13523</v>
      </c>
      <c r="F24" s="349">
        <v>16160</v>
      </c>
      <c r="G24" s="349">
        <v>16843</v>
      </c>
      <c r="H24" s="132">
        <v>17906</v>
      </c>
      <c r="I24" s="132">
        <v>16132</v>
      </c>
      <c r="J24" s="132">
        <v>16869</v>
      </c>
      <c r="K24" s="132">
        <v>18054</v>
      </c>
      <c r="L24" s="132">
        <v>17938</v>
      </c>
      <c r="M24" s="132">
        <v>17048</v>
      </c>
      <c r="N24" s="132">
        <v>19276</v>
      </c>
      <c r="O24" s="132">
        <v>18565</v>
      </c>
      <c r="P24" s="132">
        <v>19182</v>
      </c>
      <c r="Q24" s="132">
        <v>20101</v>
      </c>
      <c r="R24" s="132">
        <v>20847</v>
      </c>
      <c r="S24" s="132">
        <v>19670</v>
      </c>
      <c r="T24" s="132">
        <v>18771</v>
      </c>
      <c r="U24" s="132">
        <v>19163</v>
      </c>
      <c r="V24" s="132">
        <v>19360</v>
      </c>
      <c r="W24" s="132">
        <v>18969</v>
      </c>
      <c r="X24" s="132">
        <v>31138</v>
      </c>
      <c r="Y24" s="132">
        <v>35117</v>
      </c>
      <c r="Z24" s="132">
        <v>34545</v>
      </c>
      <c r="AA24" s="132">
        <v>33214</v>
      </c>
      <c r="AB24" s="132">
        <v>33915</v>
      </c>
      <c r="AC24" s="132">
        <v>27490</v>
      </c>
      <c r="AD24" s="132">
        <v>30899</v>
      </c>
      <c r="AE24" s="132">
        <v>33082</v>
      </c>
      <c r="AF24" s="132">
        <v>33082</v>
      </c>
      <c r="AG24" s="132">
        <v>36627</v>
      </c>
      <c r="AH24" s="132">
        <v>36738</v>
      </c>
      <c r="AI24" s="132">
        <v>40795</v>
      </c>
      <c r="AJ24" s="132">
        <v>38982</v>
      </c>
      <c r="AK24" s="132">
        <v>39941</v>
      </c>
      <c r="AL24" s="132">
        <v>42567</v>
      </c>
      <c r="AM24" s="132">
        <v>46694</v>
      </c>
      <c r="AN24" s="132">
        <v>54355</v>
      </c>
      <c r="AO24" s="132">
        <v>47731</v>
      </c>
      <c r="AP24" s="132">
        <v>53480</v>
      </c>
      <c r="AQ24" s="132">
        <v>55185</v>
      </c>
      <c r="AR24" s="132">
        <v>58710</v>
      </c>
      <c r="AS24" s="132">
        <v>62731</v>
      </c>
      <c r="AT24" s="132">
        <v>66371</v>
      </c>
      <c r="AU24" s="132">
        <v>78273</v>
      </c>
      <c r="AV24" s="132">
        <v>81389</v>
      </c>
      <c r="AW24" s="132">
        <v>84128</v>
      </c>
      <c r="AX24" s="132">
        <v>86982</v>
      </c>
      <c r="AY24" s="132">
        <v>89132</v>
      </c>
      <c r="AZ24" s="132">
        <v>90283</v>
      </c>
      <c r="BA24" s="132">
        <v>91370</v>
      </c>
      <c r="BB24" s="132">
        <v>82195</v>
      </c>
      <c r="BC24" s="132">
        <v>88691</v>
      </c>
      <c r="BD24" s="132">
        <v>92640</v>
      </c>
      <c r="BE24" s="132">
        <v>107921</v>
      </c>
      <c r="BF24" s="133">
        <v>109141</v>
      </c>
    </row>
    <row r="25" spans="1:128" s="361" customFormat="1" ht="5.0999999999999996" customHeight="1">
      <c r="A25" s="348"/>
      <c r="B25" s="349"/>
      <c r="C25" s="349"/>
      <c r="D25" s="349"/>
      <c r="E25" s="349"/>
      <c r="F25" s="349"/>
      <c r="G25" s="349"/>
      <c r="H25" s="132"/>
      <c r="I25" s="132"/>
      <c r="J25" s="132"/>
      <c r="K25" s="132"/>
      <c r="L25" s="132" t="s">
        <v>329</v>
      </c>
      <c r="M25" s="132" t="s">
        <v>329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</row>
    <row r="26" spans="1:128" s="117" customFormat="1" ht="15" customHeight="1" thickBot="1">
      <c r="A26" s="144" t="s">
        <v>330</v>
      </c>
      <c r="B26" s="83">
        <v>406970</v>
      </c>
      <c r="C26" s="83">
        <v>421602</v>
      </c>
      <c r="D26" s="83">
        <v>452698</v>
      </c>
      <c r="E26" s="83">
        <v>482971</v>
      </c>
      <c r="F26" s="83">
        <v>505365</v>
      </c>
      <c r="G26" s="83">
        <v>550582</v>
      </c>
      <c r="H26" s="83">
        <v>570320</v>
      </c>
      <c r="I26" s="83">
        <v>597615</v>
      </c>
      <c r="J26" s="83">
        <v>640876</v>
      </c>
      <c r="K26" s="83">
        <v>647574</v>
      </c>
      <c r="L26" s="83">
        <v>674788</v>
      </c>
      <c r="M26" s="83">
        <v>702065</v>
      </c>
      <c r="N26" s="83">
        <v>739894</v>
      </c>
      <c r="O26" s="83">
        <v>767962</v>
      </c>
      <c r="P26" s="83">
        <v>838455</v>
      </c>
      <c r="Q26" s="83">
        <v>872514</v>
      </c>
      <c r="R26" s="83">
        <v>919007</v>
      </c>
      <c r="S26" s="83">
        <v>933960</v>
      </c>
      <c r="T26" s="83">
        <v>973194</v>
      </c>
      <c r="U26" s="83">
        <v>1019790</v>
      </c>
      <c r="V26" s="83">
        <v>1087270</v>
      </c>
      <c r="W26" s="83">
        <v>1130504</v>
      </c>
      <c r="X26" s="83">
        <v>1172008</v>
      </c>
      <c r="Y26" s="83">
        <v>1225228</v>
      </c>
      <c r="Z26" s="83">
        <v>1243170</v>
      </c>
      <c r="AA26" s="83">
        <v>1233546</v>
      </c>
      <c r="AB26" s="83">
        <v>1256220</v>
      </c>
      <c r="AC26" s="83">
        <v>1260056</v>
      </c>
      <c r="AD26" s="83">
        <v>1277670</v>
      </c>
      <c r="AE26" s="83">
        <v>1304690</v>
      </c>
      <c r="AF26" s="83">
        <v>1385135</v>
      </c>
      <c r="AG26" s="83">
        <v>1426099</v>
      </c>
      <c r="AH26" s="83">
        <v>1431090</v>
      </c>
      <c r="AI26" s="83">
        <v>1443989</v>
      </c>
      <c r="AJ26" s="83">
        <v>1452528</v>
      </c>
      <c r="AK26" s="83">
        <v>1510396</v>
      </c>
      <c r="AL26" s="83">
        <v>1589307</v>
      </c>
      <c r="AM26" s="83">
        <v>1589319</v>
      </c>
      <c r="AN26" s="83">
        <v>1865755</v>
      </c>
      <c r="AO26" s="83">
        <v>1904912</v>
      </c>
      <c r="AP26" s="83">
        <v>1943687</v>
      </c>
      <c r="AQ26" s="83">
        <v>1917827</v>
      </c>
      <c r="AR26" s="83">
        <v>1991708</v>
      </c>
      <c r="AS26" s="83">
        <v>1987487</v>
      </c>
      <c r="AT26" s="83">
        <v>2040685.8399999999</v>
      </c>
      <c r="AU26" s="83">
        <v>2050954.73</v>
      </c>
      <c r="AV26" s="83">
        <v>2127243.2199999997</v>
      </c>
      <c r="AW26" s="83">
        <v>2181893</v>
      </c>
      <c r="AX26" s="83">
        <v>2205050</v>
      </c>
      <c r="AY26" s="83">
        <v>2231331</v>
      </c>
      <c r="AZ26" s="83">
        <v>2255680</v>
      </c>
      <c r="BA26" s="83">
        <v>2259132.5079999999</v>
      </c>
      <c r="BB26" s="83">
        <v>2252995</v>
      </c>
      <c r="BC26" s="83">
        <v>2364472</v>
      </c>
      <c r="BD26" s="83">
        <v>2474764</v>
      </c>
      <c r="BE26" s="83">
        <v>2508295</v>
      </c>
      <c r="BF26" s="83">
        <v>2550871</v>
      </c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</row>
    <row r="27" spans="1:128" s="363" customFormat="1" ht="12.75" customHeight="1" thickTop="1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</row>
    <row r="28" spans="1:128" s="363" customFormat="1" ht="15" customHeight="1">
      <c r="A28" s="284" t="s">
        <v>331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</row>
    <row r="29" spans="1:128" s="363" customFormat="1" ht="15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</row>
    <row r="30" spans="1:128" s="363" customFormat="1" ht="15" customHeight="1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</row>
    <row r="31" spans="1:128" s="363" customFormat="1" ht="15" customHeigh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</row>
    <row r="32" spans="1:128" s="363" customFormat="1" ht="15" customHeight="1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</row>
    <row r="33" spans="1:58" s="363" customFormat="1" ht="15" customHeight="1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</row>
    <row r="34" spans="1:58" s="363" customFormat="1" ht="15" customHeight="1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</row>
    <row r="35" spans="1:58" s="363" customFormat="1" ht="15" customHeight="1">
      <c r="A35" s="361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</row>
    <row r="36" spans="1:58" s="363" customFormat="1" ht="15" customHeight="1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</row>
    <row r="37" spans="1:58" s="363" customFormat="1" ht="15" customHeight="1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</row>
    <row r="38" spans="1:58" s="363" customFormat="1" ht="15" customHeight="1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</row>
    <row r="39" spans="1:58" s="363" customFormat="1" ht="15" customHeight="1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</row>
    <row r="40" spans="1:58" s="363" customFormat="1" ht="1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</row>
    <row r="41" spans="1:58" s="363" customFormat="1" ht="15" customHeight="1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</row>
    <row r="42" spans="1:58" s="363" customFormat="1" ht="15" customHeight="1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</row>
    <row r="43" spans="1:58" s="363" customFormat="1" ht="15" customHeight="1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</row>
    <row r="44" spans="1:58" s="363" customFormat="1" ht="15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</row>
    <row r="45" spans="1:58" s="363" customFormat="1" ht="15" customHeight="1">
      <c r="A45" s="361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</row>
    <row r="46" spans="1:58" s="363" customFormat="1" ht="15" customHeight="1">
      <c r="A46" s="361"/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</row>
    <row r="47" spans="1:58" s="363" customFormat="1" ht="15" customHeight="1">
      <c r="A47" s="361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</row>
    <row r="48" spans="1:58" s="363" customFormat="1" ht="15" customHeight="1">
      <c r="A48" s="361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</row>
    <row r="49" spans="1:58" s="363" customFormat="1" ht="15" customHeight="1">
      <c r="A49" s="361"/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</row>
    <row r="50" spans="1:58" s="363" customFormat="1" ht="15" customHeight="1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</row>
    <row r="51" spans="1:58" s="363" customFormat="1" ht="15" customHeight="1">
      <c r="A51" s="361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</row>
    <row r="52" spans="1:58" s="363" customFormat="1" ht="15" customHeight="1">
      <c r="A52" s="361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</row>
    <row r="53" spans="1:58" s="363" customFormat="1" ht="15" customHeight="1">
      <c r="A53" s="361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</row>
    <row r="54" spans="1:58" s="363" customFormat="1" ht="15" customHeight="1">
      <c r="A54" s="361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</row>
    <row r="55" spans="1:58" s="363" customFormat="1" ht="15" customHeight="1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</row>
    <row r="56" spans="1:58" s="363" customFormat="1" ht="15" customHeight="1">
      <c r="A56" s="361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</row>
    <row r="57" spans="1:58" s="363" customFormat="1" ht="15" customHeight="1">
      <c r="A57" s="361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</row>
    <row r="58" spans="1:58" s="363" customFormat="1" ht="15" customHeight="1">
      <c r="A58" s="361"/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</row>
    <row r="59" spans="1:58" s="363" customFormat="1" ht="15" customHeight="1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</row>
    <row r="60" spans="1:58" s="363" customFormat="1" ht="15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</row>
    <row r="61" spans="1:58" s="363" customFormat="1" ht="15" customHeight="1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</row>
    <row r="62" spans="1:58" s="363" customFormat="1" ht="15" customHeight="1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</row>
    <row r="63" spans="1:58" s="363" customFormat="1" ht="15" customHeight="1">
      <c r="A63" s="361"/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s="363" customFormat="1" ht="15" customHeight="1">
      <c r="A64" s="361"/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</row>
    <row r="65" spans="1:58" s="363" customFormat="1" ht="15" customHeight="1">
      <c r="A65" s="361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</row>
    <row r="66" spans="1:58" s="363" customFormat="1" ht="15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</row>
    <row r="67" spans="1:58" s="363" customFormat="1" ht="15" customHeight="1">
      <c r="A67" s="361"/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</row>
    <row r="68" spans="1:58" s="363" customFormat="1" ht="15" customHeight="1">
      <c r="A68" s="361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</row>
    <row r="69" spans="1:58" s="363" customFormat="1" ht="15" customHeight="1">
      <c r="A69" s="361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</row>
    <row r="70" spans="1:58" s="363" customFormat="1" ht="15" customHeight="1">
      <c r="A70" s="361"/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</row>
    <row r="71" spans="1:58" s="363" customFormat="1" ht="15" customHeight="1">
      <c r="A71" s="361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</row>
    <row r="72" spans="1:58" s="363" customFormat="1" ht="15" customHeight="1">
      <c r="A72" s="361"/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</row>
    <row r="73" spans="1:58" s="363" customFormat="1" ht="15" customHeight="1">
      <c r="A73" s="361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</row>
    <row r="74" spans="1:58" s="363" customFormat="1" ht="15" customHeight="1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</row>
    <row r="75" spans="1:58" s="363" customFormat="1" ht="15" customHeight="1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</row>
    <row r="76" spans="1:58" s="363" customFormat="1" ht="15" customHeight="1">
      <c r="A76" s="361"/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</row>
    <row r="77" spans="1:58" s="363" customFormat="1" ht="15" customHeight="1">
      <c r="A77" s="361"/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</row>
    <row r="78" spans="1:58" s="363" customFormat="1" ht="15" customHeight="1">
      <c r="A78" s="361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</row>
    <row r="79" spans="1:58" s="363" customFormat="1" ht="15" customHeight="1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</row>
    <row r="80" spans="1:58" s="363" customFormat="1" ht="15" customHeight="1">
      <c r="A80" s="361"/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</row>
    <row r="81" spans="1:58" s="363" customFormat="1" ht="15" customHeight="1">
      <c r="A81" s="361"/>
      <c r="B81" s="361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</row>
    <row r="82" spans="1:58" s="363" customFormat="1" ht="15" customHeight="1">
      <c r="A82" s="361"/>
      <c r="B82" s="361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</row>
    <row r="83" spans="1:58" s="363" customFormat="1" ht="15" customHeight="1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</row>
    <row r="84" spans="1:58" s="363" customFormat="1" ht="15" customHeight="1">
      <c r="A84" s="361"/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</row>
    <row r="85" spans="1:58" s="363" customFormat="1" ht="15" customHeight="1">
      <c r="A85" s="361"/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</row>
    <row r="86" spans="1:58" s="363" customFormat="1" ht="15" customHeight="1">
      <c r="A86" s="361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</row>
    <row r="87" spans="1:58" s="363" customFormat="1" ht="15" customHeight="1">
      <c r="A87" s="361"/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</row>
    <row r="88" spans="1:58" s="363" customFormat="1" ht="15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</row>
    <row r="89" spans="1:58" s="363" customFormat="1" ht="15" customHeight="1">
      <c r="A89" s="361"/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</row>
    <row r="90" spans="1:58" s="363" customFormat="1" ht="1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</row>
    <row r="91" spans="1:58" s="363" customFormat="1" ht="15" customHeight="1">
      <c r="A91" s="361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</row>
    <row r="92" spans="1:58" s="363" customFormat="1" ht="15" customHeight="1">
      <c r="A92" s="361"/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</row>
    <row r="93" spans="1:58" s="363" customFormat="1" ht="15" customHeight="1">
      <c r="A93" s="361"/>
      <c r="B93" s="361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</row>
    <row r="94" spans="1:58" s="363" customFormat="1" ht="15" customHeight="1">
      <c r="A94" s="361"/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</row>
    <row r="95" spans="1:58" s="363" customFormat="1" ht="15" customHeight="1">
      <c r="A95" s="361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</row>
    <row r="96" spans="1:58" s="363" customFormat="1" ht="15" customHeight="1">
      <c r="A96" s="361"/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</row>
    <row r="97" spans="1:58" s="363" customFormat="1" ht="15" customHeight="1">
      <c r="A97" s="361"/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</row>
    <row r="98" spans="1:58" s="363" customFormat="1" ht="15" customHeight="1">
      <c r="A98" s="361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</row>
    <row r="99" spans="1:58" s="363" customFormat="1" ht="15" customHeight="1">
      <c r="A99" s="361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</row>
    <row r="100" spans="1:58" s="363" customFormat="1" ht="15" customHeight="1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</row>
    <row r="101" spans="1:58" s="363" customFormat="1" ht="15" customHeight="1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</row>
    <row r="102" spans="1:58" s="363" customFormat="1" ht="15" customHeight="1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</row>
    <row r="103" spans="1:58" s="363" customFormat="1" ht="15" customHeight="1">
      <c r="A103" s="361"/>
      <c r="B103" s="361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</row>
    <row r="104" spans="1:58" s="363" customFormat="1" ht="15" customHeight="1">
      <c r="A104" s="361"/>
      <c r="B104" s="361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</row>
    <row r="105" spans="1:58" s="363" customFormat="1" ht="15" customHeight="1">
      <c r="A105" s="361"/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</row>
    <row r="106" spans="1:58" s="363" customFormat="1" ht="15" customHeight="1">
      <c r="A106" s="361"/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</row>
    <row r="107" spans="1:58" s="363" customFormat="1" ht="15" customHeight="1">
      <c r="A107" s="361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</row>
    <row r="108" spans="1:58" s="363" customFormat="1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</row>
    <row r="109" spans="1:58" s="363" customFormat="1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</row>
    <row r="110" spans="1:58" s="363" customFormat="1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</row>
    <row r="111" spans="1:58" s="363" customFormat="1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</row>
    <row r="112" spans="1:58" s="363" customFormat="1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</row>
    <row r="113" spans="1:58" s="363" customFormat="1" ht="15" customHeight="1">
      <c r="A113" s="361"/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</row>
    <row r="114" spans="1:58" s="363" customFormat="1" ht="15" customHeight="1">
      <c r="A114" s="361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</row>
    <row r="115" spans="1:58" s="363" customFormat="1" ht="15" customHeight="1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</row>
    <row r="116" spans="1:58" s="363" customFormat="1" ht="15" customHeight="1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</row>
    <row r="117" spans="1:58" s="363" customFormat="1" ht="15" customHeight="1">
      <c r="A117" s="361"/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99" orientation="landscape" horizontalDpi="1200" verticalDpi="1200" r:id="rId1"/>
  <headerFooter alignWithMargins="0">
    <oddHeader>&amp;R&amp;P/&amp;N</oddHeader>
  </headerFooter>
  <colBreaks count="3" manualBreakCount="3">
    <brk id="9" max="28" man="1"/>
    <brk id="25" max="28" man="1"/>
    <brk id="41" max="28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108"/>
  <sheetViews>
    <sheetView showGridLines="0" zoomScaleNormal="100" zoomScaleSheetLayoutView="100" workbookViewId="0">
      <pane xSplit="1" ySplit="8" topLeftCell="AZ9" activePane="bottomRight" state="frozen"/>
      <selection activeCell="A36" sqref="A36"/>
      <selection pane="topRight" activeCell="A36" sqref="A36"/>
      <selection pane="bottomLeft" activeCell="A36" sqref="A36"/>
      <selection pane="bottomRight" activeCell="BF7" sqref="BF7"/>
    </sheetView>
  </sheetViews>
  <sheetFormatPr defaultColWidth="9.5" defaultRowHeight="15" customHeight="1"/>
  <cols>
    <col min="1" max="1" width="34.75" style="360" bestFit="1" customWidth="1"/>
    <col min="2" max="58" width="9.5" style="360"/>
    <col min="59" max="16384" width="9.5" style="350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15" customHeight="1" thickBot="1">
      <c r="A5" s="102" t="s">
        <v>332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74"/>
      <c r="CO5" s="174"/>
      <c r="CP5" s="174"/>
      <c r="CQ5" s="344"/>
      <c r="CR5" s="174"/>
      <c r="CS5" s="174"/>
      <c r="CT5" s="174"/>
      <c r="CU5" s="174"/>
      <c r="CV5" s="346"/>
    </row>
    <row r="6" spans="1:225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372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</row>
    <row r="10" spans="1:225" ht="12">
      <c r="A10" s="348" t="s">
        <v>333</v>
      </c>
      <c r="B10" s="349">
        <v>5649</v>
      </c>
      <c r="C10" s="349">
        <v>6047</v>
      </c>
      <c r="D10" s="349">
        <v>6465</v>
      </c>
      <c r="E10" s="349">
        <v>6311</v>
      </c>
      <c r="F10" s="349">
        <v>6609</v>
      </c>
      <c r="G10" s="349">
        <v>7119</v>
      </c>
      <c r="H10" s="75">
        <v>7129</v>
      </c>
      <c r="I10" s="75">
        <v>7053</v>
      </c>
      <c r="J10" s="75">
        <v>7408</v>
      </c>
      <c r="K10" s="75">
        <v>8132</v>
      </c>
      <c r="L10" s="75">
        <v>8604</v>
      </c>
      <c r="M10" s="75">
        <v>7066</v>
      </c>
      <c r="N10" s="75">
        <v>7903</v>
      </c>
      <c r="O10" s="75">
        <v>8292</v>
      </c>
      <c r="P10" s="75">
        <v>8660</v>
      </c>
      <c r="Q10" s="75">
        <v>9234</v>
      </c>
      <c r="R10" s="75">
        <v>9714</v>
      </c>
      <c r="S10" s="75">
        <v>13274</v>
      </c>
      <c r="T10" s="75">
        <v>11642</v>
      </c>
      <c r="U10" s="75">
        <v>12463</v>
      </c>
      <c r="V10" s="75">
        <v>13157</v>
      </c>
      <c r="W10" s="75">
        <v>13610</v>
      </c>
      <c r="X10" s="75">
        <v>14061</v>
      </c>
      <c r="Y10" s="75">
        <v>15072</v>
      </c>
      <c r="Z10" s="75">
        <v>15952</v>
      </c>
      <c r="AA10" s="75">
        <v>16453</v>
      </c>
      <c r="AB10" s="75">
        <v>16785</v>
      </c>
      <c r="AC10" s="75">
        <v>7729</v>
      </c>
      <c r="AD10" s="75">
        <v>8087</v>
      </c>
      <c r="AE10" s="75">
        <v>8345</v>
      </c>
      <c r="AF10" s="75">
        <v>7371</v>
      </c>
      <c r="AG10" s="75">
        <v>7572</v>
      </c>
      <c r="AH10" s="75">
        <v>8217</v>
      </c>
      <c r="AI10" s="75">
        <v>8472</v>
      </c>
      <c r="AJ10" s="75">
        <v>8573</v>
      </c>
      <c r="AK10" s="75">
        <v>8536</v>
      </c>
      <c r="AL10" s="75">
        <v>8708</v>
      </c>
      <c r="AM10" s="75">
        <v>9400</v>
      </c>
      <c r="AN10" s="75">
        <v>9193</v>
      </c>
      <c r="AO10" s="75">
        <v>8681</v>
      </c>
      <c r="AP10" s="75">
        <v>8511</v>
      </c>
      <c r="AQ10" s="75">
        <v>8666</v>
      </c>
      <c r="AR10" s="75">
        <v>8243</v>
      </c>
      <c r="AS10" s="75">
        <v>8096</v>
      </c>
      <c r="AT10" s="75">
        <v>8222</v>
      </c>
      <c r="AU10" s="75">
        <v>8327</v>
      </c>
      <c r="AV10" s="75">
        <v>8448</v>
      </c>
      <c r="AW10" s="75">
        <v>8727</v>
      </c>
      <c r="AX10" s="75">
        <v>8558</v>
      </c>
      <c r="AY10" s="75">
        <v>8704</v>
      </c>
      <c r="AZ10" s="75">
        <v>8791</v>
      </c>
      <c r="BA10" s="75">
        <v>8940</v>
      </c>
      <c r="BB10" s="75">
        <v>8939</v>
      </c>
      <c r="BC10" s="75">
        <v>9010</v>
      </c>
      <c r="BD10" s="75">
        <v>9015</v>
      </c>
      <c r="BE10" s="75">
        <v>8831</v>
      </c>
      <c r="BF10" s="210">
        <v>8639</v>
      </c>
    </row>
    <row r="11" spans="1:225" ht="15" customHeight="1">
      <c r="A11" s="348" t="s">
        <v>334</v>
      </c>
      <c r="B11" s="349">
        <v>1241</v>
      </c>
      <c r="C11" s="349">
        <v>1245</v>
      </c>
      <c r="D11" s="349">
        <v>1228</v>
      </c>
      <c r="E11" s="349">
        <v>1492</v>
      </c>
      <c r="F11" s="349">
        <v>1560</v>
      </c>
      <c r="G11" s="349">
        <v>1554</v>
      </c>
      <c r="H11" s="75">
        <v>1567</v>
      </c>
      <c r="I11" s="75">
        <v>1553</v>
      </c>
      <c r="J11" s="75">
        <v>1555</v>
      </c>
      <c r="K11" s="75">
        <v>1562</v>
      </c>
      <c r="L11" s="75">
        <v>1555</v>
      </c>
      <c r="M11" s="75">
        <v>1596</v>
      </c>
      <c r="N11" s="75">
        <v>1599</v>
      </c>
      <c r="O11" s="75">
        <v>1618</v>
      </c>
      <c r="P11" s="75">
        <v>1576</v>
      </c>
      <c r="Q11" s="75">
        <v>1581</v>
      </c>
      <c r="R11" s="75">
        <v>1631</v>
      </c>
      <c r="S11" s="75">
        <v>1728</v>
      </c>
      <c r="T11" s="75">
        <v>2255</v>
      </c>
      <c r="U11" s="75">
        <v>2316</v>
      </c>
      <c r="V11" s="75">
        <v>2363</v>
      </c>
      <c r="W11" s="75">
        <v>2427</v>
      </c>
      <c r="X11" s="75">
        <v>2460</v>
      </c>
      <c r="Y11" s="75">
        <v>2496</v>
      </c>
      <c r="Z11" s="75">
        <v>2494</v>
      </c>
      <c r="AA11" s="75">
        <v>2472</v>
      </c>
      <c r="AB11" s="75">
        <v>2508</v>
      </c>
      <c r="AC11" s="75">
        <v>2537</v>
      </c>
      <c r="AD11" s="75">
        <v>2508</v>
      </c>
      <c r="AE11" s="75">
        <v>2472</v>
      </c>
      <c r="AF11" s="75">
        <v>2860</v>
      </c>
      <c r="AG11" s="75">
        <v>2737</v>
      </c>
      <c r="AH11" s="75">
        <v>2691</v>
      </c>
      <c r="AI11" s="75">
        <v>2738</v>
      </c>
      <c r="AJ11" s="75">
        <v>3017</v>
      </c>
      <c r="AK11" s="75">
        <v>3083</v>
      </c>
      <c r="AL11" s="75">
        <v>3109</v>
      </c>
      <c r="AM11" s="75">
        <v>3148</v>
      </c>
      <c r="AN11" s="75">
        <v>4988</v>
      </c>
      <c r="AO11" s="75">
        <v>5142</v>
      </c>
      <c r="AP11" s="75">
        <v>5273</v>
      </c>
      <c r="AQ11" s="75">
        <v>5475</v>
      </c>
      <c r="AR11" s="75">
        <v>5494</v>
      </c>
      <c r="AS11" s="75">
        <v>5646</v>
      </c>
      <c r="AT11" s="75">
        <v>5854</v>
      </c>
      <c r="AU11" s="75">
        <v>6084</v>
      </c>
      <c r="AV11" s="75">
        <v>6125</v>
      </c>
      <c r="AW11" s="75">
        <v>6077</v>
      </c>
      <c r="AX11" s="75">
        <v>6038</v>
      </c>
      <c r="AY11" s="75">
        <v>6080</v>
      </c>
      <c r="AZ11" s="75">
        <v>5936</v>
      </c>
      <c r="BA11" s="75">
        <v>7429</v>
      </c>
      <c r="BB11" s="75">
        <v>7330</v>
      </c>
      <c r="BC11" s="75">
        <v>7187</v>
      </c>
      <c r="BD11" s="75">
        <v>7013</v>
      </c>
      <c r="BE11" s="75">
        <v>6966</v>
      </c>
      <c r="BF11" s="210">
        <v>6939</v>
      </c>
    </row>
    <row r="12" spans="1:225" ht="15" customHeight="1">
      <c r="A12" s="348" t="s">
        <v>335</v>
      </c>
      <c r="B12" s="349">
        <v>863</v>
      </c>
      <c r="C12" s="349">
        <v>872</v>
      </c>
      <c r="D12" s="349">
        <v>1062</v>
      </c>
      <c r="E12" s="349">
        <v>1414</v>
      </c>
      <c r="F12" s="349">
        <v>1509</v>
      </c>
      <c r="G12" s="349">
        <v>1514</v>
      </c>
      <c r="H12" s="75">
        <v>1476</v>
      </c>
      <c r="I12" s="75">
        <v>1524</v>
      </c>
      <c r="J12" s="75">
        <v>1650</v>
      </c>
      <c r="K12" s="75">
        <v>1850</v>
      </c>
      <c r="L12" s="75">
        <v>2186</v>
      </c>
      <c r="M12" s="75">
        <v>2343</v>
      </c>
      <c r="N12" s="75">
        <v>2386</v>
      </c>
      <c r="O12" s="75">
        <v>2446</v>
      </c>
      <c r="P12" s="75">
        <v>2529</v>
      </c>
      <c r="Q12" s="75">
        <v>2664</v>
      </c>
      <c r="R12" s="75">
        <v>2731</v>
      </c>
      <c r="S12" s="75">
        <v>2901</v>
      </c>
      <c r="T12" s="75">
        <v>3124</v>
      </c>
      <c r="U12" s="75">
        <v>3345</v>
      </c>
      <c r="V12" s="75">
        <v>3424</v>
      </c>
      <c r="W12" s="75">
        <v>3499</v>
      </c>
      <c r="X12" s="75">
        <v>3610</v>
      </c>
      <c r="Y12" s="75">
        <v>3722</v>
      </c>
      <c r="Z12" s="75">
        <v>3777</v>
      </c>
      <c r="AA12" s="75">
        <v>3765</v>
      </c>
      <c r="AB12" s="75">
        <v>3856</v>
      </c>
      <c r="AC12" s="75">
        <v>3824</v>
      </c>
      <c r="AD12" s="75">
        <v>3808</v>
      </c>
      <c r="AE12" s="75">
        <v>3822</v>
      </c>
      <c r="AF12" s="75">
        <v>4000</v>
      </c>
      <c r="AG12" s="75">
        <v>3942</v>
      </c>
      <c r="AH12" s="75">
        <v>4054</v>
      </c>
      <c r="AI12" s="75">
        <v>4101</v>
      </c>
      <c r="AJ12" s="75">
        <v>4139</v>
      </c>
      <c r="AK12" s="75">
        <v>4215</v>
      </c>
      <c r="AL12" s="75">
        <v>4211</v>
      </c>
      <c r="AM12" s="75">
        <v>4267</v>
      </c>
      <c r="AN12" s="75">
        <v>4838</v>
      </c>
      <c r="AO12" s="75">
        <v>5015</v>
      </c>
      <c r="AP12" s="75">
        <v>5121</v>
      </c>
      <c r="AQ12" s="75">
        <v>5089</v>
      </c>
      <c r="AR12" s="75">
        <v>5198</v>
      </c>
      <c r="AS12" s="75">
        <v>5375</v>
      </c>
      <c r="AT12" s="75">
        <v>5408</v>
      </c>
      <c r="AU12" s="75">
        <v>5469</v>
      </c>
      <c r="AV12" s="75">
        <v>5559</v>
      </c>
      <c r="AW12" s="75">
        <v>5636</v>
      </c>
      <c r="AX12" s="75">
        <v>5747</v>
      </c>
      <c r="AY12" s="75">
        <v>5865</v>
      </c>
      <c r="AZ12" s="75">
        <v>5668</v>
      </c>
      <c r="BA12" s="75">
        <v>8710</v>
      </c>
      <c r="BB12" s="75">
        <v>8612</v>
      </c>
      <c r="BC12" s="75">
        <v>8594</v>
      </c>
      <c r="BD12" s="75">
        <v>8422</v>
      </c>
      <c r="BE12" s="75">
        <v>9116</v>
      </c>
      <c r="BF12" s="210">
        <v>9112</v>
      </c>
    </row>
    <row r="13" spans="1:225" s="367" customFormat="1" ht="5.0999999999999996" customHeight="1">
      <c r="A13" s="348"/>
      <c r="B13" s="349"/>
      <c r="C13" s="349"/>
      <c r="D13" s="349"/>
      <c r="E13" s="349"/>
      <c r="F13" s="349"/>
      <c r="G13" s="349"/>
      <c r="H13" s="378"/>
      <c r="I13" s="378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</row>
    <row r="14" spans="1:225" s="117" customFormat="1" ht="15" customHeight="1" thickBot="1">
      <c r="A14" s="144" t="s">
        <v>330</v>
      </c>
      <c r="B14" s="83">
        <v>7753</v>
      </c>
      <c r="C14" s="83">
        <v>8164</v>
      </c>
      <c r="D14" s="83">
        <v>8755</v>
      </c>
      <c r="E14" s="83">
        <v>9217</v>
      </c>
      <c r="F14" s="83">
        <v>9678</v>
      </c>
      <c r="G14" s="83">
        <v>10187</v>
      </c>
      <c r="H14" s="83">
        <v>10172</v>
      </c>
      <c r="I14" s="83">
        <v>10130</v>
      </c>
      <c r="J14" s="83">
        <v>10613</v>
      </c>
      <c r="K14" s="83">
        <v>11544</v>
      </c>
      <c r="L14" s="83">
        <v>12345</v>
      </c>
      <c r="M14" s="83">
        <v>11005</v>
      </c>
      <c r="N14" s="83">
        <v>11888</v>
      </c>
      <c r="O14" s="83">
        <v>12356</v>
      </c>
      <c r="P14" s="83">
        <v>12765</v>
      </c>
      <c r="Q14" s="83">
        <v>13479</v>
      </c>
      <c r="R14" s="83">
        <v>14076</v>
      </c>
      <c r="S14" s="83">
        <v>17903</v>
      </c>
      <c r="T14" s="83">
        <v>17021</v>
      </c>
      <c r="U14" s="83">
        <v>18124</v>
      </c>
      <c r="V14" s="83">
        <v>18944</v>
      </c>
      <c r="W14" s="83">
        <v>19536</v>
      </c>
      <c r="X14" s="83">
        <v>20131</v>
      </c>
      <c r="Y14" s="83">
        <v>21290</v>
      </c>
      <c r="Z14" s="83">
        <v>22223</v>
      </c>
      <c r="AA14" s="83">
        <v>22690</v>
      </c>
      <c r="AB14" s="83">
        <v>23149</v>
      </c>
      <c r="AC14" s="83">
        <v>14090</v>
      </c>
      <c r="AD14" s="83">
        <v>14403</v>
      </c>
      <c r="AE14" s="83">
        <v>14639</v>
      </c>
      <c r="AF14" s="83">
        <v>14231</v>
      </c>
      <c r="AG14" s="83">
        <v>14251</v>
      </c>
      <c r="AH14" s="83">
        <v>14962</v>
      </c>
      <c r="AI14" s="83">
        <v>15311</v>
      </c>
      <c r="AJ14" s="83">
        <v>15729</v>
      </c>
      <c r="AK14" s="83">
        <v>15834</v>
      </c>
      <c r="AL14" s="83">
        <v>16028</v>
      </c>
      <c r="AM14" s="83">
        <v>16815</v>
      </c>
      <c r="AN14" s="83">
        <v>19019</v>
      </c>
      <c r="AO14" s="83">
        <v>18838</v>
      </c>
      <c r="AP14" s="83">
        <v>18905</v>
      </c>
      <c r="AQ14" s="83">
        <v>19230</v>
      </c>
      <c r="AR14" s="83">
        <v>18935</v>
      </c>
      <c r="AS14" s="83">
        <v>19117</v>
      </c>
      <c r="AT14" s="83">
        <v>19484</v>
      </c>
      <c r="AU14" s="83">
        <v>19880</v>
      </c>
      <c r="AV14" s="83">
        <v>20132</v>
      </c>
      <c r="AW14" s="83">
        <v>20440</v>
      </c>
      <c r="AX14" s="83">
        <v>20343</v>
      </c>
      <c r="AY14" s="83">
        <v>20649</v>
      </c>
      <c r="AZ14" s="83">
        <v>20395</v>
      </c>
      <c r="BA14" s="83">
        <v>25079</v>
      </c>
      <c r="BB14" s="83">
        <v>24881</v>
      </c>
      <c r="BC14" s="83">
        <v>24791</v>
      </c>
      <c r="BD14" s="83">
        <v>24450</v>
      </c>
      <c r="BE14" s="83">
        <v>24913</v>
      </c>
      <c r="BF14" s="83">
        <v>24690</v>
      </c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</row>
    <row r="15" spans="1:225" s="368" customFormat="1" ht="15" customHeight="1" thickTop="1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</row>
    <row r="16" spans="1:225" s="368" customFormat="1" ht="15" customHeight="1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</row>
    <row r="17" spans="1:58" s="368" customFormat="1" ht="15" customHeigh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</row>
    <row r="18" spans="1:58" s="368" customFormat="1" ht="15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</row>
    <row r="19" spans="1:58" s="368" customFormat="1" ht="15" customHeight="1">
      <c r="A19" s="367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</row>
    <row r="20" spans="1:58" s="368" customFormat="1" ht="15" customHeight="1">
      <c r="A20" s="367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</row>
    <row r="21" spans="1:58" s="368" customFormat="1" ht="15" customHeight="1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</row>
    <row r="22" spans="1:58" s="368" customFormat="1" ht="15" customHeight="1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</row>
    <row r="23" spans="1:58" s="368" customFormat="1" ht="15" customHeight="1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</row>
    <row r="24" spans="1:58" s="368" customFormat="1" ht="15" customHeigh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</row>
    <row r="25" spans="1:58" s="368" customFormat="1" ht="15" customHeight="1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</row>
    <row r="26" spans="1:58" s="368" customFormat="1" ht="15" customHeight="1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</row>
    <row r="27" spans="1:58" s="368" customFormat="1" ht="15" customHeight="1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</row>
    <row r="28" spans="1:58" s="368" customFormat="1" ht="15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</row>
    <row r="29" spans="1:58" s="368" customFormat="1" ht="15" customHeight="1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</row>
    <row r="30" spans="1:58" s="368" customFormat="1" ht="1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</row>
    <row r="31" spans="1:58" s="368" customFormat="1" ht="1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</row>
    <row r="32" spans="1:58" s="368" customFormat="1" ht="1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</row>
    <row r="33" spans="1:58" s="368" customFormat="1" ht="1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</row>
    <row r="34" spans="1:58" s="368" customFormat="1" ht="1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</row>
    <row r="35" spans="1:58" s="368" customFormat="1" ht="1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</row>
    <row r="36" spans="1:58" s="368" customFormat="1" ht="15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</row>
    <row r="37" spans="1:58" s="368" customFormat="1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</row>
    <row r="38" spans="1:58" s="368" customFormat="1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</row>
    <row r="39" spans="1:58" s="368" customFormat="1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</row>
    <row r="40" spans="1:58" s="368" customFormat="1" ht="1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</row>
    <row r="41" spans="1:58" s="368" customFormat="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</row>
    <row r="42" spans="1:58" s="368" customFormat="1" ht="1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</row>
    <row r="43" spans="1:58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</row>
    <row r="44" spans="1:58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</row>
    <row r="45" spans="1:58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</row>
    <row r="46" spans="1:58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</row>
    <row r="47" spans="1:58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</row>
    <row r="48" spans="1:58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</row>
    <row r="49" spans="1:58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</row>
    <row r="50" spans="1:58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</row>
    <row r="51" spans="1:58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</row>
    <row r="52" spans="1:58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</row>
    <row r="53" spans="1:58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</row>
    <row r="54" spans="1:58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</row>
    <row r="55" spans="1:58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</row>
    <row r="56" spans="1:58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</row>
    <row r="57" spans="1:58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</row>
    <row r="58" spans="1:58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</row>
    <row r="59" spans="1:58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</row>
    <row r="60" spans="1:58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</row>
    <row r="61" spans="1:58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</row>
    <row r="62" spans="1:58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</row>
    <row r="63" spans="1:58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</row>
    <row r="64" spans="1:58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</row>
    <row r="65" spans="1:58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</row>
    <row r="66" spans="1:58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</row>
    <row r="67" spans="1:58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</row>
    <row r="68" spans="1:58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</row>
    <row r="69" spans="1:58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</row>
    <row r="70" spans="1:58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</row>
    <row r="71" spans="1:58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</row>
    <row r="72" spans="1:58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</row>
    <row r="73" spans="1:58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</row>
    <row r="74" spans="1:58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</row>
    <row r="75" spans="1:58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</row>
    <row r="76" spans="1:58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</row>
    <row r="77" spans="1:58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</row>
    <row r="78" spans="1:58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</row>
    <row r="79" spans="1:58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</row>
    <row r="80" spans="1:58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</row>
    <row r="81" spans="1:58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</row>
    <row r="82" spans="1:58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</row>
    <row r="83" spans="1:58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</row>
    <row r="84" spans="1:58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</row>
    <row r="85" spans="1:58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</row>
    <row r="86" spans="1:58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</row>
    <row r="87" spans="1:58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</row>
    <row r="88" spans="1:58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</row>
    <row r="89" spans="1:58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</row>
    <row r="90" spans="1:58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</row>
    <row r="91" spans="1:58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</row>
    <row r="92" spans="1:58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</row>
    <row r="93" spans="1:58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</row>
    <row r="94" spans="1:58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</row>
    <row r="95" spans="1:58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</row>
    <row r="96" spans="1:58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</row>
    <row r="97" spans="1:58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</row>
    <row r="98" spans="1:58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</row>
    <row r="99" spans="1:58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</row>
    <row r="100" spans="1:58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</row>
    <row r="101" spans="1:58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</row>
    <row r="102" spans="1:58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</row>
    <row r="103" spans="1:58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</row>
    <row r="104" spans="1:58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</row>
    <row r="105" spans="1:58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</row>
    <row r="106" spans="1:58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</row>
    <row r="107" spans="1:58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</row>
    <row r="108" spans="1:58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110" orientation="landscape" horizontalDpi="1200" verticalDpi="1200" r:id="rId1"/>
  <headerFooter alignWithMargins="0">
    <oddHeader>&amp;R&amp;P/&amp;N</oddHeader>
  </headerFooter>
  <colBreaks count="6" manualBreakCount="6">
    <brk id="9" min="1" max="15" man="1"/>
    <brk id="17" min="1" max="15" man="1"/>
    <brk id="25" min="1" max="15" man="1"/>
    <brk id="33" min="1" max="15" man="1"/>
    <brk id="41" min="1" max="15" man="1"/>
    <brk id="49" min="1" max="1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Q113"/>
  <sheetViews>
    <sheetView showGridLines="0" zoomScaleNormal="100" workbookViewId="0">
      <pane xSplit="1" ySplit="8" topLeftCell="AX9" activePane="bottomRight" state="frozen"/>
      <selection activeCell="A36" sqref="A36"/>
      <selection pane="topRight" activeCell="A36" sqref="A36"/>
      <selection pane="bottomLeft" activeCell="A36" sqref="A36"/>
      <selection pane="bottomRight" activeCell="BF7" sqref="BF7"/>
    </sheetView>
  </sheetViews>
  <sheetFormatPr defaultColWidth="9.375" defaultRowHeight="15" customHeight="1"/>
  <cols>
    <col min="1" max="1" width="39.375" style="390" bestFit="1" customWidth="1"/>
    <col min="2" max="25" width="9.375" style="390" customWidth="1"/>
    <col min="26" max="29" width="9.375" style="391" customWidth="1"/>
    <col min="30" max="40" width="9.375" style="390" customWidth="1"/>
    <col min="41" max="41" width="9.375" style="390"/>
    <col min="42" max="43" width="9.375" style="390" customWidth="1"/>
    <col min="44" max="58" width="9.375" style="390"/>
    <col min="59" max="16384" width="9.375" style="392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26.25" thickBot="1">
      <c r="A5" s="380" t="s">
        <v>336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74"/>
      <c r="CO5" s="174"/>
      <c r="CP5" s="174"/>
      <c r="CQ5" s="344"/>
      <c r="CR5" s="174"/>
      <c r="CS5" s="174"/>
      <c r="CT5" s="174"/>
      <c r="CU5" s="174"/>
      <c r="CV5" s="346"/>
    </row>
    <row r="6" spans="1:225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</row>
    <row r="10" spans="1:225" s="350" customFormat="1" ht="15" customHeight="1">
      <c r="A10" s="348" t="s">
        <v>337</v>
      </c>
      <c r="B10" s="349">
        <v>35121</v>
      </c>
      <c r="C10" s="349">
        <v>36731</v>
      </c>
      <c r="D10" s="349">
        <v>38416</v>
      </c>
      <c r="E10" s="349">
        <v>41264</v>
      </c>
      <c r="F10" s="349">
        <v>42064</v>
      </c>
      <c r="G10" s="349">
        <v>43973</v>
      </c>
      <c r="H10" s="349">
        <v>44501</v>
      </c>
      <c r="I10" s="349">
        <v>45922</v>
      </c>
      <c r="J10" s="132">
        <v>47005</v>
      </c>
      <c r="K10" s="349">
        <v>49392</v>
      </c>
      <c r="L10" s="349">
        <v>51332</v>
      </c>
      <c r="M10" s="349">
        <v>54848</v>
      </c>
      <c r="N10" s="132">
        <v>56701</v>
      </c>
      <c r="O10" s="132">
        <v>58076</v>
      </c>
      <c r="P10" s="132">
        <v>60702</v>
      </c>
      <c r="Q10" s="132">
        <v>64807</v>
      </c>
      <c r="R10" s="132">
        <v>66714</v>
      </c>
      <c r="S10" s="132">
        <v>69866</v>
      </c>
      <c r="T10" s="132">
        <v>72486</v>
      </c>
      <c r="U10" s="132">
        <v>78521</v>
      </c>
      <c r="V10" s="132">
        <v>80616</v>
      </c>
      <c r="W10" s="132">
        <v>84633</v>
      </c>
      <c r="X10" s="132">
        <v>87923</v>
      </c>
      <c r="Y10" s="132">
        <v>93760</v>
      </c>
      <c r="Z10" s="132">
        <v>96103</v>
      </c>
      <c r="AA10" s="132">
        <v>99554</v>
      </c>
      <c r="AB10" s="132">
        <v>100742</v>
      </c>
      <c r="AC10" s="132">
        <v>105728</v>
      </c>
      <c r="AD10" s="132">
        <v>107184</v>
      </c>
      <c r="AE10" s="132">
        <v>111292</v>
      </c>
      <c r="AF10" s="132">
        <v>113853</v>
      </c>
      <c r="AG10" s="132">
        <v>121705</v>
      </c>
      <c r="AH10" s="132">
        <v>124816</v>
      </c>
      <c r="AI10" s="132">
        <v>131579</v>
      </c>
      <c r="AJ10" s="132">
        <v>135218</v>
      </c>
      <c r="AK10" s="132">
        <v>144562</v>
      </c>
      <c r="AL10" s="132">
        <v>149171</v>
      </c>
      <c r="AM10" s="132">
        <v>155953</v>
      </c>
      <c r="AN10" s="132">
        <v>175665</v>
      </c>
      <c r="AO10" s="132">
        <v>185507</v>
      </c>
      <c r="AP10" s="132">
        <v>191519</v>
      </c>
      <c r="AQ10" s="132">
        <v>195758</v>
      </c>
      <c r="AR10" s="132">
        <v>201939</v>
      </c>
      <c r="AS10" s="132">
        <v>208871</v>
      </c>
      <c r="AT10" s="132">
        <v>212115</v>
      </c>
      <c r="AU10" s="132">
        <v>212643</v>
      </c>
      <c r="AV10" s="132">
        <v>214761</v>
      </c>
      <c r="AW10" s="132">
        <v>219104</v>
      </c>
      <c r="AX10" s="132">
        <v>221211</v>
      </c>
      <c r="AY10" s="132">
        <v>224502</v>
      </c>
      <c r="AZ10" s="132">
        <v>228412</v>
      </c>
      <c r="BA10" s="132">
        <v>232460</v>
      </c>
      <c r="BB10" s="132">
        <v>229083</v>
      </c>
      <c r="BC10" s="132">
        <v>232738</v>
      </c>
      <c r="BD10" s="132">
        <v>235435</v>
      </c>
      <c r="BE10" s="132">
        <v>238661</v>
      </c>
      <c r="BF10" s="133">
        <v>237485</v>
      </c>
    </row>
    <row r="11" spans="1:225" s="350" customFormat="1" ht="15" customHeight="1">
      <c r="A11" s="348" t="s">
        <v>338</v>
      </c>
      <c r="B11" s="349">
        <v>3546</v>
      </c>
      <c r="C11" s="349">
        <v>3657</v>
      </c>
      <c r="D11" s="349">
        <v>3740</v>
      </c>
      <c r="E11" s="349">
        <v>3816</v>
      </c>
      <c r="F11" s="349">
        <v>3992</v>
      </c>
      <c r="G11" s="375">
        <v>4126</v>
      </c>
      <c r="H11" s="375">
        <v>4197</v>
      </c>
      <c r="I11" s="375">
        <v>4280</v>
      </c>
      <c r="J11" s="132">
        <v>4319</v>
      </c>
      <c r="K11" s="349">
        <v>4506</v>
      </c>
      <c r="L11" s="349">
        <v>4447</v>
      </c>
      <c r="M11" s="349">
        <v>4592</v>
      </c>
      <c r="N11" s="132">
        <v>4731</v>
      </c>
      <c r="O11" s="132">
        <v>4878</v>
      </c>
      <c r="P11" s="132">
        <v>4945</v>
      </c>
      <c r="Q11" s="132">
        <v>5120</v>
      </c>
      <c r="R11" s="132">
        <v>5294</v>
      </c>
      <c r="S11" s="132">
        <v>5359</v>
      </c>
      <c r="T11" s="132">
        <v>5416</v>
      </c>
      <c r="U11" s="132">
        <v>5536</v>
      </c>
      <c r="V11" s="132">
        <v>5635</v>
      </c>
      <c r="W11" s="132">
        <v>5805</v>
      </c>
      <c r="X11" s="132">
        <v>6038</v>
      </c>
      <c r="Y11" s="132">
        <v>6121</v>
      </c>
      <c r="Z11" s="132">
        <v>6274</v>
      </c>
      <c r="AA11" s="132">
        <v>6364</v>
      </c>
      <c r="AB11" s="132">
        <v>6486</v>
      </c>
      <c r="AC11" s="132">
        <v>6614</v>
      </c>
      <c r="AD11" s="132">
        <v>6937</v>
      </c>
      <c r="AE11" s="132">
        <v>6988</v>
      </c>
      <c r="AF11" s="132">
        <v>6976</v>
      </c>
      <c r="AG11" s="132">
        <v>7157</v>
      </c>
      <c r="AH11" s="132">
        <v>7339</v>
      </c>
      <c r="AI11" s="132">
        <v>7535</v>
      </c>
      <c r="AJ11" s="132">
        <v>7620</v>
      </c>
      <c r="AK11" s="132">
        <v>7935</v>
      </c>
      <c r="AL11" s="132">
        <v>8195</v>
      </c>
      <c r="AM11" s="132">
        <v>8416</v>
      </c>
      <c r="AN11" s="132">
        <v>9121</v>
      </c>
      <c r="AO11" s="132">
        <v>9200</v>
      </c>
      <c r="AP11" s="132">
        <v>9341</v>
      </c>
      <c r="AQ11" s="132">
        <v>9334</v>
      </c>
      <c r="AR11" s="132">
        <v>9386</v>
      </c>
      <c r="AS11" s="132">
        <v>9634</v>
      </c>
      <c r="AT11" s="132">
        <v>8417</v>
      </c>
      <c r="AU11" s="132">
        <v>8656</v>
      </c>
      <c r="AV11" s="132">
        <v>8816</v>
      </c>
      <c r="AW11" s="132">
        <v>8833</v>
      </c>
      <c r="AX11" s="132">
        <v>8949</v>
      </c>
      <c r="AY11" s="132">
        <v>9154</v>
      </c>
      <c r="AZ11" s="132">
        <v>9117</v>
      </c>
      <c r="BA11" s="132">
        <v>9306</v>
      </c>
      <c r="BB11" s="132">
        <v>9523</v>
      </c>
      <c r="BC11" s="132">
        <v>9720</v>
      </c>
      <c r="BD11" s="132">
        <v>10287</v>
      </c>
      <c r="BE11" s="132">
        <v>11017</v>
      </c>
      <c r="BF11" s="133">
        <v>11718</v>
      </c>
    </row>
    <row r="12" spans="1:225" s="350" customFormat="1" ht="15" customHeight="1">
      <c r="A12" s="348" t="s">
        <v>339</v>
      </c>
      <c r="B12" s="349">
        <v>1845</v>
      </c>
      <c r="C12" s="349">
        <v>1904</v>
      </c>
      <c r="D12" s="349">
        <v>1955</v>
      </c>
      <c r="E12" s="349">
        <v>2014</v>
      </c>
      <c r="F12" s="349">
        <v>2051</v>
      </c>
      <c r="G12" s="375">
        <v>2101</v>
      </c>
      <c r="H12" s="375">
        <v>2165</v>
      </c>
      <c r="I12" s="375">
        <v>2198</v>
      </c>
      <c r="J12" s="132">
        <v>2216</v>
      </c>
      <c r="K12" s="349">
        <v>2239</v>
      </c>
      <c r="L12" s="349">
        <v>2328</v>
      </c>
      <c r="M12" s="349">
        <v>2480</v>
      </c>
      <c r="N12" s="132">
        <v>2578</v>
      </c>
      <c r="O12" s="132">
        <v>2728</v>
      </c>
      <c r="P12" s="132">
        <v>2866</v>
      </c>
      <c r="Q12" s="132">
        <v>3092</v>
      </c>
      <c r="R12" s="132">
        <v>3241</v>
      </c>
      <c r="S12" s="132">
        <v>3413</v>
      </c>
      <c r="T12" s="132">
        <v>3633</v>
      </c>
      <c r="U12" s="132">
        <v>3838</v>
      </c>
      <c r="V12" s="132">
        <v>3983</v>
      </c>
      <c r="W12" s="132">
        <v>4197</v>
      </c>
      <c r="X12" s="132">
        <v>4448</v>
      </c>
      <c r="Y12" s="132">
        <v>4731</v>
      </c>
      <c r="Z12" s="132">
        <v>4895</v>
      </c>
      <c r="AA12" s="132">
        <v>4976</v>
      </c>
      <c r="AB12" s="132">
        <v>5057</v>
      </c>
      <c r="AC12" s="132">
        <v>5215</v>
      </c>
      <c r="AD12" s="132">
        <v>5351</v>
      </c>
      <c r="AE12" s="132">
        <v>5520</v>
      </c>
      <c r="AF12" s="132">
        <v>5747</v>
      </c>
      <c r="AG12" s="132">
        <v>5979</v>
      </c>
      <c r="AH12" s="132">
        <v>6136</v>
      </c>
      <c r="AI12" s="132">
        <v>6137</v>
      </c>
      <c r="AJ12" s="132">
        <v>6162</v>
      </c>
      <c r="AK12" s="132">
        <v>6083</v>
      </c>
      <c r="AL12" s="132">
        <v>5965</v>
      </c>
      <c r="AM12" s="132">
        <v>5853</v>
      </c>
      <c r="AN12" s="132">
        <v>6562</v>
      </c>
      <c r="AO12" s="132">
        <v>6535</v>
      </c>
      <c r="AP12" s="132">
        <v>6404</v>
      </c>
      <c r="AQ12" s="132">
        <v>6295</v>
      </c>
      <c r="AR12" s="132">
        <v>6388</v>
      </c>
      <c r="AS12" s="132">
        <v>6550</v>
      </c>
      <c r="AT12" s="132">
        <v>6679.4</v>
      </c>
      <c r="AU12" s="132">
        <v>6856</v>
      </c>
      <c r="AV12" s="132">
        <v>6983</v>
      </c>
      <c r="AW12" s="132">
        <v>7153</v>
      </c>
      <c r="AX12" s="132">
        <v>7288</v>
      </c>
      <c r="AY12" s="132">
        <v>7469</v>
      </c>
      <c r="AZ12" s="132">
        <v>7641</v>
      </c>
      <c r="BA12" s="132">
        <v>7748</v>
      </c>
      <c r="BB12" s="132">
        <v>7757</v>
      </c>
      <c r="BC12" s="132">
        <v>7640</v>
      </c>
      <c r="BD12" s="132">
        <v>7707</v>
      </c>
      <c r="BE12" s="132">
        <v>7431</v>
      </c>
      <c r="BF12" s="133">
        <v>7388</v>
      </c>
    </row>
    <row r="13" spans="1:225" s="350" customFormat="1" ht="15" customHeight="1">
      <c r="A13" s="348" t="s">
        <v>340</v>
      </c>
      <c r="B13" s="349">
        <v>1684</v>
      </c>
      <c r="C13" s="349">
        <v>1627</v>
      </c>
      <c r="D13" s="349">
        <v>1585</v>
      </c>
      <c r="E13" s="349">
        <v>1615</v>
      </c>
      <c r="F13" s="349">
        <v>1738</v>
      </c>
      <c r="G13" s="375">
        <v>1652</v>
      </c>
      <c r="H13" s="375">
        <v>1648</v>
      </c>
      <c r="I13" s="375">
        <v>1807</v>
      </c>
      <c r="J13" s="132">
        <v>1865</v>
      </c>
      <c r="K13" s="349">
        <v>1903</v>
      </c>
      <c r="L13" s="349">
        <v>1866</v>
      </c>
      <c r="M13" s="349">
        <v>1950</v>
      </c>
      <c r="N13" s="132">
        <v>2026</v>
      </c>
      <c r="O13" s="132">
        <v>2068</v>
      </c>
      <c r="P13" s="132">
        <v>2047</v>
      </c>
      <c r="Q13" s="132">
        <v>2154</v>
      </c>
      <c r="R13" s="132">
        <v>2038</v>
      </c>
      <c r="S13" s="132">
        <v>1795</v>
      </c>
      <c r="T13" s="132">
        <v>1723</v>
      </c>
      <c r="U13" s="132">
        <v>1849</v>
      </c>
      <c r="V13" s="132">
        <v>2009</v>
      </c>
      <c r="W13" s="132">
        <v>2021</v>
      </c>
      <c r="X13" s="132">
        <v>2271</v>
      </c>
      <c r="Y13" s="132">
        <v>2224</v>
      </c>
      <c r="Z13" s="132">
        <v>2520</v>
      </c>
      <c r="AA13" s="132">
        <v>2584</v>
      </c>
      <c r="AB13" s="132">
        <v>2585</v>
      </c>
      <c r="AC13" s="132">
        <v>2556</v>
      </c>
      <c r="AD13" s="132">
        <v>2789</v>
      </c>
      <c r="AE13" s="132">
        <v>2731</v>
      </c>
      <c r="AF13" s="132">
        <v>2669</v>
      </c>
      <c r="AG13" s="132">
        <v>2663</v>
      </c>
      <c r="AH13" s="132">
        <v>2907</v>
      </c>
      <c r="AI13" s="132">
        <v>2806</v>
      </c>
      <c r="AJ13" s="132">
        <v>3360</v>
      </c>
      <c r="AK13" s="132">
        <v>3637</v>
      </c>
      <c r="AL13" s="132">
        <v>3688</v>
      </c>
      <c r="AM13" s="132">
        <v>3759</v>
      </c>
      <c r="AN13" s="132">
        <v>3959</v>
      </c>
      <c r="AO13" s="132">
        <v>4035</v>
      </c>
      <c r="AP13" s="132">
        <v>4240</v>
      </c>
      <c r="AQ13" s="132">
        <v>4393</v>
      </c>
      <c r="AR13" s="132">
        <v>4390</v>
      </c>
      <c r="AS13" s="132">
        <v>4190</v>
      </c>
      <c r="AT13" s="132">
        <v>4379</v>
      </c>
      <c r="AU13" s="132">
        <v>4394</v>
      </c>
      <c r="AV13" s="132">
        <v>4336</v>
      </c>
      <c r="AW13" s="132">
        <v>4333</v>
      </c>
      <c r="AX13" s="132">
        <v>4460</v>
      </c>
      <c r="AY13" s="132">
        <v>4442</v>
      </c>
      <c r="AZ13" s="132">
        <v>4495</v>
      </c>
      <c r="BA13" s="132">
        <v>4594</v>
      </c>
      <c r="BB13" s="132">
        <v>4870</v>
      </c>
      <c r="BC13" s="132">
        <v>4621</v>
      </c>
      <c r="BD13" s="132">
        <v>4745</v>
      </c>
      <c r="BE13" s="132">
        <v>4986</v>
      </c>
      <c r="BF13" s="133">
        <v>5314</v>
      </c>
    </row>
    <row r="14" spans="1:225" s="350" customFormat="1" ht="15" customHeight="1">
      <c r="A14" s="348" t="s">
        <v>341</v>
      </c>
      <c r="B14" s="349">
        <v>1474</v>
      </c>
      <c r="C14" s="349">
        <v>1473</v>
      </c>
      <c r="D14" s="349">
        <v>1631</v>
      </c>
      <c r="E14" s="349">
        <v>1488</v>
      </c>
      <c r="F14" s="349">
        <v>1480</v>
      </c>
      <c r="G14" s="375">
        <v>1489</v>
      </c>
      <c r="H14" s="375">
        <v>1589</v>
      </c>
      <c r="I14" s="375">
        <v>1665</v>
      </c>
      <c r="J14" s="132">
        <v>1793</v>
      </c>
      <c r="K14" s="349">
        <v>1829</v>
      </c>
      <c r="L14" s="349">
        <v>1906</v>
      </c>
      <c r="M14" s="349">
        <v>2020</v>
      </c>
      <c r="N14" s="132">
        <v>1761</v>
      </c>
      <c r="O14" s="132">
        <v>1864</v>
      </c>
      <c r="P14" s="132">
        <v>1899</v>
      </c>
      <c r="Q14" s="132">
        <v>1865</v>
      </c>
      <c r="R14" s="132">
        <v>1837</v>
      </c>
      <c r="S14" s="132">
        <v>2008</v>
      </c>
      <c r="T14" s="132">
        <v>2101</v>
      </c>
      <c r="U14" s="132">
        <v>2125</v>
      </c>
      <c r="V14" s="132">
        <v>2101</v>
      </c>
      <c r="W14" s="132">
        <v>2268</v>
      </c>
      <c r="X14" s="132">
        <v>2380</v>
      </c>
      <c r="Y14" s="132">
        <v>2260</v>
      </c>
      <c r="Z14" s="132">
        <v>3006</v>
      </c>
      <c r="AA14" s="132">
        <v>3239</v>
      </c>
      <c r="AB14" s="132">
        <v>3413</v>
      </c>
      <c r="AC14" s="132">
        <v>3477</v>
      </c>
      <c r="AD14" s="132">
        <v>3760</v>
      </c>
      <c r="AE14" s="132">
        <v>4082</v>
      </c>
      <c r="AF14" s="132">
        <v>4426</v>
      </c>
      <c r="AG14" s="132">
        <v>4345</v>
      </c>
      <c r="AH14" s="132">
        <v>4348</v>
      </c>
      <c r="AI14" s="132">
        <v>4393</v>
      </c>
      <c r="AJ14" s="132">
        <v>4569</v>
      </c>
      <c r="AK14" s="132">
        <v>4568</v>
      </c>
      <c r="AL14" s="132">
        <v>4467</v>
      </c>
      <c r="AM14" s="132">
        <v>4565</v>
      </c>
      <c r="AN14" s="132">
        <v>4996</v>
      </c>
      <c r="AO14" s="132">
        <v>4839</v>
      </c>
      <c r="AP14" s="132">
        <v>4711</v>
      </c>
      <c r="AQ14" s="132">
        <v>4860</v>
      </c>
      <c r="AR14" s="132">
        <v>4785</v>
      </c>
      <c r="AS14" s="132">
        <v>4636</v>
      </c>
      <c r="AT14" s="132">
        <v>4636</v>
      </c>
      <c r="AU14" s="132">
        <v>4844</v>
      </c>
      <c r="AV14" s="132">
        <v>4943</v>
      </c>
      <c r="AW14" s="132">
        <v>4931</v>
      </c>
      <c r="AX14" s="132">
        <v>4868</v>
      </c>
      <c r="AY14" s="132">
        <v>5122</v>
      </c>
      <c r="AZ14" s="132">
        <v>5293</v>
      </c>
      <c r="BA14" s="132">
        <v>5497</v>
      </c>
      <c r="BB14" s="132">
        <v>5686</v>
      </c>
      <c r="BC14" s="132">
        <v>5716</v>
      </c>
      <c r="BD14" s="132">
        <v>5984</v>
      </c>
      <c r="BE14" s="132">
        <v>6101</v>
      </c>
      <c r="BF14" s="133">
        <v>6389</v>
      </c>
    </row>
    <row r="15" spans="1:225" s="350" customFormat="1" ht="15" customHeight="1">
      <c r="A15" s="348" t="s">
        <v>342</v>
      </c>
      <c r="B15" s="349">
        <v>2241</v>
      </c>
      <c r="C15" s="349">
        <v>2483</v>
      </c>
      <c r="D15" s="349">
        <v>2644</v>
      </c>
      <c r="E15" s="349">
        <v>2995</v>
      </c>
      <c r="F15" s="349">
        <v>3038</v>
      </c>
      <c r="G15" s="375">
        <v>3108</v>
      </c>
      <c r="H15" s="375">
        <v>3158</v>
      </c>
      <c r="I15" s="375">
        <v>3001</v>
      </c>
      <c r="J15" s="132">
        <v>3064</v>
      </c>
      <c r="K15" s="349">
        <v>3157</v>
      </c>
      <c r="L15" s="349">
        <v>3538</v>
      </c>
      <c r="M15" s="349">
        <v>3593</v>
      </c>
      <c r="N15" s="132">
        <v>3645</v>
      </c>
      <c r="O15" s="132">
        <v>3711</v>
      </c>
      <c r="P15" s="132">
        <v>3787</v>
      </c>
      <c r="Q15" s="132">
        <v>3924</v>
      </c>
      <c r="R15" s="132">
        <v>4039</v>
      </c>
      <c r="S15" s="132">
        <v>4100</v>
      </c>
      <c r="T15" s="132">
        <v>4172</v>
      </c>
      <c r="U15" s="132">
        <v>4111</v>
      </c>
      <c r="V15" s="132">
        <v>4177</v>
      </c>
      <c r="W15" s="132">
        <v>4209</v>
      </c>
      <c r="X15" s="132">
        <v>5476</v>
      </c>
      <c r="Y15" s="132">
        <v>5531</v>
      </c>
      <c r="Z15" s="132">
        <v>5155</v>
      </c>
      <c r="AA15" s="132">
        <v>4979</v>
      </c>
      <c r="AB15" s="132">
        <v>5109</v>
      </c>
      <c r="AC15" s="132">
        <v>1470</v>
      </c>
      <c r="AD15" s="132">
        <v>712</v>
      </c>
      <c r="AE15" s="132">
        <v>1234</v>
      </c>
      <c r="AF15" s="132">
        <v>1367</v>
      </c>
      <c r="AG15" s="132">
        <v>1624</v>
      </c>
      <c r="AH15" s="132">
        <v>1632</v>
      </c>
      <c r="AI15" s="132">
        <v>1655</v>
      </c>
      <c r="AJ15" s="132">
        <v>1680</v>
      </c>
      <c r="AK15" s="132">
        <v>948</v>
      </c>
      <c r="AL15" s="132">
        <v>962</v>
      </c>
      <c r="AM15" s="132">
        <v>1076</v>
      </c>
      <c r="AN15" s="132">
        <v>1085</v>
      </c>
      <c r="AO15" s="132">
        <v>899</v>
      </c>
      <c r="AP15" s="132">
        <v>899</v>
      </c>
      <c r="AQ15" s="132">
        <v>492</v>
      </c>
      <c r="AR15" s="132">
        <v>492</v>
      </c>
      <c r="AS15" s="132">
        <v>848</v>
      </c>
      <c r="AT15" s="132">
        <v>847</v>
      </c>
      <c r="AU15" s="132">
        <v>523</v>
      </c>
      <c r="AV15" s="132">
        <v>523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3">
        <v>0</v>
      </c>
    </row>
    <row r="16" spans="1:225" s="350" customFormat="1" ht="15" customHeight="1">
      <c r="A16" s="348" t="s">
        <v>343</v>
      </c>
      <c r="B16" s="349">
        <v>1165</v>
      </c>
      <c r="C16" s="349">
        <v>1230</v>
      </c>
      <c r="D16" s="349">
        <v>1230</v>
      </c>
      <c r="E16" s="349">
        <v>1174</v>
      </c>
      <c r="F16" s="349">
        <v>1225</v>
      </c>
      <c r="G16" s="375">
        <v>1306</v>
      </c>
      <c r="H16" s="375">
        <v>1317</v>
      </c>
      <c r="I16" s="375">
        <v>1388</v>
      </c>
      <c r="J16" s="132">
        <v>1953</v>
      </c>
      <c r="K16" s="349">
        <v>1865</v>
      </c>
      <c r="L16" s="349">
        <v>1983</v>
      </c>
      <c r="M16" s="349">
        <v>2078</v>
      </c>
      <c r="N16" s="132">
        <v>2160</v>
      </c>
      <c r="O16" s="132">
        <v>2143</v>
      </c>
      <c r="P16" s="132">
        <v>2247</v>
      </c>
      <c r="Q16" s="132">
        <v>2277</v>
      </c>
      <c r="R16" s="132">
        <v>2845</v>
      </c>
      <c r="S16" s="132">
        <v>3233</v>
      </c>
      <c r="T16" s="132">
        <v>3403</v>
      </c>
      <c r="U16" s="132">
        <v>3510</v>
      </c>
      <c r="V16" s="132">
        <v>3841</v>
      </c>
      <c r="W16" s="132">
        <v>3933</v>
      </c>
      <c r="X16" s="132">
        <v>3869</v>
      </c>
      <c r="Y16" s="132">
        <v>4119</v>
      </c>
      <c r="Z16" s="132">
        <v>4348</v>
      </c>
      <c r="AA16" s="132">
        <v>4687</v>
      </c>
      <c r="AB16" s="132">
        <v>4848</v>
      </c>
      <c r="AC16" s="132">
        <v>4981</v>
      </c>
      <c r="AD16" s="132">
        <v>4731</v>
      </c>
      <c r="AE16" s="132">
        <v>4979</v>
      </c>
      <c r="AF16" s="132">
        <v>5097</v>
      </c>
      <c r="AG16" s="132">
        <v>5260</v>
      </c>
      <c r="AH16" s="132">
        <v>5478</v>
      </c>
      <c r="AI16" s="132">
        <v>5675</v>
      </c>
      <c r="AJ16" s="132">
        <v>5546</v>
      </c>
      <c r="AK16" s="132">
        <v>5625</v>
      </c>
      <c r="AL16" s="132">
        <v>5901</v>
      </c>
      <c r="AM16" s="132">
        <v>6214</v>
      </c>
      <c r="AN16" s="132">
        <v>6498</v>
      </c>
      <c r="AO16" s="132">
        <v>6328</v>
      </c>
      <c r="AP16" s="132">
        <v>6274</v>
      </c>
      <c r="AQ16" s="132">
        <v>6331</v>
      </c>
      <c r="AR16" s="132">
        <v>5710</v>
      </c>
      <c r="AS16" s="132">
        <v>5879</v>
      </c>
      <c r="AT16" s="132">
        <v>5898</v>
      </c>
      <c r="AU16" s="132">
        <v>5785</v>
      </c>
      <c r="AV16" s="132">
        <v>5813</v>
      </c>
      <c r="AW16" s="132">
        <v>5819</v>
      </c>
      <c r="AX16" s="132">
        <v>5757</v>
      </c>
      <c r="AY16" s="132">
        <v>5972</v>
      </c>
      <c r="AZ16" s="132">
        <v>6060</v>
      </c>
      <c r="BA16" s="132">
        <v>5966</v>
      </c>
      <c r="BB16" s="132">
        <v>6187</v>
      </c>
      <c r="BC16" s="132">
        <v>5060</v>
      </c>
      <c r="BD16" s="132">
        <v>6037</v>
      </c>
      <c r="BE16" s="132">
        <v>6570</v>
      </c>
      <c r="BF16" s="133">
        <v>6864</v>
      </c>
    </row>
    <row r="17" spans="1:128" s="350" customFormat="1" ht="15" customHeight="1">
      <c r="A17" s="348" t="s">
        <v>344</v>
      </c>
      <c r="B17" s="349">
        <v>365</v>
      </c>
      <c r="C17" s="349">
        <v>400</v>
      </c>
      <c r="D17" s="349">
        <v>406</v>
      </c>
      <c r="E17" s="349">
        <v>402</v>
      </c>
      <c r="F17" s="349">
        <v>375</v>
      </c>
      <c r="G17" s="375">
        <v>411</v>
      </c>
      <c r="H17" s="375">
        <v>341</v>
      </c>
      <c r="I17" s="375">
        <v>291</v>
      </c>
      <c r="J17" s="132">
        <v>325</v>
      </c>
      <c r="K17" s="349">
        <v>355</v>
      </c>
      <c r="L17" s="349">
        <v>362</v>
      </c>
      <c r="M17" s="349">
        <v>367</v>
      </c>
      <c r="N17" s="132">
        <v>392</v>
      </c>
      <c r="O17" s="132">
        <v>361</v>
      </c>
      <c r="P17" s="132">
        <v>354</v>
      </c>
      <c r="Q17" s="132">
        <v>358</v>
      </c>
      <c r="R17" s="132">
        <v>367</v>
      </c>
      <c r="S17" s="132">
        <v>374</v>
      </c>
      <c r="T17" s="132">
        <v>375</v>
      </c>
      <c r="U17" s="132">
        <v>380</v>
      </c>
      <c r="V17" s="132">
        <v>400</v>
      </c>
      <c r="W17" s="132">
        <v>393</v>
      </c>
      <c r="X17" s="132">
        <v>384</v>
      </c>
      <c r="Y17" s="132">
        <v>368</v>
      </c>
      <c r="Z17" s="132">
        <v>372</v>
      </c>
      <c r="AA17" s="132">
        <v>379</v>
      </c>
      <c r="AB17" s="132">
        <v>388</v>
      </c>
      <c r="AC17" s="132">
        <v>395</v>
      </c>
      <c r="AD17" s="132">
        <v>409</v>
      </c>
      <c r="AE17" s="132">
        <v>412</v>
      </c>
      <c r="AF17" s="132">
        <v>415</v>
      </c>
      <c r="AG17" s="132">
        <v>426</v>
      </c>
      <c r="AH17" s="132">
        <v>455</v>
      </c>
      <c r="AI17" s="132">
        <v>471</v>
      </c>
      <c r="AJ17" s="132">
        <v>485</v>
      </c>
      <c r="AK17" s="132">
        <v>506</v>
      </c>
      <c r="AL17" s="132">
        <v>531</v>
      </c>
      <c r="AM17" s="132">
        <v>554</v>
      </c>
      <c r="AN17" s="132">
        <v>561</v>
      </c>
      <c r="AO17" s="132">
        <v>555</v>
      </c>
      <c r="AP17" s="132">
        <v>533</v>
      </c>
      <c r="AQ17" s="132">
        <v>520</v>
      </c>
      <c r="AR17" s="132">
        <v>524</v>
      </c>
      <c r="AS17" s="132">
        <v>514</v>
      </c>
      <c r="AT17" s="132">
        <v>524</v>
      </c>
      <c r="AU17" s="132">
        <v>543</v>
      </c>
      <c r="AV17" s="132">
        <v>561</v>
      </c>
      <c r="AW17" s="132">
        <v>549</v>
      </c>
      <c r="AX17" s="132">
        <v>565</v>
      </c>
      <c r="AY17" s="132">
        <v>585</v>
      </c>
      <c r="AZ17" s="132">
        <v>594</v>
      </c>
      <c r="BA17" s="132">
        <v>623</v>
      </c>
      <c r="BB17" s="132">
        <v>640</v>
      </c>
      <c r="BC17" s="132">
        <v>664</v>
      </c>
      <c r="BD17" s="132">
        <v>744</v>
      </c>
      <c r="BE17" s="132">
        <v>784</v>
      </c>
      <c r="BF17" s="133">
        <v>870</v>
      </c>
    </row>
    <row r="18" spans="1:128" s="350" customFormat="1" ht="15" customHeight="1">
      <c r="A18" s="348" t="s">
        <v>345</v>
      </c>
      <c r="B18" s="349">
        <v>385</v>
      </c>
      <c r="C18" s="349">
        <v>380</v>
      </c>
      <c r="D18" s="349">
        <v>382</v>
      </c>
      <c r="E18" s="349">
        <v>386</v>
      </c>
      <c r="F18" s="349">
        <v>388</v>
      </c>
      <c r="G18" s="375">
        <v>403</v>
      </c>
      <c r="H18" s="375">
        <v>414</v>
      </c>
      <c r="I18" s="375">
        <v>413</v>
      </c>
      <c r="J18" s="132">
        <v>434</v>
      </c>
      <c r="K18" s="349">
        <v>452</v>
      </c>
      <c r="L18" s="349">
        <v>440</v>
      </c>
      <c r="M18" s="349">
        <v>436</v>
      </c>
      <c r="N18" s="132">
        <v>454</v>
      </c>
      <c r="O18" s="132">
        <v>469</v>
      </c>
      <c r="P18" s="132">
        <v>487</v>
      </c>
      <c r="Q18" s="132">
        <v>488</v>
      </c>
      <c r="R18" s="132">
        <v>505</v>
      </c>
      <c r="S18" s="132">
        <v>528</v>
      </c>
      <c r="T18" s="132">
        <v>529</v>
      </c>
      <c r="U18" s="132">
        <v>559</v>
      </c>
      <c r="V18" s="132">
        <v>510</v>
      </c>
      <c r="W18" s="132">
        <v>515</v>
      </c>
      <c r="X18" s="132">
        <v>541</v>
      </c>
      <c r="Y18" s="132">
        <v>540</v>
      </c>
      <c r="Z18" s="132">
        <v>556</v>
      </c>
      <c r="AA18" s="132">
        <v>584</v>
      </c>
      <c r="AB18" s="132">
        <v>624</v>
      </c>
      <c r="AC18" s="132">
        <v>600</v>
      </c>
      <c r="AD18" s="132">
        <v>644</v>
      </c>
      <c r="AE18" s="132">
        <v>657</v>
      </c>
      <c r="AF18" s="132">
        <v>660</v>
      </c>
      <c r="AG18" s="132">
        <v>631</v>
      </c>
      <c r="AH18" s="132">
        <v>687</v>
      </c>
      <c r="AI18" s="132">
        <v>736</v>
      </c>
      <c r="AJ18" s="132">
        <v>729</v>
      </c>
      <c r="AK18" s="132">
        <v>721</v>
      </c>
      <c r="AL18" s="132">
        <v>765</v>
      </c>
      <c r="AM18" s="132">
        <v>782</v>
      </c>
      <c r="AN18" s="132">
        <v>812</v>
      </c>
      <c r="AO18" s="132">
        <v>867</v>
      </c>
      <c r="AP18" s="132">
        <v>925</v>
      </c>
      <c r="AQ18" s="132">
        <v>950</v>
      </c>
      <c r="AR18" s="132">
        <v>912</v>
      </c>
      <c r="AS18" s="132">
        <v>909</v>
      </c>
      <c r="AT18" s="132">
        <v>916</v>
      </c>
      <c r="AU18" s="132">
        <v>923</v>
      </c>
      <c r="AV18" s="132">
        <v>944</v>
      </c>
      <c r="AW18" s="132">
        <v>936</v>
      </c>
      <c r="AX18" s="132">
        <v>948</v>
      </c>
      <c r="AY18" s="132">
        <v>984</v>
      </c>
      <c r="AZ18" s="132">
        <v>972</v>
      </c>
      <c r="BA18" s="132">
        <v>1000</v>
      </c>
      <c r="BB18" s="132">
        <v>1006</v>
      </c>
      <c r="BC18" s="132">
        <v>1030</v>
      </c>
      <c r="BD18" s="132">
        <v>1023</v>
      </c>
      <c r="BE18" s="132">
        <v>1053</v>
      </c>
      <c r="BF18" s="133">
        <v>1030</v>
      </c>
    </row>
    <row r="19" spans="1:128" s="350" customFormat="1" ht="15" customHeight="1">
      <c r="A19" s="348" t="s">
        <v>346</v>
      </c>
      <c r="B19" s="349">
        <v>2827</v>
      </c>
      <c r="C19" s="349">
        <v>3015</v>
      </c>
      <c r="D19" s="349">
        <v>3330</v>
      </c>
      <c r="E19" s="349">
        <v>3372</v>
      </c>
      <c r="F19" s="349">
        <v>3371</v>
      </c>
      <c r="G19" s="375">
        <v>3499</v>
      </c>
      <c r="H19" s="375">
        <v>3558</v>
      </c>
      <c r="I19" s="375">
        <v>3622</v>
      </c>
      <c r="J19" s="132">
        <v>3699</v>
      </c>
      <c r="K19" s="349">
        <v>3131</v>
      </c>
      <c r="L19" s="349">
        <v>3199</v>
      </c>
      <c r="M19" s="349">
        <v>3208</v>
      </c>
      <c r="N19" s="132">
        <v>3237</v>
      </c>
      <c r="O19" s="132">
        <v>3010</v>
      </c>
      <c r="P19" s="132">
        <v>3029</v>
      </c>
      <c r="Q19" s="132">
        <v>3092</v>
      </c>
      <c r="R19" s="132">
        <v>3100</v>
      </c>
      <c r="S19" s="132">
        <v>3262</v>
      </c>
      <c r="T19" s="132">
        <v>3261</v>
      </c>
      <c r="U19" s="132">
        <v>3224</v>
      </c>
      <c r="V19" s="132">
        <v>3681</v>
      </c>
      <c r="W19" s="132">
        <v>3815</v>
      </c>
      <c r="X19" s="132">
        <v>4478</v>
      </c>
      <c r="Y19" s="132">
        <v>4563</v>
      </c>
      <c r="Z19" s="132">
        <v>4138</v>
      </c>
      <c r="AA19" s="132">
        <v>4473</v>
      </c>
      <c r="AB19" s="132">
        <v>4302</v>
      </c>
      <c r="AC19" s="132">
        <v>5193</v>
      </c>
      <c r="AD19" s="132">
        <v>5234</v>
      </c>
      <c r="AE19" s="132">
        <v>4837</v>
      </c>
      <c r="AF19" s="132">
        <v>4759</v>
      </c>
      <c r="AG19" s="132">
        <v>3477</v>
      </c>
      <c r="AH19" s="132">
        <v>3497</v>
      </c>
      <c r="AI19" s="132">
        <v>3579</v>
      </c>
      <c r="AJ19" s="132">
        <v>3260</v>
      </c>
      <c r="AK19" s="132">
        <v>3249</v>
      </c>
      <c r="AL19" s="132">
        <v>3328</v>
      </c>
      <c r="AM19" s="132">
        <v>3477</v>
      </c>
      <c r="AN19" s="132">
        <v>4349</v>
      </c>
      <c r="AO19" s="132">
        <v>4577</v>
      </c>
      <c r="AP19" s="132">
        <v>4587</v>
      </c>
      <c r="AQ19" s="132">
        <v>4707</v>
      </c>
      <c r="AR19" s="132">
        <v>4761</v>
      </c>
      <c r="AS19" s="132">
        <v>4622</v>
      </c>
      <c r="AT19" s="132">
        <v>6820</v>
      </c>
      <c r="AU19" s="132">
        <v>6904</v>
      </c>
      <c r="AV19" s="132">
        <v>6973</v>
      </c>
      <c r="AW19" s="132">
        <v>7097</v>
      </c>
      <c r="AX19" s="132">
        <v>7060</v>
      </c>
      <c r="AY19" s="132">
        <v>7011</v>
      </c>
      <c r="AZ19" s="132">
        <v>7091</v>
      </c>
      <c r="BA19" s="132">
        <v>7571</v>
      </c>
      <c r="BB19" s="132">
        <v>7505</v>
      </c>
      <c r="BC19" s="132">
        <v>7672</v>
      </c>
      <c r="BD19" s="132">
        <v>7224</v>
      </c>
      <c r="BE19" s="132">
        <v>8003</v>
      </c>
      <c r="BF19" s="133">
        <v>8105</v>
      </c>
    </row>
    <row r="20" spans="1:128" s="361" customFormat="1" ht="5.0999999999999996" customHeight="1">
      <c r="A20" s="348"/>
      <c r="B20" s="349"/>
      <c r="C20" s="349"/>
      <c r="D20" s="349"/>
      <c r="E20" s="349"/>
      <c r="F20" s="349"/>
      <c r="G20" s="349"/>
      <c r="H20" s="381"/>
      <c r="I20" s="381"/>
      <c r="J20" s="132"/>
      <c r="K20" s="349"/>
      <c r="L20" s="349"/>
      <c r="M20" s="349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</row>
    <row r="21" spans="1:128" s="117" customFormat="1" ht="15" customHeight="1" thickBot="1">
      <c r="A21" s="144" t="s">
        <v>330</v>
      </c>
      <c r="B21" s="83">
        <v>50653</v>
      </c>
      <c r="C21" s="83">
        <v>52900</v>
      </c>
      <c r="D21" s="83">
        <v>55319</v>
      </c>
      <c r="E21" s="83">
        <v>58526</v>
      </c>
      <c r="F21" s="83">
        <v>59722</v>
      </c>
      <c r="G21" s="83">
        <v>62068</v>
      </c>
      <c r="H21" s="83">
        <v>62888</v>
      </c>
      <c r="I21" s="83">
        <v>64587</v>
      </c>
      <c r="J21" s="83">
        <v>66673</v>
      </c>
      <c r="K21" s="83">
        <v>68829</v>
      </c>
      <c r="L21" s="83">
        <v>71401</v>
      </c>
      <c r="M21" s="83">
        <v>75572</v>
      </c>
      <c r="N21" s="83">
        <v>77685</v>
      </c>
      <c r="O21" s="83">
        <v>79308</v>
      </c>
      <c r="P21" s="83">
        <v>82363</v>
      </c>
      <c r="Q21" s="83">
        <v>87177</v>
      </c>
      <c r="R21" s="83">
        <v>89980</v>
      </c>
      <c r="S21" s="83">
        <v>93938</v>
      </c>
      <c r="T21" s="83">
        <v>97099</v>
      </c>
      <c r="U21" s="83">
        <v>103653</v>
      </c>
      <c r="V21" s="83">
        <v>106953</v>
      </c>
      <c r="W21" s="83">
        <v>111789</v>
      </c>
      <c r="X21" s="83">
        <v>117808</v>
      </c>
      <c r="Y21" s="83">
        <v>124217</v>
      </c>
      <c r="Z21" s="83">
        <v>127367</v>
      </c>
      <c r="AA21" s="83">
        <v>131819</v>
      </c>
      <c r="AB21" s="83">
        <v>133554</v>
      </c>
      <c r="AC21" s="83">
        <v>136229</v>
      </c>
      <c r="AD21" s="83">
        <v>137751</v>
      </c>
      <c r="AE21" s="83">
        <v>142732</v>
      </c>
      <c r="AF21" s="83">
        <v>145969</v>
      </c>
      <c r="AG21" s="83">
        <v>153267</v>
      </c>
      <c r="AH21" s="83">
        <v>157295</v>
      </c>
      <c r="AI21" s="83">
        <v>164566</v>
      </c>
      <c r="AJ21" s="83">
        <v>168629</v>
      </c>
      <c r="AK21" s="83">
        <v>177834</v>
      </c>
      <c r="AL21" s="83">
        <v>182973</v>
      </c>
      <c r="AM21" s="83">
        <v>190649</v>
      </c>
      <c r="AN21" s="83">
        <v>213608</v>
      </c>
      <c r="AO21" s="83">
        <v>223342</v>
      </c>
      <c r="AP21" s="83">
        <v>229433</v>
      </c>
      <c r="AQ21" s="83">
        <v>233640</v>
      </c>
      <c r="AR21" s="83">
        <v>239287</v>
      </c>
      <c r="AS21" s="83">
        <v>246653</v>
      </c>
      <c r="AT21" s="83">
        <v>251231.4</v>
      </c>
      <c r="AU21" s="83">
        <v>252071</v>
      </c>
      <c r="AV21" s="83">
        <v>254653</v>
      </c>
      <c r="AW21" s="83">
        <v>258755</v>
      </c>
      <c r="AX21" s="83">
        <v>261106</v>
      </c>
      <c r="AY21" s="83">
        <v>265241</v>
      </c>
      <c r="AZ21" s="83">
        <v>269675</v>
      </c>
      <c r="BA21" s="83">
        <v>274765</v>
      </c>
      <c r="BB21" s="83">
        <f>+SUM(BB10:BB19)</f>
        <v>272257</v>
      </c>
      <c r="BC21" s="83">
        <f>+SUM(BC10:BC19)</f>
        <v>274861</v>
      </c>
      <c r="BD21" s="83">
        <f>+SUM(BD10:BD19)</f>
        <v>279186</v>
      </c>
      <c r="BE21" s="83">
        <v>284606</v>
      </c>
      <c r="BF21" s="83">
        <v>285163</v>
      </c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</row>
    <row r="22" spans="1:128" s="363" customFormat="1" ht="15" customHeight="1" thickTop="1">
      <c r="A22" s="361"/>
      <c r="B22" s="361"/>
      <c r="C22" s="361"/>
      <c r="D22" s="361"/>
      <c r="E22" s="361"/>
      <c r="F22" s="361"/>
      <c r="G22" s="361"/>
      <c r="H22" s="361"/>
      <c r="I22" s="361"/>
      <c r="J22" s="382"/>
      <c r="K22" s="382"/>
      <c r="L22" s="382"/>
      <c r="M22" s="382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83"/>
      <c r="AI22" s="383"/>
      <c r="AJ22" s="383"/>
      <c r="AK22" s="383"/>
      <c r="AL22" s="383"/>
      <c r="AM22" s="383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</row>
    <row r="23" spans="1:128" s="363" customFormat="1" ht="12">
      <c r="A23" s="383"/>
      <c r="B23" s="384"/>
      <c r="C23" s="384"/>
      <c r="D23" s="384"/>
      <c r="E23" s="384"/>
      <c r="F23" s="384"/>
      <c r="G23" s="384"/>
      <c r="H23" s="384"/>
      <c r="I23" s="384"/>
      <c r="J23" s="385"/>
      <c r="K23" s="385"/>
      <c r="L23" s="385"/>
      <c r="M23" s="385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3"/>
      <c r="AI23" s="383"/>
      <c r="AJ23" s="383"/>
      <c r="AK23" s="383"/>
      <c r="AL23" s="383"/>
      <c r="AM23" s="383"/>
      <c r="AN23" s="361"/>
      <c r="AO23" s="132"/>
      <c r="AP23" s="361"/>
      <c r="AQ23" s="361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</row>
    <row r="24" spans="1:128" s="363" customFormat="1" ht="15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82"/>
      <c r="K24" s="382"/>
      <c r="L24" s="382"/>
      <c r="M24" s="382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83"/>
      <c r="AI24" s="383"/>
      <c r="AJ24" s="383"/>
      <c r="AK24" s="383"/>
      <c r="AL24" s="383"/>
      <c r="AM24" s="383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2"/>
    </row>
    <row r="25" spans="1:128" s="363" customFormat="1" ht="15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382"/>
      <c r="K25" s="382"/>
      <c r="L25" s="382"/>
      <c r="M25" s="382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86"/>
      <c r="AG25" s="361"/>
      <c r="AH25" s="383"/>
      <c r="AI25" s="383"/>
      <c r="AJ25" s="383"/>
      <c r="AK25" s="383"/>
      <c r="AL25" s="383"/>
      <c r="AM25" s="383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</row>
    <row r="26" spans="1:128" s="363" customFormat="1" ht="15" customHeight="1">
      <c r="A26" s="616"/>
      <c r="B26" s="617"/>
      <c r="C26" s="617" t="s">
        <v>347</v>
      </c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</row>
    <row r="27" spans="1:128" s="363" customFormat="1" ht="15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82"/>
      <c r="K27" s="382"/>
      <c r="L27" s="382"/>
      <c r="M27" s="382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</row>
    <row r="28" spans="1:128" s="389" customFormat="1" ht="15" customHeight="1">
      <c r="A28" s="387"/>
      <c r="B28" s="387"/>
      <c r="C28" s="387"/>
      <c r="D28" s="387"/>
      <c r="E28" s="387"/>
      <c r="F28" s="387"/>
      <c r="G28" s="387"/>
      <c r="H28" s="387"/>
      <c r="I28" s="387"/>
      <c r="J28" s="388"/>
      <c r="K28" s="388"/>
      <c r="L28" s="388"/>
      <c r="M28" s="388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</row>
    <row r="29" spans="1:128" s="389" customFormat="1" ht="15" customHeight="1">
      <c r="A29" s="387"/>
      <c r="B29" s="387"/>
      <c r="C29" s="387"/>
      <c r="D29" s="387"/>
      <c r="E29" s="387"/>
      <c r="F29" s="387"/>
      <c r="G29" s="387"/>
      <c r="H29" s="387"/>
      <c r="I29" s="387"/>
      <c r="J29" s="388"/>
      <c r="K29" s="388"/>
      <c r="L29" s="388"/>
      <c r="M29" s="388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</row>
    <row r="30" spans="1:128" s="389" customFormat="1" ht="15" customHeight="1">
      <c r="A30" s="387"/>
      <c r="B30" s="387"/>
      <c r="C30" s="387"/>
      <c r="D30" s="387"/>
      <c r="E30" s="387"/>
      <c r="F30" s="387"/>
      <c r="G30" s="387"/>
      <c r="H30" s="387"/>
      <c r="I30" s="387"/>
      <c r="J30" s="388"/>
      <c r="K30" s="388"/>
      <c r="L30" s="388"/>
      <c r="M30" s="388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</row>
    <row r="31" spans="1:128" s="389" customFormat="1" ht="15" customHeight="1">
      <c r="A31" s="387"/>
      <c r="B31" s="387"/>
      <c r="C31" s="387"/>
      <c r="D31" s="387"/>
      <c r="E31" s="387"/>
      <c r="F31" s="387"/>
      <c r="G31" s="387"/>
      <c r="H31" s="387"/>
      <c r="I31" s="387"/>
      <c r="J31" s="388"/>
      <c r="K31" s="388"/>
      <c r="L31" s="388"/>
      <c r="M31" s="388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</row>
    <row r="32" spans="1:128" s="389" customFormat="1" ht="15" customHeight="1">
      <c r="A32" s="387"/>
      <c r="B32" s="387"/>
      <c r="C32" s="387"/>
      <c r="D32" s="387"/>
      <c r="E32" s="387"/>
      <c r="F32" s="387"/>
      <c r="G32" s="387"/>
      <c r="H32" s="387"/>
      <c r="I32" s="387"/>
      <c r="J32" s="388"/>
      <c r="K32" s="388"/>
      <c r="L32" s="388"/>
      <c r="M32" s="388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</row>
    <row r="33" spans="1:58" s="389" customFormat="1" ht="15" customHeight="1">
      <c r="A33" s="387"/>
      <c r="B33" s="387"/>
      <c r="C33" s="387"/>
      <c r="D33" s="387"/>
      <c r="E33" s="387"/>
      <c r="F33" s="387"/>
      <c r="G33" s="387"/>
      <c r="H33" s="387"/>
      <c r="I33" s="387"/>
      <c r="J33" s="388"/>
      <c r="K33" s="388"/>
      <c r="L33" s="388"/>
      <c r="M33" s="388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</row>
    <row r="34" spans="1:58" s="389" customFormat="1" ht="15" customHeight="1">
      <c r="A34" s="387"/>
      <c r="B34" s="387"/>
      <c r="C34" s="387"/>
      <c r="D34" s="387"/>
      <c r="E34" s="387"/>
      <c r="F34" s="387"/>
      <c r="G34" s="387"/>
      <c r="H34" s="387"/>
      <c r="I34" s="387"/>
      <c r="J34" s="388"/>
      <c r="K34" s="388"/>
      <c r="L34" s="388"/>
      <c r="M34" s="388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</row>
    <row r="35" spans="1:58" s="389" customFormat="1" ht="15" customHeight="1">
      <c r="A35" s="387"/>
      <c r="B35" s="387"/>
      <c r="C35" s="387"/>
      <c r="D35" s="387"/>
      <c r="E35" s="387"/>
      <c r="F35" s="387"/>
      <c r="G35" s="387"/>
      <c r="H35" s="387"/>
      <c r="I35" s="387"/>
      <c r="J35" s="388"/>
      <c r="K35" s="388"/>
      <c r="L35" s="388"/>
      <c r="M35" s="388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</row>
    <row r="36" spans="1:58" s="389" customFormat="1" ht="15" customHeight="1">
      <c r="A36" s="387"/>
      <c r="B36" s="387"/>
      <c r="C36" s="387"/>
      <c r="D36" s="387"/>
      <c r="E36" s="387"/>
      <c r="F36" s="387"/>
      <c r="G36" s="387"/>
      <c r="H36" s="387"/>
      <c r="I36" s="387"/>
      <c r="J36" s="388"/>
      <c r="K36" s="388"/>
      <c r="L36" s="388"/>
      <c r="M36" s="388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</row>
    <row r="37" spans="1:58" s="389" customFormat="1" ht="15" customHeight="1">
      <c r="A37" s="387"/>
      <c r="B37" s="387"/>
      <c r="C37" s="387"/>
      <c r="D37" s="387"/>
      <c r="E37" s="387"/>
      <c r="F37" s="387"/>
      <c r="G37" s="387"/>
      <c r="H37" s="387"/>
      <c r="I37" s="387"/>
      <c r="J37" s="388"/>
      <c r="K37" s="388"/>
      <c r="L37" s="388"/>
      <c r="M37" s="388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</row>
    <row r="38" spans="1:58" s="389" customFormat="1" ht="15" customHeight="1">
      <c r="A38" s="387"/>
      <c r="B38" s="387"/>
      <c r="C38" s="387"/>
      <c r="D38" s="387"/>
      <c r="E38" s="387"/>
      <c r="F38" s="387"/>
      <c r="G38" s="387"/>
      <c r="H38" s="387"/>
      <c r="I38" s="387"/>
      <c r="J38" s="388"/>
      <c r="K38" s="388"/>
      <c r="L38" s="388"/>
      <c r="M38" s="388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</row>
    <row r="39" spans="1:58" s="389" customFormat="1" ht="15" customHeight="1">
      <c r="A39" s="387"/>
      <c r="B39" s="387"/>
      <c r="C39" s="387"/>
      <c r="D39" s="387"/>
      <c r="E39" s="387"/>
      <c r="F39" s="387"/>
      <c r="G39" s="387"/>
      <c r="H39" s="387"/>
      <c r="I39" s="387"/>
      <c r="J39" s="388"/>
      <c r="K39" s="388"/>
      <c r="L39" s="388"/>
      <c r="M39" s="388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</row>
    <row r="40" spans="1:58" s="389" customFormat="1" ht="15" customHeight="1">
      <c r="A40" s="387"/>
      <c r="B40" s="387"/>
      <c r="C40" s="387"/>
      <c r="D40" s="387"/>
      <c r="E40" s="387"/>
      <c r="F40" s="387"/>
      <c r="G40" s="387"/>
      <c r="H40" s="387"/>
      <c r="I40" s="387"/>
      <c r="J40" s="388"/>
      <c r="K40" s="388"/>
      <c r="L40" s="388"/>
      <c r="M40" s="388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</row>
    <row r="41" spans="1:58" s="389" customFormat="1" ht="15" customHeight="1">
      <c r="A41" s="387"/>
      <c r="B41" s="387"/>
      <c r="C41" s="387"/>
      <c r="D41" s="387"/>
      <c r="E41" s="387"/>
      <c r="F41" s="387"/>
      <c r="G41" s="387"/>
      <c r="H41" s="387"/>
      <c r="I41" s="387"/>
      <c r="J41" s="388"/>
      <c r="K41" s="388"/>
      <c r="L41" s="388"/>
      <c r="M41" s="388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</row>
    <row r="42" spans="1:58" s="389" customFormat="1" ht="15" customHeight="1">
      <c r="A42" s="387"/>
      <c r="B42" s="387"/>
      <c r="C42" s="387"/>
      <c r="D42" s="387"/>
      <c r="E42" s="387"/>
      <c r="F42" s="387"/>
      <c r="G42" s="387"/>
      <c r="H42" s="387"/>
      <c r="I42" s="387"/>
      <c r="J42" s="388"/>
      <c r="K42" s="388"/>
      <c r="L42" s="388"/>
      <c r="M42" s="388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</row>
    <row r="43" spans="1:58" s="389" customFormat="1" ht="15" customHeight="1">
      <c r="A43" s="387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8"/>
      <c r="AA43" s="388"/>
      <c r="AB43" s="388"/>
      <c r="AC43" s="388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</row>
    <row r="44" spans="1:58" s="389" customFormat="1" ht="15" customHeight="1">
      <c r="A44" s="387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8"/>
      <c r="AA44" s="388"/>
      <c r="AB44" s="388"/>
      <c r="AC44" s="388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</row>
    <row r="45" spans="1:58" s="389" customFormat="1" ht="15" customHeight="1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8"/>
      <c r="AA45" s="388"/>
      <c r="AB45" s="388"/>
      <c r="AC45" s="388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</row>
    <row r="46" spans="1:58" s="389" customFormat="1" ht="15" customHeight="1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8"/>
      <c r="AA46" s="388"/>
      <c r="AB46" s="388"/>
      <c r="AC46" s="388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</row>
    <row r="47" spans="1:58" s="389" customFormat="1" ht="15" customHeight="1">
      <c r="A47" s="387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8"/>
      <c r="AA47" s="388"/>
      <c r="AB47" s="388"/>
      <c r="AC47" s="388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</row>
    <row r="48" spans="1:58" s="389" customFormat="1" ht="15" customHeight="1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8"/>
      <c r="AA48" s="388"/>
      <c r="AB48" s="388"/>
      <c r="AC48" s="388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</row>
    <row r="49" spans="1:58" s="389" customFormat="1" ht="15" customHeight="1">
      <c r="A49" s="387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8"/>
      <c r="AA49" s="388"/>
      <c r="AB49" s="388"/>
      <c r="AC49" s="388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</row>
    <row r="50" spans="1:58" s="389" customFormat="1" ht="15" customHeight="1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8"/>
      <c r="AA50" s="388"/>
      <c r="AB50" s="388"/>
      <c r="AC50" s="388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</row>
    <row r="51" spans="1:58" s="389" customFormat="1" ht="15" customHeight="1">
      <c r="A51" s="387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8"/>
      <c r="AA51" s="388"/>
      <c r="AB51" s="388"/>
      <c r="AC51" s="388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</row>
    <row r="52" spans="1:58" s="389" customFormat="1" ht="15" customHeight="1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8"/>
      <c r="AA52" s="388"/>
      <c r="AB52" s="388"/>
      <c r="AC52" s="388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</row>
    <row r="53" spans="1:58" s="389" customFormat="1" ht="15" customHeight="1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8"/>
      <c r="AA53" s="388"/>
      <c r="AB53" s="388"/>
      <c r="AC53" s="388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</row>
    <row r="54" spans="1:58" s="389" customFormat="1" ht="15" customHeight="1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8"/>
      <c r="AA54" s="388"/>
      <c r="AB54" s="388"/>
      <c r="AC54" s="388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</row>
    <row r="55" spans="1:58" s="389" customFormat="1" ht="15" customHeight="1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8"/>
      <c r="AA55" s="388"/>
      <c r="AB55" s="388"/>
      <c r="AC55" s="388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</row>
    <row r="56" spans="1:58" s="389" customFormat="1" ht="15" customHeight="1">
      <c r="A56" s="387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8"/>
      <c r="AA56" s="388"/>
      <c r="AB56" s="388"/>
      <c r="AC56" s="388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</row>
    <row r="57" spans="1:58" s="389" customFormat="1" ht="15" customHeight="1">
      <c r="A57" s="387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8"/>
      <c r="AA57" s="388"/>
      <c r="AB57" s="388"/>
      <c r="AC57" s="388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</row>
    <row r="58" spans="1:58" s="389" customFormat="1" ht="15" customHeight="1">
      <c r="A58" s="387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8"/>
      <c r="AA58" s="388"/>
      <c r="AB58" s="388"/>
      <c r="AC58" s="388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</row>
    <row r="59" spans="1:58" s="389" customFormat="1" ht="15" customHeight="1">
      <c r="A59" s="387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8"/>
      <c r="AA59" s="388"/>
      <c r="AB59" s="388"/>
      <c r="AC59" s="388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</row>
    <row r="60" spans="1:58" s="389" customFormat="1" ht="15" customHeight="1">
      <c r="A60" s="387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8"/>
      <c r="AA60" s="388"/>
      <c r="AB60" s="388"/>
      <c r="AC60" s="388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</row>
    <row r="61" spans="1:58" s="389" customFormat="1" ht="15" customHeight="1">
      <c r="A61" s="387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8"/>
      <c r="AA61" s="388"/>
      <c r="AB61" s="388"/>
      <c r="AC61" s="388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</row>
    <row r="62" spans="1:58" s="389" customFormat="1" ht="15" customHeight="1">
      <c r="A62" s="387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8"/>
      <c r="AA62" s="388"/>
      <c r="AB62" s="388"/>
      <c r="AC62" s="388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</row>
    <row r="63" spans="1:58" s="389" customFormat="1" ht="15" customHeight="1">
      <c r="A63" s="387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8"/>
      <c r="AA63" s="388"/>
      <c r="AB63" s="388"/>
      <c r="AC63" s="388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</row>
    <row r="64" spans="1:58" s="389" customFormat="1" ht="15" customHeight="1">
      <c r="A64" s="387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8"/>
      <c r="AA64" s="388"/>
      <c r="AB64" s="388"/>
      <c r="AC64" s="388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</row>
    <row r="65" spans="1:58" s="389" customFormat="1" ht="15" customHeight="1">
      <c r="A65" s="387"/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8"/>
      <c r="AA65" s="388"/>
      <c r="AB65" s="388"/>
      <c r="AC65" s="388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</row>
    <row r="66" spans="1:58" s="389" customFormat="1" ht="15" customHeight="1">
      <c r="A66" s="387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8"/>
      <c r="AA66" s="388"/>
      <c r="AB66" s="388"/>
      <c r="AC66" s="388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</row>
    <row r="67" spans="1:58" s="389" customFormat="1" ht="15" customHeight="1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8"/>
      <c r="AA67" s="388"/>
      <c r="AB67" s="388"/>
      <c r="AC67" s="388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</row>
    <row r="68" spans="1:58" s="389" customFormat="1" ht="15" customHeight="1">
      <c r="A68" s="387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8"/>
      <c r="AA68" s="388"/>
      <c r="AB68" s="388"/>
      <c r="AC68" s="388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</row>
    <row r="69" spans="1:58" s="389" customFormat="1" ht="15" customHeight="1">
      <c r="A69" s="387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8"/>
      <c r="AA69" s="388"/>
      <c r="AB69" s="388"/>
      <c r="AC69" s="388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</row>
    <row r="70" spans="1:58" s="389" customFormat="1" ht="15" customHeight="1">
      <c r="A70" s="387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8"/>
      <c r="AA70" s="388"/>
      <c r="AB70" s="388"/>
      <c r="AC70" s="388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</row>
    <row r="71" spans="1:58" s="389" customFormat="1" ht="15" customHeight="1">
      <c r="A71" s="387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8"/>
      <c r="AA71" s="388"/>
      <c r="AB71" s="388"/>
      <c r="AC71" s="388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</row>
    <row r="72" spans="1:58" s="389" customFormat="1" ht="15" customHeight="1">
      <c r="A72" s="387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8"/>
      <c r="AA72" s="388"/>
      <c r="AB72" s="388"/>
      <c r="AC72" s="388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</row>
    <row r="73" spans="1:58" s="389" customFormat="1" ht="15" customHeight="1">
      <c r="A73" s="387"/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8"/>
      <c r="AA73" s="388"/>
      <c r="AB73" s="388"/>
      <c r="AC73" s="388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</row>
    <row r="74" spans="1:58" s="389" customFormat="1" ht="15" customHeight="1">
      <c r="A74" s="387"/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8"/>
      <c r="AA74" s="388"/>
      <c r="AB74" s="388"/>
      <c r="AC74" s="388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</row>
    <row r="75" spans="1:58" s="389" customFormat="1" ht="15" customHeight="1">
      <c r="A75" s="387"/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8"/>
      <c r="AA75" s="388"/>
      <c r="AB75" s="388"/>
      <c r="AC75" s="388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</row>
    <row r="76" spans="1:58" s="389" customFormat="1" ht="15" customHeight="1">
      <c r="A76" s="387"/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8"/>
      <c r="AA76" s="388"/>
      <c r="AB76" s="388"/>
      <c r="AC76" s="388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</row>
    <row r="77" spans="1:58" s="389" customFormat="1" ht="15" customHeight="1">
      <c r="A77" s="387"/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8"/>
      <c r="AA77" s="388"/>
      <c r="AB77" s="388"/>
      <c r="AC77" s="388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</row>
    <row r="78" spans="1:58" s="389" customFormat="1" ht="15" customHeight="1">
      <c r="A78" s="387"/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8"/>
      <c r="AA78" s="388"/>
      <c r="AB78" s="388"/>
      <c r="AC78" s="388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</row>
    <row r="79" spans="1:58" s="389" customFormat="1" ht="15" customHeight="1">
      <c r="A79" s="387"/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8"/>
      <c r="AA79" s="388"/>
      <c r="AB79" s="388"/>
      <c r="AC79" s="388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</row>
    <row r="80" spans="1:58" s="389" customFormat="1" ht="15" customHeight="1">
      <c r="A80" s="387"/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8"/>
      <c r="AA80" s="388"/>
      <c r="AB80" s="388"/>
      <c r="AC80" s="388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</row>
    <row r="81" spans="1:58" s="389" customFormat="1" ht="15" customHeight="1">
      <c r="A81" s="387"/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8"/>
      <c r="AA81" s="388"/>
      <c r="AB81" s="388"/>
      <c r="AC81" s="388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</row>
    <row r="82" spans="1:58" s="389" customFormat="1" ht="1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8"/>
      <c r="AA82" s="388"/>
      <c r="AB82" s="388"/>
      <c r="AC82" s="388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</row>
    <row r="83" spans="1:58" s="389" customFormat="1" ht="15" customHeight="1">
      <c r="A83" s="387"/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8"/>
      <c r="AA83" s="388"/>
      <c r="AB83" s="388"/>
      <c r="AC83" s="388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</row>
    <row r="84" spans="1:58" s="389" customFormat="1" ht="15" customHeight="1">
      <c r="A84" s="387"/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8"/>
      <c r="AA84" s="388"/>
      <c r="AB84" s="388"/>
      <c r="AC84" s="388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</row>
    <row r="85" spans="1:58" s="389" customFormat="1" ht="15" customHeight="1">
      <c r="A85" s="387"/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8"/>
      <c r="AA85" s="388"/>
      <c r="AB85" s="388"/>
      <c r="AC85" s="388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</row>
    <row r="86" spans="1:58" s="389" customFormat="1" ht="15" customHeight="1">
      <c r="A86" s="387"/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8"/>
      <c r="AA86" s="388"/>
      <c r="AB86" s="388"/>
      <c r="AC86" s="388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</row>
    <row r="87" spans="1:58" s="389" customFormat="1" ht="15" customHeight="1">
      <c r="A87" s="387"/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8"/>
      <c r="AA87" s="388"/>
      <c r="AB87" s="388"/>
      <c r="AC87" s="388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</row>
    <row r="88" spans="1:58" s="389" customFormat="1" ht="15" customHeight="1">
      <c r="A88" s="387"/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8"/>
      <c r="AA88" s="388"/>
      <c r="AB88" s="388"/>
      <c r="AC88" s="388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</row>
    <row r="89" spans="1:58" s="389" customFormat="1" ht="15" customHeight="1">
      <c r="A89" s="387"/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8"/>
      <c r="AA89" s="388"/>
      <c r="AB89" s="388"/>
      <c r="AC89" s="388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</row>
    <row r="90" spans="1:58" s="389" customFormat="1" ht="15" customHeight="1">
      <c r="A90" s="387"/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8"/>
      <c r="AA90" s="388"/>
      <c r="AB90" s="388"/>
      <c r="AC90" s="388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</row>
    <row r="91" spans="1:58" s="389" customFormat="1" ht="15" customHeight="1">
      <c r="A91" s="387"/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8"/>
      <c r="AA91" s="388"/>
      <c r="AB91" s="388"/>
      <c r="AC91" s="388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</row>
    <row r="92" spans="1:58" s="389" customFormat="1" ht="15" customHeight="1">
      <c r="A92" s="387"/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8"/>
      <c r="AA92" s="388"/>
      <c r="AB92" s="388"/>
      <c r="AC92" s="388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</row>
    <row r="93" spans="1:58" s="389" customFormat="1" ht="15" customHeight="1">
      <c r="A93" s="387"/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8"/>
      <c r="AA93" s="388"/>
      <c r="AB93" s="388"/>
      <c r="AC93" s="388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</row>
    <row r="94" spans="1:58" s="389" customFormat="1" ht="15" customHeight="1">
      <c r="A94" s="387"/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8"/>
      <c r="AA94" s="388"/>
      <c r="AB94" s="388"/>
      <c r="AC94" s="388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</row>
    <row r="95" spans="1:58" s="389" customFormat="1" ht="15" customHeight="1">
      <c r="A95" s="387"/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8"/>
      <c r="AA95" s="388"/>
      <c r="AB95" s="388"/>
      <c r="AC95" s="388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</row>
    <row r="96" spans="1:58" s="389" customFormat="1" ht="15" customHeight="1">
      <c r="A96" s="387"/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8"/>
      <c r="AA96" s="388"/>
      <c r="AB96" s="388"/>
      <c r="AC96" s="388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</row>
    <row r="97" spans="1:58" s="389" customFormat="1" ht="15" customHeight="1">
      <c r="A97" s="387"/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8"/>
      <c r="AA97" s="388"/>
      <c r="AB97" s="388"/>
      <c r="AC97" s="388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</row>
    <row r="98" spans="1:58" s="389" customFormat="1" ht="15" customHeight="1">
      <c r="A98" s="387"/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8"/>
      <c r="AA98" s="388"/>
      <c r="AB98" s="388"/>
      <c r="AC98" s="388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387"/>
      <c r="BE98" s="387"/>
      <c r="BF98" s="387"/>
    </row>
    <row r="99" spans="1:58" s="389" customFormat="1" ht="15" customHeight="1">
      <c r="A99" s="387"/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8"/>
      <c r="AA99" s="388"/>
      <c r="AB99" s="388"/>
      <c r="AC99" s="388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</row>
    <row r="100" spans="1:58" s="389" customFormat="1" ht="15" customHeight="1">
      <c r="A100" s="387"/>
      <c r="B100" s="387"/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8"/>
      <c r="AA100" s="388"/>
      <c r="AB100" s="388"/>
      <c r="AC100" s="388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</row>
    <row r="101" spans="1:58" s="389" customFormat="1" ht="15" customHeight="1">
      <c r="A101" s="387"/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8"/>
      <c r="AA101" s="388"/>
      <c r="AB101" s="388"/>
      <c r="AC101" s="388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</row>
    <row r="102" spans="1:58" s="389" customFormat="1" ht="15" customHeight="1">
      <c r="A102" s="387"/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8"/>
      <c r="AA102" s="388"/>
      <c r="AB102" s="388"/>
      <c r="AC102" s="388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</row>
    <row r="103" spans="1:58" s="389" customFormat="1" ht="15" customHeight="1">
      <c r="A103" s="387"/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8"/>
      <c r="AA103" s="388"/>
      <c r="AB103" s="388"/>
      <c r="AC103" s="388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</row>
    <row r="104" spans="1:58" s="389" customFormat="1" ht="15" customHeight="1">
      <c r="A104" s="387"/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8"/>
      <c r="AA104" s="388"/>
      <c r="AB104" s="388"/>
      <c r="AC104" s="388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</row>
    <row r="105" spans="1:58" s="389" customFormat="1" ht="15" customHeight="1">
      <c r="A105" s="387"/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8"/>
      <c r="AA105" s="388"/>
      <c r="AB105" s="388"/>
      <c r="AC105" s="388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</row>
    <row r="106" spans="1:58" s="389" customFormat="1" ht="15" customHeight="1">
      <c r="A106" s="387"/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8"/>
      <c r="AA106" s="388"/>
      <c r="AB106" s="388"/>
      <c r="AC106" s="388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</row>
    <row r="107" spans="1:58" s="389" customFormat="1" ht="15" customHeight="1">
      <c r="A107" s="387"/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8"/>
      <c r="AA107" s="388"/>
      <c r="AB107" s="388"/>
      <c r="AC107" s="388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</row>
    <row r="108" spans="1:58" s="389" customFormat="1" ht="15" customHeight="1">
      <c r="A108" s="387"/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8"/>
      <c r="AA108" s="388"/>
      <c r="AB108" s="388"/>
      <c r="AC108" s="388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</row>
    <row r="109" spans="1:58" s="389" customFormat="1" ht="15" customHeight="1">
      <c r="A109" s="387"/>
      <c r="B109" s="387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8"/>
      <c r="AA109" s="388"/>
      <c r="AB109" s="388"/>
      <c r="AC109" s="388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  <c r="BE109" s="387"/>
      <c r="BF109" s="387"/>
    </row>
    <row r="110" spans="1:58" s="389" customFormat="1" ht="15" customHeight="1">
      <c r="A110" s="387"/>
      <c r="B110" s="387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8"/>
      <c r="AA110" s="388"/>
      <c r="AB110" s="388"/>
      <c r="AC110" s="388"/>
      <c r="AD110" s="387"/>
      <c r="AE110" s="387"/>
      <c r="AF110" s="387"/>
      <c r="AG110" s="387"/>
      <c r="AH110" s="387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7"/>
      <c r="BF110" s="387"/>
    </row>
    <row r="111" spans="1:58" s="389" customFormat="1" ht="15" customHeight="1">
      <c r="A111" s="387"/>
      <c r="B111" s="387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8"/>
      <c r="AA111" s="388"/>
      <c r="AB111" s="388"/>
      <c r="AC111" s="388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7"/>
      <c r="AN111" s="387"/>
      <c r="AO111" s="387"/>
      <c r="AP111" s="387"/>
      <c r="AQ111" s="387"/>
      <c r="AR111" s="387"/>
      <c r="AS111" s="387"/>
      <c r="AT111" s="387"/>
      <c r="AU111" s="387"/>
      <c r="AV111" s="387"/>
      <c r="AW111" s="387"/>
      <c r="AX111" s="387"/>
      <c r="AY111" s="387"/>
      <c r="AZ111" s="387"/>
      <c r="BA111" s="387"/>
      <c r="BB111" s="387"/>
      <c r="BC111" s="387"/>
      <c r="BD111" s="387"/>
      <c r="BE111" s="387"/>
      <c r="BF111" s="387"/>
    </row>
    <row r="112" spans="1:58" s="389" customFormat="1" ht="15" customHeight="1">
      <c r="A112" s="387"/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8"/>
      <c r="AA112" s="388"/>
      <c r="AB112" s="388"/>
      <c r="AC112" s="388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387"/>
      <c r="BE112" s="387"/>
      <c r="BF112" s="387"/>
    </row>
    <row r="113" spans="1:58" s="389" customFormat="1" ht="15" customHeight="1">
      <c r="A113" s="387"/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8"/>
      <c r="AA113" s="388"/>
      <c r="AB113" s="388"/>
      <c r="AC113" s="388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</row>
  </sheetData>
  <mergeCells count="1">
    <mergeCell ref="A26:M26"/>
  </mergeCells>
  <hyperlinks>
    <hyperlink ref="BF6" location="Índice!D9" display="Índice"/>
  </hyperlinks>
  <printOptions horizontalCentered="1"/>
  <pageMargins left="0" right="0" top="0.39370078740157483" bottom="0.39370078740157483" header="0" footer="0"/>
  <pageSetup paperSize="9" scale="87" orientation="landscape" horizontalDpi="1200" verticalDpi="1200" r:id="rId1"/>
  <headerFooter alignWithMargins="0">
    <oddHeader>&amp;R&amp;P/&amp;N</oddHeader>
  </headerFooter>
  <colBreaks count="5" manualBreakCount="5">
    <brk id="9" max="1048575" man="1"/>
    <brk id="17" max="20" man="1"/>
    <brk id="25" max="20" man="1"/>
    <brk id="33" max="20" man="1"/>
    <brk id="41" max="20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114"/>
  <sheetViews>
    <sheetView showGridLines="0" zoomScaleNormal="100" workbookViewId="0">
      <pane xSplit="1" ySplit="7" topLeftCell="AO8" activePane="bottomRight" state="frozen"/>
      <selection activeCell="A36" sqref="A36"/>
      <selection pane="topRight" activeCell="A36" sqref="A36"/>
      <selection pane="bottomLeft" activeCell="A36" sqref="A36"/>
      <selection pane="bottomRight" activeCell="BF7" sqref="BF7"/>
    </sheetView>
  </sheetViews>
  <sheetFormatPr defaultColWidth="9.375" defaultRowHeight="15" customHeight="1"/>
  <cols>
    <col min="1" max="1" width="40" style="360" customWidth="1"/>
    <col min="2" max="25" width="9.375" style="360" customWidth="1"/>
    <col min="26" max="29" width="9.375" style="407" customWidth="1"/>
    <col min="30" max="58" width="9.375" style="360"/>
    <col min="59" max="263" width="9.375" style="350"/>
    <col min="264" max="264" width="35.375" style="350" customWidth="1"/>
    <col min="265" max="292" width="9.375" style="350" customWidth="1"/>
    <col min="293" max="519" width="9.375" style="350"/>
    <col min="520" max="520" width="35.375" style="350" customWidth="1"/>
    <col min="521" max="548" width="9.375" style="350" customWidth="1"/>
    <col min="549" max="775" width="9.375" style="350"/>
    <col min="776" max="776" width="35.375" style="350" customWidth="1"/>
    <col min="777" max="804" width="9.375" style="350" customWidth="1"/>
    <col min="805" max="1031" width="9.375" style="350"/>
    <col min="1032" max="1032" width="35.375" style="350" customWidth="1"/>
    <col min="1033" max="1060" width="9.375" style="350" customWidth="1"/>
    <col min="1061" max="1287" width="9.375" style="350"/>
    <col min="1288" max="1288" width="35.375" style="350" customWidth="1"/>
    <col min="1289" max="1316" width="9.375" style="350" customWidth="1"/>
    <col min="1317" max="1543" width="9.375" style="350"/>
    <col min="1544" max="1544" width="35.375" style="350" customWidth="1"/>
    <col min="1545" max="1572" width="9.375" style="350" customWidth="1"/>
    <col min="1573" max="1799" width="9.375" style="350"/>
    <col min="1800" max="1800" width="35.375" style="350" customWidth="1"/>
    <col min="1801" max="1828" width="9.375" style="350" customWidth="1"/>
    <col min="1829" max="2055" width="9.375" style="350"/>
    <col min="2056" max="2056" width="35.375" style="350" customWidth="1"/>
    <col min="2057" max="2084" width="9.375" style="350" customWidth="1"/>
    <col min="2085" max="2311" width="9.375" style="350"/>
    <col min="2312" max="2312" width="35.375" style="350" customWidth="1"/>
    <col min="2313" max="2340" width="9.375" style="350" customWidth="1"/>
    <col min="2341" max="2567" width="9.375" style="350"/>
    <col min="2568" max="2568" width="35.375" style="350" customWidth="1"/>
    <col min="2569" max="2596" width="9.375" style="350" customWidth="1"/>
    <col min="2597" max="2823" width="9.375" style="350"/>
    <col min="2824" max="2824" width="35.375" style="350" customWidth="1"/>
    <col min="2825" max="2852" width="9.375" style="350" customWidth="1"/>
    <col min="2853" max="3079" width="9.375" style="350"/>
    <col min="3080" max="3080" width="35.375" style="350" customWidth="1"/>
    <col min="3081" max="3108" width="9.375" style="350" customWidth="1"/>
    <col min="3109" max="3335" width="9.375" style="350"/>
    <col min="3336" max="3336" width="35.375" style="350" customWidth="1"/>
    <col min="3337" max="3364" width="9.375" style="350" customWidth="1"/>
    <col min="3365" max="3591" width="9.375" style="350"/>
    <col min="3592" max="3592" width="35.375" style="350" customWidth="1"/>
    <col min="3593" max="3620" width="9.375" style="350" customWidth="1"/>
    <col min="3621" max="3847" width="9.375" style="350"/>
    <col min="3848" max="3848" width="35.375" style="350" customWidth="1"/>
    <col min="3849" max="3876" width="9.375" style="350" customWidth="1"/>
    <col min="3877" max="4103" width="9.375" style="350"/>
    <col min="4104" max="4104" width="35.375" style="350" customWidth="1"/>
    <col min="4105" max="4132" width="9.375" style="350" customWidth="1"/>
    <col min="4133" max="4359" width="9.375" style="350"/>
    <col min="4360" max="4360" width="35.375" style="350" customWidth="1"/>
    <col min="4361" max="4388" width="9.375" style="350" customWidth="1"/>
    <col min="4389" max="4615" width="9.375" style="350"/>
    <col min="4616" max="4616" width="35.375" style="350" customWidth="1"/>
    <col min="4617" max="4644" width="9.375" style="350" customWidth="1"/>
    <col min="4645" max="4871" width="9.375" style="350"/>
    <col min="4872" max="4872" width="35.375" style="350" customWidth="1"/>
    <col min="4873" max="4900" width="9.375" style="350" customWidth="1"/>
    <col min="4901" max="5127" width="9.375" style="350"/>
    <col min="5128" max="5128" width="35.375" style="350" customWidth="1"/>
    <col min="5129" max="5156" width="9.375" style="350" customWidth="1"/>
    <col min="5157" max="5383" width="9.375" style="350"/>
    <col min="5384" max="5384" width="35.375" style="350" customWidth="1"/>
    <col min="5385" max="5412" width="9.375" style="350" customWidth="1"/>
    <col min="5413" max="5639" width="9.375" style="350"/>
    <col min="5640" max="5640" width="35.375" style="350" customWidth="1"/>
    <col min="5641" max="5668" width="9.375" style="350" customWidth="1"/>
    <col min="5669" max="5895" width="9.375" style="350"/>
    <col min="5896" max="5896" width="35.375" style="350" customWidth="1"/>
    <col min="5897" max="5924" width="9.375" style="350" customWidth="1"/>
    <col min="5925" max="6151" width="9.375" style="350"/>
    <col min="6152" max="6152" width="35.375" style="350" customWidth="1"/>
    <col min="6153" max="6180" width="9.375" style="350" customWidth="1"/>
    <col min="6181" max="6407" width="9.375" style="350"/>
    <col min="6408" max="6408" width="35.375" style="350" customWidth="1"/>
    <col min="6409" max="6436" width="9.375" style="350" customWidth="1"/>
    <col min="6437" max="6663" width="9.375" style="350"/>
    <col min="6664" max="6664" width="35.375" style="350" customWidth="1"/>
    <col min="6665" max="6692" width="9.375" style="350" customWidth="1"/>
    <col min="6693" max="6919" width="9.375" style="350"/>
    <col min="6920" max="6920" width="35.375" style="350" customWidth="1"/>
    <col min="6921" max="6948" width="9.375" style="350" customWidth="1"/>
    <col min="6949" max="7175" width="9.375" style="350"/>
    <col min="7176" max="7176" width="35.375" style="350" customWidth="1"/>
    <col min="7177" max="7204" width="9.375" style="350" customWidth="1"/>
    <col min="7205" max="7431" width="9.375" style="350"/>
    <col min="7432" max="7432" width="35.375" style="350" customWidth="1"/>
    <col min="7433" max="7460" width="9.375" style="350" customWidth="1"/>
    <col min="7461" max="7687" width="9.375" style="350"/>
    <col min="7688" max="7688" width="35.375" style="350" customWidth="1"/>
    <col min="7689" max="7716" width="9.375" style="350" customWidth="1"/>
    <col min="7717" max="7943" width="9.375" style="350"/>
    <col min="7944" max="7944" width="35.375" style="350" customWidth="1"/>
    <col min="7945" max="7972" width="9.375" style="350" customWidth="1"/>
    <col min="7973" max="8199" width="9.375" style="350"/>
    <col min="8200" max="8200" width="35.375" style="350" customWidth="1"/>
    <col min="8201" max="8228" width="9.375" style="350" customWidth="1"/>
    <col min="8229" max="8455" width="9.375" style="350"/>
    <col min="8456" max="8456" width="35.375" style="350" customWidth="1"/>
    <col min="8457" max="8484" width="9.375" style="350" customWidth="1"/>
    <col min="8485" max="8711" width="9.375" style="350"/>
    <col min="8712" max="8712" width="35.375" style="350" customWidth="1"/>
    <col min="8713" max="8740" width="9.375" style="350" customWidth="1"/>
    <col min="8741" max="8967" width="9.375" style="350"/>
    <col min="8968" max="8968" width="35.375" style="350" customWidth="1"/>
    <col min="8969" max="8996" width="9.375" style="350" customWidth="1"/>
    <col min="8997" max="9223" width="9.375" style="350"/>
    <col min="9224" max="9224" width="35.375" style="350" customWidth="1"/>
    <col min="9225" max="9252" width="9.375" style="350" customWidth="1"/>
    <col min="9253" max="9479" width="9.375" style="350"/>
    <col min="9480" max="9480" width="35.375" style="350" customWidth="1"/>
    <col min="9481" max="9508" width="9.375" style="350" customWidth="1"/>
    <col min="9509" max="9735" width="9.375" style="350"/>
    <col min="9736" max="9736" width="35.375" style="350" customWidth="1"/>
    <col min="9737" max="9764" width="9.375" style="350" customWidth="1"/>
    <col min="9765" max="9991" width="9.375" style="350"/>
    <col min="9992" max="9992" width="35.375" style="350" customWidth="1"/>
    <col min="9993" max="10020" width="9.375" style="350" customWidth="1"/>
    <col min="10021" max="10247" width="9.375" style="350"/>
    <col min="10248" max="10248" width="35.375" style="350" customWidth="1"/>
    <col min="10249" max="10276" width="9.375" style="350" customWidth="1"/>
    <col min="10277" max="10503" width="9.375" style="350"/>
    <col min="10504" max="10504" width="35.375" style="350" customWidth="1"/>
    <col min="10505" max="10532" width="9.375" style="350" customWidth="1"/>
    <col min="10533" max="10759" width="9.375" style="350"/>
    <col min="10760" max="10760" width="35.375" style="350" customWidth="1"/>
    <col min="10761" max="10788" width="9.375" style="350" customWidth="1"/>
    <col min="10789" max="11015" width="9.375" style="350"/>
    <col min="11016" max="11016" width="35.375" style="350" customWidth="1"/>
    <col min="11017" max="11044" width="9.375" style="350" customWidth="1"/>
    <col min="11045" max="11271" width="9.375" style="350"/>
    <col min="11272" max="11272" width="35.375" style="350" customWidth="1"/>
    <col min="11273" max="11300" width="9.375" style="350" customWidth="1"/>
    <col min="11301" max="11527" width="9.375" style="350"/>
    <col min="11528" max="11528" width="35.375" style="350" customWidth="1"/>
    <col min="11529" max="11556" width="9.375" style="350" customWidth="1"/>
    <col min="11557" max="11783" width="9.375" style="350"/>
    <col min="11784" max="11784" width="35.375" style="350" customWidth="1"/>
    <col min="11785" max="11812" width="9.375" style="350" customWidth="1"/>
    <col min="11813" max="12039" width="9.375" style="350"/>
    <col min="12040" max="12040" width="35.375" style="350" customWidth="1"/>
    <col min="12041" max="12068" width="9.375" style="350" customWidth="1"/>
    <col min="12069" max="12295" width="9.375" style="350"/>
    <col min="12296" max="12296" width="35.375" style="350" customWidth="1"/>
    <col min="12297" max="12324" width="9.375" style="350" customWidth="1"/>
    <col min="12325" max="12551" width="9.375" style="350"/>
    <col min="12552" max="12552" width="35.375" style="350" customWidth="1"/>
    <col min="12553" max="12580" width="9.375" style="350" customWidth="1"/>
    <col min="12581" max="12807" width="9.375" style="350"/>
    <col min="12808" max="12808" width="35.375" style="350" customWidth="1"/>
    <col min="12809" max="12836" width="9.375" style="350" customWidth="1"/>
    <col min="12837" max="13063" width="9.375" style="350"/>
    <col min="13064" max="13064" width="35.375" style="350" customWidth="1"/>
    <col min="13065" max="13092" width="9.375" style="350" customWidth="1"/>
    <col min="13093" max="13319" width="9.375" style="350"/>
    <col min="13320" max="13320" width="35.375" style="350" customWidth="1"/>
    <col min="13321" max="13348" width="9.375" style="350" customWidth="1"/>
    <col min="13349" max="13575" width="9.375" style="350"/>
    <col min="13576" max="13576" width="35.375" style="350" customWidth="1"/>
    <col min="13577" max="13604" width="9.375" style="350" customWidth="1"/>
    <col min="13605" max="13831" width="9.375" style="350"/>
    <col min="13832" max="13832" width="35.375" style="350" customWidth="1"/>
    <col min="13833" max="13860" width="9.375" style="350" customWidth="1"/>
    <col min="13861" max="14087" width="9.375" style="350"/>
    <col min="14088" max="14088" width="35.375" style="350" customWidth="1"/>
    <col min="14089" max="14116" width="9.375" style="350" customWidth="1"/>
    <col min="14117" max="14343" width="9.375" style="350"/>
    <col min="14344" max="14344" width="35.375" style="350" customWidth="1"/>
    <col min="14345" max="14372" width="9.375" style="350" customWidth="1"/>
    <col min="14373" max="14599" width="9.375" style="350"/>
    <col min="14600" max="14600" width="35.375" style="350" customWidth="1"/>
    <col min="14601" max="14628" width="9.375" style="350" customWidth="1"/>
    <col min="14629" max="14855" width="9.375" style="350"/>
    <col min="14856" max="14856" width="35.375" style="350" customWidth="1"/>
    <col min="14857" max="14884" width="9.375" style="350" customWidth="1"/>
    <col min="14885" max="15111" width="9.375" style="350"/>
    <col min="15112" max="15112" width="35.375" style="350" customWidth="1"/>
    <col min="15113" max="15140" width="9.375" style="350" customWidth="1"/>
    <col min="15141" max="15367" width="9.375" style="350"/>
    <col min="15368" max="15368" width="35.375" style="350" customWidth="1"/>
    <col min="15369" max="15396" width="9.375" style="350" customWidth="1"/>
    <col min="15397" max="15623" width="9.375" style="350"/>
    <col min="15624" max="15624" width="35.375" style="350" customWidth="1"/>
    <col min="15625" max="15652" width="9.375" style="350" customWidth="1"/>
    <col min="15653" max="15879" width="9.375" style="350"/>
    <col min="15880" max="15880" width="35.375" style="350" customWidth="1"/>
    <col min="15881" max="15908" width="9.375" style="350" customWidth="1"/>
    <col min="15909" max="16135" width="9.375" style="350"/>
    <col min="16136" max="16136" width="35.375" style="350" customWidth="1"/>
    <col min="16137" max="16164" width="9.375" style="350" customWidth="1"/>
    <col min="16165" max="16384" width="9.375" style="350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397" customFormat="1" ht="34.5" customHeight="1" thickBot="1">
      <c r="A5" s="380" t="s">
        <v>348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4"/>
      <c r="AA5" s="394"/>
      <c r="AB5" s="394"/>
      <c r="AC5" s="394"/>
      <c r="AD5" s="393"/>
      <c r="AE5" s="393"/>
      <c r="AF5" s="395"/>
      <c r="AG5" s="395"/>
      <c r="AH5" s="395"/>
      <c r="AI5" s="395"/>
      <c r="AJ5" s="395"/>
      <c r="AK5" s="395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</row>
    <row r="6" spans="1:225" s="397" customFormat="1" ht="15" customHeight="1" thickTop="1">
      <c r="A6" s="369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4"/>
      <c r="AA6" s="394"/>
      <c r="AB6" s="394"/>
      <c r="AC6" s="394"/>
      <c r="AD6" s="393"/>
      <c r="AE6" s="393"/>
      <c r="AF6" s="395"/>
      <c r="AG6" s="395"/>
      <c r="AH6" s="395"/>
      <c r="AI6" s="395"/>
      <c r="AJ6" s="395"/>
      <c r="AK6" s="395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59" t="s">
        <v>79</v>
      </c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hidden="1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</row>
    <row r="10" spans="1:225" ht="15" customHeight="1">
      <c r="A10" s="348" t="s">
        <v>349</v>
      </c>
      <c r="B10" s="349">
        <v>2502</v>
      </c>
      <c r="C10" s="349">
        <v>2744</v>
      </c>
      <c r="D10" s="349">
        <v>3007</v>
      </c>
      <c r="E10" s="349">
        <v>3202</v>
      </c>
      <c r="F10" s="349">
        <v>3296</v>
      </c>
      <c r="G10" s="349">
        <v>3331</v>
      </c>
      <c r="H10" s="349">
        <v>3385</v>
      </c>
      <c r="I10" s="349">
        <v>3416</v>
      </c>
      <c r="J10" s="132">
        <v>3428</v>
      </c>
      <c r="K10" s="132">
        <v>3447</v>
      </c>
      <c r="L10" s="132">
        <v>3479</v>
      </c>
      <c r="M10" s="132">
        <v>3555</v>
      </c>
      <c r="N10" s="132">
        <v>3405</v>
      </c>
      <c r="O10" s="132">
        <v>3453</v>
      </c>
      <c r="P10" s="132">
        <v>3471</v>
      </c>
      <c r="Q10" s="132">
        <v>3512</v>
      </c>
      <c r="R10" s="132">
        <v>3737</v>
      </c>
      <c r="S10" s="132">
        <v>3888</v>
      </c>
      <c r="T10" s="132">
        <v>3991</v>
      </c>
      <c r="U10" s="132">
        <v>4021</v>
      </c>
      <c r="V10" s="132">
        <v>4127</v>
      </c>
      <c r="W10" s="132">
        <v>4180</v>
      </c>
      <c r="X10" s="132">
        <v>5528</v>
      </c>
      <c r="Y10" s="132">
        <v>5650</v>
      </c>
      <c r="Z10" s="132">
        <v>6381</v>
      </c>
      <c r="AA10" s="132">
        <v>6650</v>
      </c>
      <c r="AB10" s="132">
        <v>6740</v>
      </c>
      <c r="AC10" s="132">
        <v>5878</v>
      </c>
      <c r="AD10" s="132">
        <v>6079</v>
      </c>
      <c r="AE10" s="132">
        <v>6301</v>
      </c>
      <c r="AF10" s="132">
        <v>6380</v>
      </c>
      <c r="AG10" s="132">
        <v>6623</v>
      </c>
      <c r="AH10" s="132">
        <v>6832</v>
      </c>
      <c r="AI10" s="132">
        <v>6950</v>
      </c>
      <c r="AJ10" s="132">
        <v>6987</v>
      </c>
      <c r="AK10" s="132">
        <v>7040</v>
      </c>
      <c r="AL10" s="132">
        <v>7219</v>
      </c>
      <c r="AM10" s="132">
        <v>7568</v>
      </c>
      <c r="AN10" s="132">
        <v>8543</v>
      </c>
      <c r="AO10" s="132">
        <v>8559</v>
      </c>
      <c r="AP10" s="132">
        <v>8856</v>
      </c>
      <c r="AQ10" s="132">
        <v>9393</v>
      </c>
      <c r="AR10" s="132">
        <v>9575</v>
      </c>
      <c r="AS10" s="132">
        <v>9754</v>
      </c>
      <c r="AT10" s="132">
        <v>10230</v>
      </c>
      <c r="AU10" s="132">
        <v>10311</v>
      </c>
      <c r="AV10" s="132">
        <v>10358</v>
      </c>
      <c r="AW10" s="132">
        <v>10392</v>
      </c>
      <c r="AX10" s="132">
        <v>10378</v>
      </c>
      <c r="AY10" s="132">
        <v>10756</v>
      </c>
      <c r="AZ10" s="132">
        <v>11014</v>
      </c>
      <c r="BA10" s="132">
        <v>11132</v>
      </c>
      <c r="BB10" s="132">
        <v>11733</v>
      </c>
      <c r="BC10" s="132">
        <v>11325</v>
      </c>
      <c r="BD10" s="132">
        <v>12389</v>
      </c>
      <c r="BE10" s="132">
        <v>13638</v>
      </c>
      <c r="BF10" s="133">
        <v>14026</v>
      </c>
    </row>
    <row r="11" spans="1:225" ht="15" customHeight="1">
      <c r="A11" s="348" t="s">
        <v>350</v>
      </c>
      <c r="B11" s="349">
        <v>1769</v>
      </c>
      <c r="C11" s="349">
        <v>1741</v>
      </c>
      <c r="D11" s="349">
        <v>1835</v>
      </c>
      <c r="E11" s="349">
        <v>1667</v>
      </c>
      <c r="F11" s="349">
        <v>1638</v>
      </c>
      <c r="G11" s="375">
        <v>1600</v>
      </c>
      <c r="H11" s="375">
        <v>1641</v>
      </c>
      <c r="I11" s="375">
        <v>1740</v>
      </c>
      <c r="J11" s="132">
        <v>1755</v>
      </c>
      <c r="K11" s="132">
        <v>1736</v>
      </c>
      <c r="L11" s="132">
        <v>1728</v>
      </c>
      <c r="M11" s="132">
        <v>1837</v>
      </c>
      <c r="N11" s="132">
        <v>2059</v>
      </c>
      <c r="O11" s="132">
        <v>2125</v>
      </c>
      <c r="P11" s="132">
        <v>2148</v>
      </c>
      <c r="Q11" s="132">
        <v>2234</v>
      </c>
      <c r="R11" s="132">
        <v>2216</v>
      </c>
      <c r="S11" s="132">
        <v>2349</v>
      </c>
      <c r="T11" s="132">
        <v>2415</v>
      </c>
      <c r="U11" s="132">
        <v>2473</v>
      </c>
      <c r="V11" s="132">
        <v>2493</v>
      </c>
      <c r="W11" s="132">
        <v>2682</v>
      </c>
      <c r="X11" s="132">
        <v>2776</v>
      </c>
      <c r="Y11" s="132">
        <v>2699</v>
      </c>
      <c r="Z11" s="132">
        <v>2643</v>
      </c>
      <c r="AA11" s="132">
        <v>2740</v>
      </c>
      <c r="AB11" s="132">
        <v>2792</v>
      </c>
      <c r="AC11" s="132">
        <v>2721</v>
      </c>
      <c r="AD11" s="132">
        <v>2927</v>
      </c>
      <c r="AE11" s="132">
        <v>3199</v>
      </c>
      <c r="AF11" s="132">
        <v>3336</v>
      </c>
      <c r="AG11" s="132">
        <v>3196</v>
      </c>
      <c r="AH11" s="132">
        <v>3214</v>
      </c>
      <c r="AI11" s="132">
        <v>3270</v>
      </c>
      <c r="AJ11" s="132">
        <v>3215</v>
      </c>
      <c r="AK11" s="132">
        <v>3178</v>
      </c>
      <c r="AL11" s="132">
        <v>3094</v>
      </c>
      <c r="AM11" s="132">
        <v>3182</v>
      </c>
      <c r="AN11" s="132">
        <v>3175</v>
      </c>
      <c r="AO11" s="132">
        <v>3127</v>
      </c>
      <c r="AP11" s="132">
        <v>3051</v>
      </c>
      <c r="AQ11" s="132">
        <v>3153</v>
      </c>
      <c r="AR11" s="132">
        <v>3241</v>
      </c>
      <c r="AS11" s="132">
        <v>3157</v>
      </c>
      <c r="AT11" s="132">
        <v>3040</v>
      </c>
      <c r="AU11" s="132">
        <v>3044</v>
      </c>
      <c r="AV11" s="132">
        <v>3166</v>
      </c>
      <c r="AW11" s="132">
        <v>3200</v>
      </c>
      <c r="AX11" s="132">
        <v>3171</v>
      </c>
      <c r="AY11" s="132">
        <v>3273</v>
      </c>
      <c r="AZ11" s="132">
        <v>3377</v>
      </c>
      <c r="BA11" s="132">
        <v>3360</v>
      </c>
      <c r="BB11" s="132">
        <v>3256</v>
      </c>
      <c r="BC11" s="132">
        <v>3136</v>
      </c>
      <c r="BD11" s="132">
        <v>3261</v>
      </c>
      <c r="BE11" s="132">
        <v>3376</v>
      </c>
      <c r="BF11" s="133">
        <v>3407</v>
      </c>
    </row>
    <row r="12" spans="1:225" ht="15" customHeight="1">
      <c r="A12" s="348" t="s">
        <v>351</v>
      </c>
      <c r="B12" s="349">
        <v>181</v>
      </c>
      <c r="C12" s="349">
        <v>191</v>
      </c>
      <c r="D12" s="349">
        <v>183</v>
      </c>
      <c r="E12" s="349">
        <v>164</v>
      </c>
      <c r="F12" s="349">
        <v>209</v>
      </c>
      <c r="G12" s="375">
        <v>227</v>
      </c>
      <c r="H12" s="375">
        <v>229</v>
      </c>
      <c r="I12" s="375">
        <v>222</v>
      </c>
      <c r="J12" s="132">
        <v>287</v>
      </c>
      <c r="K12" s="132">
        <v>297</v>
      </c>
      <c r="L12" s="132">
        <v>324</v>
      </c>
      <c r="M12" s="132">
        <v>320</v>
      </c>
      <c r="N12" s="132">
        <v>296</v>
      </c>
      <c r="O12" s="132">
        <v>299</v>
      </c>
      <c r="P12" s="132">
        <v>309</v>
      </c>
      <c r="Q12" s="132">
        <v>295</v>
      </c>
      <c r="R12" s="132">
        <v>343</v>
      </c>
      <c r="S12" s="132">
        <v>401</v>
      </c>
      <c r="T12" s="132">
        <v>414</v>
      </c>
      <c r="U12" s="132">
        <v>398</v>
      </c>
      <c r="V12" s="132">
        <v>482</v>
      </c>
      <c r="W12" s="132">
        <v>524</v>
      </c>
      <c r="X12" s="132">
        <v>526</v>
      </c>
      <c r="Y12" s="132">
        <v>496</v>
      </c>
      <c r="Z12" s="132">
        <v>573</v>
      </c>
      <c r="AA12" s="132">
        <v>788</v>
      </c>
      <c r="AB12" s="132">
        <v>804</v>
      </c>
      <c r="AC12" s="132">
        <v>765</v>
      </c>
      <c r="AD12" s="132">
        <v>322</v>
      </c>
      <c r="AE12" s="132">
        <v>272</v>
      </c>
      <c r="AF12" s="132">
        <v>266</v>
      </c>
      <c r="AG12" s="132">
        <v>246</v>
      </c>
      <c r="AH12" s="132">
        <v>298</v>
      </c>
      <c r="AI12" s="132">
        <v>330</v>
      </c>
      <c r="AJ12" s="132">
        <v>333</v>
      </c>
      <c r="AK12" s="132">
        <v>334</v>
      </c>
      <c r="AL12" s="132">
        <v>394</v>
      </c>
      <c r="AM12" s="132">
        <v>444</v>
      </c>
      <c r="AN12" s="132">
        <v>641</v>
      </c>
      <c r="AO12" s="132">
        <v>474</v>
      </c>
      <c r="AP12" s="132">
        <v>506</v>
      </c>
      <c r="AQ12" s="132">
        <v>515</v>
      </c>
      <c r="AR12" s="132">
        <v>517</v>
      </c>
      <c r="AS12" s="132">
        <v>509</v>
      </c>
      <c r="AT12" s="132">
        <v>553</v>
      </c>
      <c r="AU12" s="132">
        <v>603</v>
      </c>
      <c r="AV12" s="132">
        <v>602</v>
      </c>
      <c r="AW12" s="132">
        <v>603</v>
      </c>
      <c r="AX12" s="132">
        <v>634</v>
      </c>
      <c r="AY12" s="132">
        <v>603</v>
      </c>
      <c r="AZ12" s="132">
        <v>587</v>
      </c>
      <c r="BA12" s="132">
        <v>560</v>
      </c>
      <c r="BB12" s="132">
        <v>560</v>
      </c>
      <c r="BC12" s="132">
        <v>2</v>
      </c>
      <c r="BD12" s="132">
        <v>3</v>
      </c>
      <c r="BE12" s="132">
        <v>2</v>
      </c>
      <c r="BF12" s="133">
        <v>3</v>
      </c>
    </row>
    <row r="13" spans="1:225" ht="15" customHeight="1">
      <c r="A13" s="348" t="s">
        <v>352</v>
      </c>
      <c r="B13" s="349">
        <v>1674</v>
      </c>
      <c r="C13" s="349">
        <v>1867</v>
      </c>
      <c r="D13" s="349">
        <v>2009</v>
      </c>
      <c r="E13" s="349">
        <v>2042</v>
      </c>
      <c r="F13" s="349">
        <v>2120</v>
      </c>
      <c r="G13" s="375">
        <v>2178</v>
      </c>
      <c r="H13" s="375">
        <v>2247</v>
      </c>
      <c r="I13" s="375">
        <v>2442</v>
      </c>
      <c r="J13" s="132">
        <v>2497</v>
      </c>
      <c r="K13" s="132">
        <v>2540</v>
      </c>
      <c r="L13" s="132">
        <v>2629</v>
      </c>
      <c r="M13" s="132">
        <v>2723</v>
      </c>
      <c r="N13" s="132">
        <v>2837</v>
      </c>
      <c r="O13" s="132">
        <v>2938</v>
      </c>
      <c r="P13" s="132">
        <v>3058</v>
      </c>
      <c r="Q13" s="132">
        <v>3263</v>
      </c>
      <c r="R13" s="132">
        <v>3382</v>
      </c>
      <c r="S13" s="132">
        <v>3610</v>
      </c>
      <c r="T13" s="132">
        <v>3781</v>
      </c>
      <c r="U13" s="132">
        <v>4001</v>
      </c>
      <c r="V13" s="132">
        <v>4204</v>
      </c>
      <c r="W13" s="132">
        <v>4349</v>
      </c>
      <c r="X13" s="132">
        <v>4648</v>
      </c>
      <c r="Y13" s="132">
        <v>4900</v>
      </c>
      <c r="Z13" s="132">
        <v>5085</v>
      </c>
      <c r="AA13" s="132">
        <v>5234</v>
      </c>
      <c r="AB13" s="132">
        <v>5299</v>
      </c>
      <c r="AC13" s="132">
        <v>5558</v>
      </c>
      <c r="AD13" s="132">
        <v>6061</v>
      </c>
      <c r="AE13" s="132">
        <v>6269</v>
      </c>
      <c r="AF13" s="132">
        <v>6491</v>
      </c>
      <c r="AG13" s="132">
        <v>6425</v>
      </c>
      <c r="AH13" s="132">
        <v>6767</v>
      </c>
      <c r="AI13" s="132">
        <v>6918</v>
      </c>
      <c r="AJ13" s="132">
        <v>7305</v>
      </c>
      <c r="AK13" s="132">
        <v>7833</v>
      </c>
      <c r="AL13" s="132">
        <v>8138</v>
      </c>
      <c r="AM13" s="132">
        <v>8482</v>
      </c>
      <c r="AN13" s="132">
        <v>9280</v>
      </c>
      <c r="AO13" s="132">
        <v>9647</v>
      </c>
      <c r="AP13" s="132">
        <v>9859</v>
      </c>
      <c r="AQ13" s="132">
        <v>10085</v>
      </c>
      <c r="AR13" s="132">
        <v>10363</v>
      </c>
      <c r="AS13" s="132">
        <v>10398</v>
      </c>
      <c r="AT13" s="132">
        <v>10822</v>
      </c>
      <c r="AU13" s="132">
        <v>10927</v>
      </c>
      <c r="AV13" s="132">
        <v>11242</v>
      </c>
      <c r="AW13" s="132">
        <v>11310</v>
      </c>
      <c r="AX13" s="132">
        <v>11519</v>
      </c>
      <c r="AY13" s="132">
        <v>12354</v>
      </c>
      <c r="AZ13" s="132">
        <v>12982</v>
      </c>
      <c r="BA13" s="132">
        <v>13630</v>
      </c>
      <c r="BB13" s="132">
        <v>14476</v>
      </c>
      <c r="BC13" s="132">
        <v>14913</v>
      </c>
      <c r="BD13" s="132">
        <v>15433</v>
      </c>
      <c r="BE13" s="132">
        <v>16308</v>
      </c>
      <c r="BF13" s="133">
        <v>17494</v>
      </c>
    </row>
    <row r="14" spans="1:225" ht="15" customHeight="1">
      <c r="A14" s="348" t="s">
        <v>353</v>
      </c>
      <c r="B14" s="349">
        <v>524</v>
      </c>
      <c r="C14" s="349">
        <v>529</v>
      </c>
      <c r="D14" s="349">
        <v>544</v>
      </c>
      <c r="E14" s="349">
        <v>545</v>
      </c>
      <c r="F14" s="349">
        <v>558</v>
      </c>
      <c r="G14" s="375">
        <v>564</v>
      </c>
      <c r="H14" s="375">
        <v>567</v>
      </c>
      <c r="I14" s="375">
        <v>578</v>
      </c>
      <c r="J14" s="132">
        <v>1248</v>
      </c>
      <c r="K14" s="132">
        <v>1208</v>
      </c>
      <c r="L14" s="132">
        <v>1273</v>
      </c>
      <c r="M14" s="132">
        <v>1327</v>
      </c>
      <c r="N14" s="132">
        <v>1343</v>
      </c>
      <c r="O14" s="132">
        <v>1330</v>
      </c>
      <c r="P14" s="132">
        <v>1378</v>
      </c>
      <c r="Q14" s="132">
        <v>1319</v>
      </c>
      <c r="R14" s="132">
        <v>1472</v>
      </c>
      <c r="S14" s="132">
        <v>1480</v>
      </c>
      <c r="T14" s="132">
        <v>1438</v>
      </c>
      <c r="U14" s="132">
        <v>1447</v>
      </c>
      <c r="V14" s="132">
        <v>1655</v>
      </c>
      <c r="W14" s="132">
        <v>1663</v>
      </c>
      <c r="X14" s="132">
        <v>1732</v>
      </c>
      <c r="Y14" s="132">
        <v>1878</v>
      </c>
      <c r="Z14" s="132">
        <v>2000</v>
      </c>
      <c r="AA14" s="132">
        <v>2077</v>
      </c>
      <c r="AB14" s="132">
        <v>2211</v>
      </c>
      <c r="AC14" s="132">
        <v>2276</v>
      </c>
      <c r="AD14" s="132">
        <v>2387</v>
      </c>
      <c r="AE14" s="132">
        <v>2489</v>
      </c>
      <c r="AF14" s="132">
        <v>2616</v>
      </c>
      <c r="AG14" s="132">
        <v>2627</v>
      </c>
      <c r="AH14" s="132">
        <v>2695</v>
      </c>
      <c r="AI14" s="132">
        <v>2700</v>
      </c>
      <c r="AJ14" s="132">
        <v>2779</v>
      </c>
      <c r="AK14" s="132">
        <v>2777</v>
      </c>
      <c r="AL14" s="132">
        <v>2857</v>
      </c>
      <c r="AM14" s="132">
        <v>2843</v>
      </c>
      <c r="AN14" s="132">
        <v>2789</v>
      </c>
      <c r="AO14" s="132">
        <v>2696</v>
      </c>
      <c r="AP14" s="132">
        <v>2535</v>
      </c>
      <c r="AQ14" s="132">
        <v>2409</v>
      </c>
      <c r="AR14" s="132">
        <v>1427</v>
      </c>
      <c r="AS14" s="132">
        <v>1417</v>
      </c>
      <c r="AT14" s="132">
        <v>1437</v>
      </c>
      <c r="AU14" s="132">
        <v>1623</v>
      </c>
      <c r="AV14" s="132">
        <v>1572</v>
      </c>
      <c r="AW14" s="132">
        <v>1553</v>
      </c>
      <c r="AX14" s="132">
        <v>1542</v>
      </c>
      <c r="AY14" s="132">
        <v>1532</v>
      </c>
      <c r="AZ14" s="132">
        <v>1548</v>
      </c>
      <c r="BA14" s="132">
        <v>1519</v>
      </c>
      <c r="BB14" s="132">
        <v>1446</v>
      </c>
      <c r="BC14" s="132">
        <v>1377</v>
      </c>
      <c r="BD14" s="132">
        <v>1386</v>
      </c>
      <c r="BE14" s="132">
        <v>1275</v>
      </c>
      <c r="BF14" s="133">
        <v>1327</v>
      </c>
    </row>
    <row r="15" spans="1:225" ht="15" customHeight="1">
      <c r="A15" s="348" t="s">
        <v>354</v>
      </c>
      <c r="B15" s="349">
        <v>8369</v>
      </c>
      <c r="C15" s="349">
        <v>8698</v>
      </c>
      <c r="D15" s="349">
        <v>8990</v>
      </c>
      <c r="E15" s="349">
        <v>9413</v>
      </c>
      <c r="F15" s="349">
        <v>9470</v>
      </c>
      <c r="G15" s="375">
        <v>9763</v>
      </c>
      <c r="H15" s="375">
        <v>9908</v>
      </c>
      <c r="I15" s="375">
        <v>10422</v>
      </c>
      <c r="J15" s="132">
        <v>10448</v>
      </c>
      <c r="K15" s="132">
        <v>10820</v>
      </c>
      <c r="L15" s="132">
        <v>11227</v>
      </c>
      <c r="M15" s="132">
        <v>11779</v>
      </c>
      <c r="N15" s="132">
        <v>11791</v>
      </c>
      <c r="O15" s="132">
        <v>12030</v>
      </c>
      <c r="P15" s="132">
        <v>12571</v>
      </c>
      <c r="Q15" s="132">
        <v>13296</v>
      </c>
      <c r="R15" s="132">
        <v>13535</v>
      </c>
      <c r="S15" s="132">
        <v>13917</v>
      </c>
      <c r="T15" s="132">
        <v>14429</v>
      </c>
      <c r="U15" s="132">
        <v>15458</v>
      </c>
      <c r="V15" s="132">
        <v>15721</v>
      </c>
      <c r="W15" s="132">
        <v>16093</v>
      </c>
      <c r="X15" s="132">
        <v>16988</v>
      </c>
      <c r="Y15" s="132">
        <v>17944</v>
      </c>
      <c r="Z15" s="132">
        <v>18000</v>
      </c>
      <c r="AA15" s="132">
        <v>18222</v>
      </c>
      <c r="AB15" s="132">
        <v>18662</v>
      </c>
      <c r="AC15" s="132">
        <v>19390</v>
      </c>
      <c r="AD15" s="132">
        <v>19312</v>
      </c>
      <c r="AE15" s="132">
        <v>19793</v>
      </c>
      <c r="AF15" s="132">
        <v>20398</v>
      </c>
      <c r="AG15" s="132">
        <v>20917</v>
      </c>
      <c r="AH15" s="132">
        <v>20865</v>
      </c>
      <c r="AI15" s="132">
        <v>21489</v>
      </c>
      <c r="AJ15" s="132">
        <v>21946</v>
      </c>
      <c r="AK15" s="132">
        <v>22812</v>
      </c>
      <c r="AL15" s="132">
        <v>23085</v>
      </c>
      <c r="AM15" s="132">
        <v>23693</v>
      </c>
      <c r="AN15" s="132">
        <v>29588</v>
      </c>
      <c r="AO15" s="132">
        <v>30499</v>
      </c>
      <c r="AP15" s="132">
        <v>30851</v>
      </c>
      <c r="AQ15" s="132">
        <v>31124</v>
      </c>
      <c r="AR15" s="132">
        <v>31858</v>
      </c>
      <c r="AS15" s="132">
        <v>32795</v>
      </c>
      <c r="AT15" s="132">
        <v>32700</v>
      </c>
      <c r="AU15" s="132">
        <v>32128</v>
      </c>
      <c r="AV15" s="132">
        <v>32419</v>
      </c>
      <c r="AW15" s="132">
        <v>33111</v>
      </c>
      <c r="AX15" s="132">
        <v>32706</v>
      </c>
      <c r="AY15" s="132">
        <v>33113</v>
      </c>
      <c r="AZ15" s="132">
        <v>33628</v>
      </c>
      <c r="BA15" s="132">
        <v>34055</v>
      </c>
      <c r="BB15" s="132">
        <v>32626</v>
      </c>
      <c r="BC15" s="132">
        <v>33086</v>
      </c>
      <c r="BD15" s="132">
        <v>33056</v>
      </c>
      <c r="BE15" s="132">
        <v>33851</v>
      </c>
      <c r="BF15" s="133">
        <v>33177</v>
      </c>
    </row>
    <row r="16" spans="1:225" ht="15" customHeight="1">
      <c r="A16" s="348" t="s">
        <v>355</v>
      </c>
      <c r="B16" s="349">
        <v>19763</v>
      </c>
      <c r="C16" s="349">
        <v>21059</v>
      </c>
      <c r="D16" s="349">
        <v>22345</v>
      </c>
      <c r="E16" s="349">
        <v>24517</v>
      </c>
      <c r="F16" s="349">
        <v>25161</v>
      </c>
      <c r="G16" s="375">
        <v>26523</v>
      </c>
      <c r="H16" s="375">
        <v>26778</v>
      </c>
      <c r="I16" s="375">
        <v>27628</v>
      </c>
      <c r="J16" s="132">
        <v>28751</v>
      </c>
      <c r="K16" s="132">
        <v>30403</v>
      </c>
      <c r="L16" s="132">
        <v>32179</v>
      </c>
      <c r="M16" s="132">
        <v>35131</v>
      </c>
      <c r="N16" s="132">
        <v>36584</v>
      </c>
      <c r="O16" s="132">
        <v>37326</v>
      </c>
      <c r="P16" s="132">
        <v>39201</v>
      </c>
      <c r="Q16" s="132">
        <v>42275</v>
      </c>
      <c r="R16" s="132">
        <v>43634</v>
      </c>
      <c r="S16" s="132">
        <v>46194</v>
      </c>
      <c r="T16" s="132">
        <v>48059</v>
      </c>
      <c r="U16" s="132">
        <v>52776</v>
      </c>
      <c r="V16" s="132">
        <v>54894</v>
      </c>
      <c r="W16" s="132">
        <v>58260</v>
      </c>
      <c r="X16" s="132">
        <v>60237</v>
      </c>
      <c r="Y16" s="132">
        <v>65020</v>
      </c>
      <c r="Z16" s="132">
        <v>66718</v>
      </c>
      <c r="AA16" s="132">
        <v>69696</v>
      </c>
      <c r="AB16" s="132">
        <v>70076</v>
      </c>
      <c r="AC16" s="132">
        <v>74054</v>
      </c>
      <c r="AD16" s="132">
        <v>75018</v>
      </c>
      <c r="AE16" s="132">
        <v>78317</v>
      </c>
      <c r="AF16" s="132">
        <v>80128</v>
      </c>
      <c r="AG16" s="132">
        <v>86977</v>
      </c>
      <c r="AH16" s="132">
        <v>89737</v>
      </c>
      <c r="AI16" s="132">
        <v>95411</v>
      </c>
      <c r="AJ16" s="132">
        <v>98216</v>
      </c>
      <c r="AK16" s="132">
        <v>106052</v>
      </c>
      <c r="AL16" s="132">
        <v>109931</v>
      </c>
      <c r="AM16" s="132">
        <v>115605</v>
      </c>
      <c r="AN16" s="132">
        <v>129637</v>
      </c>
      <c r="AO16" s="132">
        <v>138360</v>
      </c>
      <c r="AP16" s="132">
        <v>143674</v>
      </c>
      <c r="AQ16" s="132">
        <v>147420</v>
      </c>
      <c r="AR16" s="132">
        <v>152626</v>
      </c>
      <c r="AS16" s="132">
        <v>158368</v>
      </c>
      <c r="AT16" s="132">
        <v>161674</v>
      </c>
      <c r="AU16" s="132">
        <v>161476</v>
      </c>
      <c r="AV16" s="132">
        <v>162480</v>
      </c>
      <c r="AW16" s="132">
        <v>165617</v>
      </c>
      <c r="AX16" s="132">
        <v>167576</v>
      </c>
      <c r="AY16" s="132">
        <v>169386</v>
      </c>
      <c r="AZ16" s="132">
        <v>172371</v>
      </c>
      <c r="BA16" s="132">
        <v>175968</v>
      </c>
      <c r="BB16" s="132">
        <v>173392</v>
      </c>
      <c r="BC16" s="132">
        <v>175896</v>
      </c>
      <c r="BD16" s="132">
        <v>176797</v>
      </c>
      <c r="BE16" s="132">
        <v>177744</v>
      </c>
      <c r="BF16" s="133">
        <v>175283</v>
      </c>
    </row>
    <row r="17" spans="1:58" ht="15" customHeight="1">
      <c r="A17" s="348" t="s">
        <v>356</v>
      </c>
      <c r="B17" s="349">
        <v>13551</v>
      </c>
      <c r="C17" s="349">
        <v>13708</v>
      </c>
      <c r="D17" s="349">
        <v>13988</v>
      </c>
      <c r="E17" s="349">
        <v>14485</v>
      </c>
      <c r="F17" s="349">
        <v>14743</v>
      </c>
      <c r="G17" s="375">
        <v>15290</v>
      </c>
      <c r="H17" s="375">
        <v>15465</v>
      </c>
      <c r="I17" s="375">
        <v>15433</v>
      </c>
      <c r="J17" s="132">
        <v>15519</v>
      </c>
      <c r="K17" s="132">
        <v>15593</v>
      </c>
      <c r="L17" s="132">
        <v>15697</v>
      </c>
      <c r="M17" s="132">
        <v>15876</v>
      </c>
      <c r="N17" s="132">
        <v>16228</v>
      </c>
      <c r="O17" s="132">
        <v>16490</v>
      </c>
      <c r="P17" s="132">
        <v>16744</v>
      </c>
      <c r="Q17" s="132">
        <v>17259</v>
      </c>
      <c r="R17" s="132">
        <v>17770</v>
      </c>
      <c r="S17" s="132">
        <v>18003</v>
      </c>
      <c r="T17" s="132">
        <v>18243</v>
      </c>
      <c r="U17" s="132">
        <v>18508</v>
      </c>
      <c r="V17" s="132">
        <v>18714</v>
      </c>
      <c r="W17" s="132">
        <v>19153</v>
      </c>
      <c r="X17" s="132">
        <v>20208</v>
      </c>
      <c r="Y17" s="132">
        <v>20181</v>
      </c>
      <c r="Z17" s="132">
        <v>20344</v>
      </c>
      <c r="AA17" s="132">
        <v>20674</v>
      </c>
      <c r="AB17" s="132">
        <v>21208</v>
      </c>
      <c r="AC17" s="132">
        <v>19687</v>
      </c>
      <c r="AD17" s="132">
        <v>19564</v>
      </c>
      <c r="AE17" s="132">
        <v>19825</v>
      </c>
      <c r="AF17" s="132">
        <v>19852</v>
      </c>
      <c r="AG17" s="132">
        <v>19548</v>
      </c>
      <c r="AH17" s="132">
        <v>19966</v>
      </c>
      <c r="AI17" s="132">
        <v>20530</v>
      </c>
      <c r="AJ17" s="132">
        <v>20864</v>
      </c>
      <c r="AK17" s="132">
        <v>20915</v>
      </c>
      <c r="AL17" s="132">
        <v>21435</v>
      </c>
      <c r="AM17" s="132">
        <v>22107</v>
      </c>
      <c r="AN17" s="132">
        <v>22485</v>
      </c>
      <c r="AO17" s="132">
        <v>22478</v>
      </c>
      <c r="AP17" s="132">
        <v>22670</v>
      </c>
      <c r="AQ17" s="132">
        <v>22184</v>
      </c>
      <c r="AR17" s="132">
        <v>22260</v>
      </c>
      <c r="AS17" s="132">
        <v>22692</v>
      </c>
      <c r="AT17" s="132">
        <v>23073</v>
      </c>
      <c r="AU17" s="132">
        <v>24086</v>
      </c>
      <c r="AV17" s="132">
        <v>24792</v>
      </c>
      <c r="AW17" s="132">
        <v>24782</v>
      </c>
      <c r="AX17" s="132">
        <v>25244</v>
      </c>
      <c r="AY17" s="132">
        <v>25686</v>
      </c>
      <c r="AZ17" s="132">
        <v>25469</v>
      </c>
      <c r="BA17" s="132">
        <v>25703</v>
      </c>
      <c r="BB17" s="132">
        <v>25914</v>
      </c>
      <c r="BC17" s="132">
        <v>26371</v>
      </c>
      <c r="BD17" s="132">
        <v>28046</v>
      </c>
      <c r="BE17" s="132">
        <v>29841</v>
      </c>
      <c r="BF17" s="133">
        <v>31942</v>
      </c>
    </row>
    <row r="18" spans="1:58" ht="15" customHeight="1">
      <c r="A18" s="348" t="s">
        <v>357</v>
      </c>
      <c r="B18" s="349">
        <v>2320</v>
      </c>
      <c r="C18" s="349">
        <v>2363</v>
      </c>
      <c r="D18" s="349">
        <v>2418</v>
      </c>
      <c r="E18" s="349">
        <v>2491</v>
      </c>
      <c r="F18" s="349">
        <v>2527</v>
      </c>
      <c r="G18" s="375">
        <v>2592</v>
      </c>
      <c r="H18" s="375">
        <v>2668</v>
      </c>
      <c r="I18" s="375">
        <v>2706</v>
      </c>
      <c r="J18" s="132">
        <v>2740</v>
      </c>
      <c r="K18" s="132">
        <v>2785</v>
      </c>
      <c r="L18" s="132">
        <v>2865</v>
      </c>
      <c r="M18" s="132">
        <v>3024</v>
      </c>
      <c r="N18" s="132">
        <v>3142</v>
      </c>
      <c r="O18" s="132">
        <v>3317</v>
      </c>
      <c r="P18" s="132">
        <v>3483</v>
      </c>
      <c r="Q18" s="132">
        <v>3724</v>
      </c>
      <c r="R18" s="132">
        <v>3891</v>
      </c>
      <c r="S18" s="132">
        <v>4096</v>
      </c>
      <c r="T18" s="132">
        <v>4329</v>
      </c>
      <c r="U18" s="132">
        <v>4571</v>
      </c>
      <c r="V18" s="132">
        <v>4663</v>
      </c>
      <c r="W18" s="132">
        <v>4885</v>
      </c>
      <c r="X18" s="132">
        <v>5165</v>
      </c>
      <c r="Y18" s="132">
        <v>5449</v>
      </c>
      <c r="Z18" s="132">
        <v>5623</v>
      </c>
      <c r="AA18" s="132">
        <v>5738</v>
      </c>
      <c r="AB18" s="132">
        <v>5762</v>
      </c>
      <c r="AC18" s="132">
        <v>5900</v>
      </c>
      <c r="AD18" s="132">
        <v>6081</v>
      </c>
      <c r="AE18" s="132">
        <v>6267</v>
      </c>
      <c r="AF18" s="132">
        <v>6502</v>
      </c>
      <c r="AG18" s="132">
        <v>6708</v>
      </c>
      <c r="AH18" s="132">
        <v>6921</v>
      </c>
      <c r="AI18" s="132">
        <v>6968</v>
      </c>
      <c r="AJ18" s="132">
        <v>6984</v>
      </c>
      <c r="AK18" s="132">
        <v>6893</v>
      </c>
      <c r="AL18" s="132">
        <v>6820</v>
      </c>
      <c r="AM18" s="132">
        <v>6725</v>
      </c>
      <c r="AN18" s="132">
        <v>7470</v>
      </c>
      <c r="AO18" s="132">
        <v>7502</v>
      </c>
      <c r="AP18" s="132">
        <v>7431</v>
      </c>
      <c r="AQ18" s="132">
        <v>7357</v>
      </c>
      <c r="AR18" s="132">
        <v>7420</v>
      </c>
      <c r="AS18" s="132">
        <v>7563</v>
      </c>
      <c r="AT18" s="132">
        <v>7702</v>
      </c>
      <c r="AU18" s="132">
        <v>7873</v>
      </c>
      <c r="AV18" s="132">
        <v>8022</v>
      </c>
      <c r="AW18" s="132">
        <v>8187</v>
      </c>
      <c r="AX18" s="132">
        <v>8336</v>
      </c>
      <c r="AY18" s="132">
        <v>8538</v>
      </c>
      <c r="AZ18" s="132">
        <v>8699</v>
      </c>
      <c r="BA18" s="132">
        <v>8838</v>
      </c>
      <c r="BB18" s="132">
        <v>8854</v>
      </c>
      <c r="BC18" s="132">
        <v>8755</v>
      </c>
      <c r="BD18" s="132">
        <v>8815</v>
      </c>
      <c r="BE18" s="132">
        <v>8571</v>
      </c>
      <c r="BF18" s="133">
        <v>8504</v>
      </c>
    </row>
    <row r="19" spans="1:58" s="401" customFormat="1" ht="5.0999999999999996" customHeight="1">
      <c r="A19" s="348"/>
      <c r="B19" s="349"/>
      <c r="C19" s="349"/>
      <c r="D19" s="349"/>
      <c r="E19" s="349"/>
      <c r="F19" s="349"/>
      <c r="G19" s="349"/>
      <c r="H19" s="381"/>
      <c r="I19" s="381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</row>
    <row r="20" spans="1:58" s="402" customFormat="1" ht="15" customHeight="1" thickBot="1">
      <c r="A20" s="144" t="s">
        <v>330</v>
      </c>
      <c r="B20" s="83">
        <v>50653</v>
      </c>
      <c r="C20" s="83">
        <v>52900</v>
      </c>
      <c r="D20" s="83">
        <v>55319</v>
      </c>
      <c r="E20" s="83">
        <v>58526</v>
      </c>
      <c r="F20" s="83">
        <v>59722</v>
      </c>
      <c r="G20" s="83">
        <v>62068</v>
      </c>
      <c r="H20" s="83">
        <v>62888</v>
      </c>
      <c r="I20" s="83">
        <v>64587</v>
      </c>
      <c r="J20" s="83">
        <v>66673</v>
      </c>
      <c r="K20" s="83">
        <v>68829</v>
      </c>
      <c r="L20" s="83">
        <v>71401</v>
      </c>
      <c r="M20" s="83">
        <v>75572</v>
      </c>
      <c r="N20" s="83">
        <v>77685</v>
      </c>
      <c r="O20" s="83">
        <v>79308</v>
      </c>
      <c r="P20" s="83">
        <v>82363</v>
      </c>
      <c r="Q20" s="83">
        <v>87177</v>
      </c>
      <c r="R20" s="83">
        <v>89980</v>
      </c>
      <c r="S20" s="83">
        <v>93938</v>
      </c>
      <c r="T20" s="83">
        <v>97099</v>
      </c>
      <c r="U20" s="83">
        <v>103653</v>
      </c>
      <c r="V20" s="83">
        <v>106953</v>
      </c>
      <c r="W20" s="83">
        <v>111789</v>
      </c>
      <c r="X20" s="83">
        <v>117808</v>
      </c>
      <c r="Y20" s="83">
        <v>124217</v>
      </c>
      <c r="Z20" s="83">
        <v>127367</v>
      </c>
      <c r="AA20" s="83">
        <v>131819</v>
      </c>
      <c r="AB20" s="83">
        <v>133554</v>
      </c>
      <c r="AC20" s="83">
        <v>136229</v>
      </c>
      <c r="AD20" s="83">
        <v>137751</v>
      </c>
      <c r="AE20" s="83">
        <v>142732</v>
      </c>
      <c r="AF20" s="83">
        <v>145969</v>
      </c>
      <c r="AG20" s="83">
        <v>153267</v>
      </c>
      <c r="AH20" s="83">
        <v>157295</v>
      </c>
      <c r="AI20" s="83">
        <v>164566</v>
      </c>
      <c r="AJ20" s="83">
        <v>168629</v>
      </c>
      <c r="AK20" s="83">
        <v>177834</v>
      </c>
      <c r="AL20" s="83">
        <v>182973</v>
      </c>
      <c r="AM20" s="83">
        <v>190649</v>
      </c>
      <c r="AN20" s="83">
        <v>213608</v>
      </c>
      <c r="AO20" s="83">
        <v>223342</v>
      </c>
      <c r="AP20" s="83">
        <v>229433</v>
      </c>
      <c r="AQ20" s="83">
        <v>233640</v>
      </c>
      <c r="AR20" s="83">
        <v>239287</v>
      </c>
      <c r="AS20" s="83">
        <v>246653</v>
      </c>
      <c r="AT20" s="83">
        <v>251231</v>
      </c>
      <c r="AU20" s="83">
        <v>252071</v>
      </c>
      <c r="AV20" s="83">
        <v>254653</v>
      </c>
      <c r="AW20" s="83">
        <v>258755</v>
      </c>
      <c r="AX20" s="83">
        <v>261106</v>
      </c>
      <c r="AY20" s="83">
        <v>265241</v>
      </c>
      <c r="AZ20" s="83">
        <v>269675</v>
      </c>
      <c r="BA20" s="83">
        <v>274765</v>
      </c>
      <c r="BB20" s="83">
        <f>+SUM(BB10:BB18)</f>
        <v>272257</v>
      </c>
      <c r="BC20" s="83">
        <f>+SUM(BC10:BC18)</f>
        <v>274861</v>
      </c>
      <c r="BD20" s="83">
        <f>+SUM(BD10:BD18)</f>
        <v>279186</v>
      </c>
      <c r="BE20" s="83">
        <v>284606</v>
      </c>
      <c r="BF20" s="83">
        <v>285163</v>
      </c>
    </row>
    <row r="21" spans="1:58" s="401" customFormat="1" ht="15" customHeight="1" thickTop="1">
      <c r="A21" s="400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3"/>
      <c r="O21" s="403"/>
      <c r="P21" s="403"/>
      <c r="Q21" s="403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</row>
    <row r="22" spans="1:58" s="401" customFormat="1" ht="15" customHeight="1">
      <c r="A22" s="400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</row>
    <row r="23" spans="1:58" s="401" customFormat="1" ht="15" customHeight="1">
      <c r="A23" s="400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</row>
    <row r="24" spans="1:58" s="401" customFormat="1" ht="15" customHeight="1">
      <c r="A24" s="400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</row>
    <row r="25" spans="1:58" s="401" customFormat="1" ht="15" customHeight="1">
      <c r="A25" s="400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</row>
    <row r="26" spans="1:58" s="401" customFormat="1" ht="15" customHeight="1">
      <c r="A26" s="400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3"/>
      <c r="O26" s="403"/>
      <c r="P26" s="403"/>
      <c r="Q26" s="403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</row>
    <row r="27" spans="1:58" s="401" customFormat="1" ht="15" customHeight="1">
      <c r="A27" s="400"/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3"/>
      <c r="O27" s="403"/>
      <c r="P27" s="403"/>
      <c r="Q27" s="403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</row>
    <row r="28" spans="1:58" s="401" customFormat="1" ht="15" customHeight="1">
      <c r="A28" s="400"/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3"/>
      <c r="O28" s="403"/>
      <c r="P28" s="403"/>
      <c r="Q28" s="403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</row>
    <row r="29" spans="1:58" s="401" customFormat="1" ht="15" customHeight="1">
      <c r="A29" s="400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3"/>
      <c r="O29" s="403"/>
      <c r="P29" s="403"/>
      <c r="Q29" s="403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</row>
    <row r="30" spans="1:58" s="401" customFormat="1" ht="15" customHeight="1">
      <c r="A30" s="400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3"/>
      <c r="O30" s="403"/>
      <c r="P30" s="403"/>
      <c r="Q30" s="403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</row>
    <row r="31" spans="1:58" s="401" customFormat="1" ht="15" customHeight="1">
      <c r="A31" s="400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3"/>
      <c r="O31" s="403"/>
      <c r="P31" s="403"/>
      <c r="Q31" s="403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</row>
    <row r="32" spans="1:58" s="401" customFormat="1" ht="15" customHeight="1">
      <c r="A32" s="400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3"/>
      <c r="O32" s="403"/>
      <c r="P32" s="403"/>
      <c r="Q32" s="403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</row>
    <row r="33" spans="1:58" s="401" customFormat="1" ht="15" customHeight="1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3"/>
      <c r="O33" s="403"/>
      <c r="P33" s="403"/>
      <c r="Q33" s="403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</row>
    <row r="34" spans="1:58" s="401" customFormat="1" ht="15" customHeight="1">
      <c r="A34" s="400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3"/>
      <c r="O34" s="403"/>
      <c r="P34" s="403"/>
      <c r="Q34" s="403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</row>
    <row r="35" spans="1:58" s="401" customFormat="1" ht="15" customHeight="1">
      <c r="A35" s="400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3"/>
      <c r="O35" s="403"/>
      <c r="P35" s="403"/>
      <c r="Q35" s="403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</row>
    <row r="36" spans="1:58" s="401" customFormat="1" ht="15" customHeight="1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3"/>
      <c r="O36" s="403"/>
      <c r="P36" s="403"/>
      <c r="Q36" s="403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</row>
    <row r="37" spans="1:58" s="401" customFormat="1" ht="15" customHeight="1">
      <c r="A37" s="40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3"/>
      <c r="O37" s="403"/>
      <c r="P37" s="403"/>
      <c r="Q37" s="403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</row>
    <row r="38" spans="1:58" s="401" customFormat="1" ht="15" customHeight="1">
      <c r="A38" s="400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3"/>
      <c r="O38" s="403"/>
      <c r="P38" s="403"/>
      <c r="Q38" s="403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</row>
    <row r="39" spans="1:58" s="401" customFormat="1" ht="15" customHeight="1">
      <c r="A39" s="400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3"/>
      <c r="O39" s="403"/>
      <c r="P39" s="403"/>
      <c r="Q39" s="403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</row>
    <row r="40" spans="1:58" s="401" customFormat="1" ht="15" customHeight="1">
      <c r="A40" s="400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3"/>
      <c r="O40" s="403"/>
      <c r="P40" s="403"/>
      <c r="Q40" s="403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</row>
    <row r="41" spans="1:58" s="401" customFormat="1" ht="15" customHeight="1">
      <c r="A41" s="400"/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3"/>
      <c r="O41" s="403"/>
      <c r="P41" s="403"/>
      <c r="Q41" s="403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</row>
    <row r="42" spans="1:58" s="401" customFormat="1" ht="15" customHeight="1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3"/>
      <c r="O42" s="403"/>
      <c r="P42" s="403"/>
      <c r="Q42" s="403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</row>
    <row r="43" spans="1:58" s="401" customFormat="1" ht="15" customHeight="1">
      <c r="A43" s="400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3"/>
      <c r="AA43" s="403"/>
      <c r="AB43" s="403"/>
      <c r="AC43" s="403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</row>
    <row r="44" spans="1:58" s="401" customFormat="1" ht="15" customHeight="1">
      <c r="A44" s="400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3"/>
      <c r="AA44" s="403"/>
      <c r="AB44" s="403"/>
      <c r="AC44" s="403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</row>
    <row r="45" spans="1:58" s="401" customFormat="1" ht="15" customHeight="1">
      <c r="A45" s="400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3"/>
      <c r="AA45" s="403"/>
      <c r="AB45" s="403"/>
      <c r="AC45" s="403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</row>
    <row r="46" spans="1:58" s="401" customFormat="1" ht="15" customHeight="1">
      <c r="A46" s="400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3"/>
      <c r="AA46" s="403"/>
      <c r="AB46" s="403"/>
      <c r="AC46" s="403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</row>
    <row r="47" spans="1:58" s="401" customFormat="1" ht="15" customHeight="1">
      <c r="A47" s="400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3"/>
      <c r="AA47" s="403"/>
      <c r="AB47" s="403"/>
      <c r="AC47" s="403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</row>
    <row r="48" spans="1:58" s="401" customFormat="1" ht="15" customHeight="1">
      <c r="A48" s="400"/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3"/>
      <c r="AA48" s="403"/>
      <c r="AB48" s="403"/>
      <c r="AC48" s="403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</row>
    <row r="49" spans="1:58" s="401" customFormat="1" ht="15" customHeight="1">
      <c r="A49" s="400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3"/>
      <c r="AA49" s="403"/>
      <c r="AB49" s="403"/>
      <c r="AC49" s="403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</row>
    <row r="50" spans="1:58" s="401" customFormat="1" ht="15" customHeight="1">
      <c r="A50" s="400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3"/>
      <c r="AA50" s="403"/>
      <c r="AB50" s="403"/>
      <c r="AC50" s="403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</row>
    <row r="51" spans="1:58" s="401" customFormat="1" ht="15" customHeight="1">
      <c r="A51" s="400"/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3"/>
      <c r="AA51" s="403"/>
      <c r="AB51" s="403"/>
      <c r="AC51" s="403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</row>
    <row r="52" spans="1:58" s="401" customFormat="1" ht="15" customHeight="1">
      <c r="A52" s="400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3"/>
      <c r="AA52" s="403"/>
      <c r="AB52" s="403"/>
      <c r="AC52" s="403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</row>
    <row r="53" spans="1:58" s="401" customFormat="1" ht="15" customHeight="1">
      <c r="A53" s="400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3"/>
      <c r="AA53" s="403"/>
      <c r="AB53" s="403"/>
      <c r="AC53" s="403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</row>
    <row r="54" spans="1:58" s="401" customFormat="1" ht="15" customHeight="1">
      <c r="A54" s="400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3"/>
      <c r="AA54" s="403"/>
      <c r="AB54" s="403"/>
      <c r="AC54" s="403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</row>
    <row r="55" spans="1:58" s="401" customFormat="1" ht="15" customHeight="1">
      <c r="A55" s="400"/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3"/>
      <c r="AA55" s="403"/>
      <c r="AB55" s="403"/>
      <c r="AC55" s="403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</row>
    <row r="56" spans="1:58" s="401" customFormat="1" ht="15" customHeight="1">
      <c r="A56" s="400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3"/>
      <c r="AA56" s="403"/>
      <c r="AB56" s="403"/>
      <c r="AC56" s="403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</row>
    <row r="57" spans="1:58" s="401" customFormat="1" ht="15" customHeight="1">
      <c r="A57" s="400"/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3"/>
      <c r="AA57" s="403"/>
      <c r="AB57" s="403"/>
      <c r="AC57" s="403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</row>
    <row r="58" spans="1:58" s="401" customFormat="1" ht="15" customHeight="1">
      <c r="A58" s="400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3"/>
      <c r="AA58" s="403"/>
      <c r="AB58" s="403"/>
      <c r="AC58" s="403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</row>
    <row r="59" spans="1:58" s="401" customFormat="1" ht="15" customHeight="1">
      <c r="A59" s="400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3"/>
      <c r="AA59" s="403"/>
      <c r="AB59" s="403"/>
      <c r="AC59" s="403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</row>
    <row r="60" spans="1:58" s="401" customFormat="1" ht="15" customHeight="1">
      <c r="A60" s="400"/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3"/>
      <c r="AA60" s="403"/>
      <c r="AB60" s="403"/>
      <c r="AC60" s="403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</row>
    <row r="61" spans="1:58" s="401" customFormat="1" ht="15" customHeight="1">
      <c r="A61" s="400"/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3"/>
      <c r="AA61" s="403"/>
      <c r="AB61" s="403"/>
      <c r="AC61" s="403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</row>
    <row r="62" spans="1:58" s="401" customFormat="1" ht="15" customHeight="1">
      <c r="A62" s="400"/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3"/>
      <c r="AA62" s="403"/>
      <c r="AB62" s="403"/>
      <c r="AC62" s="403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</row>
    <row r="63" spans="1:58" s="401" customFormat="1" ht="15" customHeight="1">
      <c r="A63" s="400"/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3"/>
      <c r="AA63" s="403"/>
      <c r="AB63" s="403"/>
      <c r="AC63" s="403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</row>
    <row r="64" spans="1:58" s="401" customFormat="1" ht="15" customHeight="1">
      <c r="A64" s="400"/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3"/>
      <c r="AA64" s="403"/>
      <c r="AB64" s="403"/>
      <c r="AC64" s="403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</row>
    <row r="65" spans="1:58" s="401" customFormat="1" ht="15" customHeight="1">
      <c r="A65" s="400"/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3"/>
      <c r="AA65" s="403"/>
      <c r="AB65" s="403"/>
      <c r="AC65" s="403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</row>
    <row r="66" spans="1:58" s="401" customFormat="1" ht="15" customHeight="1">
      <c r="A66" s="400"/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3"/>
      <c r="AA66" s="403"/>
      <c r="AB66" s="403"/>
      <c r="AC66" s="403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</row>
    <row r="67" spans="1:58" s="401" customFormat="1" ht="15" customHeight="1">
      <c r="A67" s="400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3"/>
      <c r="AA67" s="403"/>
      <c r="AB67" s="403"/>
      <c r="AC67" s="403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</row>
    <row r="68" spans="1:58" s="401" customFormat="1" ht="15" customHeight="1">
      <c r="A68" s="400"/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3"/>
      <c r="AA68" s="403"/>
      <c r="AB68" s="403"/>
      <c r="AC68" s="403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0"/>
    </row>
    <row r="69" spans="1:58" s="401" customFormat="1" ht="15" customHeight="1">
      <c r="A69" s="400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3"/>
      <c r="AA69" s="403"/>
      <c r="AB69" s="403"/>
      <c r="AC69" s="403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0"/>
    </row>
    <row r="70" spans="1:58" s="401" customFormat="1" ht="15" customHeight="1">
      <c r="A70" s="400"/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3"/>
      <c r="AA70" s="403"/>
      <c r="AB70" s="403"/>
      <c r="AC70" s="403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</row>
    <row r="71" spans="1:58" s="401" customFormat="1" ht="15" customHeight="1">
      <c r="A71" s="400"/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3"/>
      <c r="AA71" s="403"/>
      <c r="AB71" s="403"/>
      <c r="AC71" s="403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</row>
    <row r="72" spans="1:58" s="401" customFormat="1" ht="15" customHeight="1">
      <c r="A72" s="400"/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3"/>
      <c r="AA72" s="403"/>
      <c r="AB72" s="403"/>
      <c r="AC72" s="403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</row>
    <row r="73" spans="1:58" s="401" customFormat="1" ht="15" customHeight="1">
      <c r="A73" s="400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3"/>
      <c r="AA73" s="403"/>
      <c r="AB73" s="403"/>
      <c r="AC73" s="403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</row>
    <row r="74" spans="1:58" s="401" customFormat="1" ht="15" customHeight="1">
      <c r="A74" s="400"/>
      <c r="B74" s="400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3"/>
      <c r="AA74" s="403"/>
      <c r="AB74" s="403"/>
      <c r="AC74" s="403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</row>
    <row r="75" spans="1:58" s="401" customFormat="1" ht="15" customHeight="1">
      <c r="A75" s="400"/>
      <c r="B75" s="400"/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3"/>
      <c r="AA75" s="403"/>
      <c r="AB75" s="403"/>
      <c r="AC75" s="403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</row>
    <row r="76" spans="1:58" s="401" customFormat="1" ht="15" customHeight="1">
      <c r="A76" s="400"/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3"/>
      <c r="AA76" s="403"/>
      <c r="AB76" s="403"/>
      <c r="AC76" s="403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</row>
    <row r="77" spans="1:58" s="401" customFormat="1" ht="15" customHeight="1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3"/>
      <c r="AA77" s="403"/>
      <c r="AB77" s="403"/>
      <c r="AC77" s="403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</row>
    <row r="78" spans="1:58" s="401" customFormat="1" ht="15" customHeight="1">
      <c r="A78" s="400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3"/>
      <c r="AA78" s="403"/>
      <c r="AB78" s="403"/>
      <c r="AC78" s="403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</row>
    <row r="79" spans="1:58" s="401" customFormat="1" ht="15" customHeight="1">
      <c r="A79" s="400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3"/>
      <c r="AA79" s="403"/>
      <c r="AB79" s="403"/>
      <c r="AC79" s="403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</row>
    <row r="80" spans="1:58" s="401" customFormat="1" ht="15" customHeight="1">
      <c r="A80" s="400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3"/>
      <c r="AA80" s="403"/>
      <c r="AB80" s="403"/>
      <c r="AC80" s="403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</row>
    <row r="81" spans="1:58" s="401" customFormat="1" ht="15" customHeight="1">
      <c r="A81" s="400"/>
      <c r="B81" s="400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3"/>
      <c r="AA81" s="403"/>
      <c r="AB81" s="403"/>
      <c r="AC81" s="403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</row>
    <row r="82" spans="1:58" s="401" customFormat="1" ht="15" customHeight="1">
      <c r="A82" s="400"/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3"/>
      <c r="AA82" s="403"/>
      <c r="AB82" s="403"/>
      <c r="AC82" s="403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</row>
    <row r="83" spans="1:58" s="401" customFormat="1" ht="15" customHeight="1">
      <c r="A83" s="400"/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3"/>
      <c r="AA83" s="403"/>
      <c r="AB83" s="403"/>
      <c r="AC83" s="403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</row>
    <row r="84" spans="1:58" s="401" customFormat="1" ht="15" customHeight="1">
      <c r="A84" s="400"/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3"/>
      <c r="AA84" s="403"/>
      <c r="AB84" s="403"/>
      <c r="AC84" s="403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</row>
    <row r="85" spans="1:58" s="401" customFormat="1" ht="15" customHeight="1">
      <c r="A85" s="400"/>
      <c r="B85" s="400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3"/>
      <c r="AA85" s="403"/>
      <c r="AB85" s="403"/>
      <c r="AC85" s="403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</row>
    <row r="86" spans="1:58" s="401" customFormat="1" ht="15" customHeight="1">
      <c r="A86" s="400"/>
      <c r="B86" s="400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3"/>
      <c r="AA86" s="403"/>
      <c r="AB86" s="403"/>
      <c r="AC86" s="403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</row>
    <row r="87" spans="1:58" s="401" customFormat="1" ht="15" customHeight="1">
      <c r="A87" s="400"/>
      <c r="B87" s="400"/>
      <c r="C87" s="400"/>
      <c r="D87" s="400"/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3"/>
      <c r="AA87" s="403"/>
      <c r="AB87" s="403"/>
      <c r="AC87" s="403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/>
      <c r="BC87" s="400"/>
      <c r="BD87" s="400"/>
      <c r="BE87" s="400"/>
      <c r="BF87" s="400"/>
    </row>
    <row r="88" spans="1:58" s="401" customFormat="1" ht="15" customHeight="1">
      <c r="A88" s="400"/>
      <c r="B88" s="400"/>
      <c r="C88" s="400"/>
      <c r="D88" s="40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3"/>
      <c r="AA88" s="403"/>
      <c r="AB88" s="403"/>
      <c r="AC88" s="403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</row>
    <row r="89" spans="1:58" s="401" customFormat="1" ht="15" customHeight="1">
      <c r="A89" s="400"/>
      <c r="B89" s="400"/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3"/>
      <c r="AA89" s="403"/>
      <c r="AB89" s="403"/>
      <c r="AC89" s="403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</row>
    <row r="90" spans="1:58" s="401" customFormat="1" ht="15" customHeight="1">
      <c r="A90" s="400"/>
      <c r="B90" s="400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3"/>
      <c r="AA90" s="403"/>
      <c r="AB90" s="403"/>
      <c r="AC90" s="403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</row>
    <row r="91" spans="1:58" s="401" customFormat="1" ht="15" customHeight="1">
      <c r="A91" s="400"/>
      <c r="B91" s="400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3"/>
      <c r="AA91" s="403"/>
      <c r="AB91" s="403"/>
      <c r="AC91" s="403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</row>
    <row r="92" spans="1:58" s="401" customFormat="1" ht="15" customHeight="1">
      <c r="A92" s="400"/>
      <c r="B92" s="400"/>
      <c r="C92" s="400"/>
      <c r="D92" s="400"/>
      <c r="E92" s="400"/>
      <c r="F92" s="400"/>
      <c r="G92" s="400"/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3"/>
      <c r="AA92" s="403"/>
      <c r="AB92" s="403"/>
      <c r="AC92" s="403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</row>
    <row r="93" spans="1:58" s="401" customFormat="1" ht="15" customHeight="1">
      <c r="A93" s="400"/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3"/>
      <c r="AA93" s="403"/>
      <c r="AB93" s="403"/>
      <c r="AC93" s="403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</row>
    <row r="94" spans="1:58" s="401" customFormat="1" ht="15" customHeight="1">
      <c r="A94" s="400"/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3"/>
      <c r="AA94" s="403"/>
      <c r="AB94" s="403"/>
      <c r="AC94" s="403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0"/>
    </row>
    <row r="95" spans="1:58" s="401" customFormat="1" ht="15" customHeight="1">
      <c r="A95" s="400"/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3"/>
      <c r="AA95" s="403"/>
      <c r="AB95" s="403"/>
      <c r="AC95" s="403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</row>
    <row r="96" spans="1:58" s="401" customFormat="1" ht="15" customHeight="1">
      <c r="A96" s="400"/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3"/>
      <c r="AA96" s="403"/>
      <c r="AB96" s="403"/>
      <c r="AC96" s="403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0"/>
    </row>
    <row r="97" spans="1:58" s="401" customFormat="1" ht="15" customHeight="1">
      <c r="A97" s="400"/>
      <c r="B97" s="400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3"/>
      <c r="AA97" s="403"/>
      <c r="AB97" s="403"/>
      <c r="AC97" s="403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</row>
    <row r="98" spans="1:58" s="401" customFormat="1" ht="15" customHeight="1">
      <c r="A98" s="400"/>
      <c r="B98" s="400"/>
      <c r="C98" s="400"/>
      <c r="D98" s="400"/>
      <c r="E98" s="400"/>
      <c r="F98" s="400"/>
      <c r="G98" s="400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3"/>
      <c r="AA98" s="403"/>
      <c r="AB98" s="403"/>
      <c r="AC98" s="403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/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400"/>
      <c r="BC98" s="400"/>
      <c r="BD98" s="400"/>
      <c r="BE98" s="400"/>
      <c r="BF98" s="400"/>
    </row>
    <row r="99" spans="1:58" s="401" customFormat="1" ht="15" customHeight="1">
      <c r="A99" s="400"/>
      <c r="B99" s="400"/>
      <c r="C99" s="400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3"/>
      <c r="AA99" s="403"/>
      <c r="AB99" s="403"/>
      <c r="AC99" s="403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/>
      <c r="BF99" s="400"/>
    </row>
    <row r="100" spans="1:58" s="401" customFormat="1" ht="15" customHeight="1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3"/>
      <c r="AA100" s="403"/>
      <c r="AB100" s="403"/>
      <c r="AC100" s="403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</row>
    <row r="101" spans="1:58" s="401" customFormat="1" ht="15" customHeight="1">
      <c r="A101" s="400"/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3"/>
      <c r="AA101" s="403"/>
      <c r="AB101" s="403"/>
      <c r="AC101" s="403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</row>
    <row r="102" spans="1:58" s="401" customFormat="1" ht="15" customHeight="1">
      <c r="A102" s="400"/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3"/>
      <c r="AA102" s="403"/>
      <c r="AB102" s="403"/>
      <c r="AC102" s="403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</row>
    <row r="103" spans="1:58" s="401" customFormat="1" ht="15" customHeight="1">
      <c r="A103" s="400"/>
      <c r="B103" s="400"/>
      <c r="C103" s="400"/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3"/>
      <c r="AA103" s="403"/>
      <c r="AB103" s="403"/>
      <c r="AC103" s="403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</row>
    <row r="104" spans="1:58" s="401" customFormat="1" ht="15" customHeight="1">
      <c r="A104" s="400"/>
      <c r="B104" s="400"/>
      <c r="C104" s="400"/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3"/>
      <c r="AA104" s="403"/>
      <c r="AB104" s="403"/>
      <c r="AC104" s="403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</row>
    <row r="105" spans="1:58" s="401" customFormat="1" ht="15" customHeight="1">
      <c r="A105" s="400"/>
      <c r="B105" s="400"/>
      <c r="C105" s="400"/>
      <c r="D105" s="400"/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3"/>
      <c r="AA105" s="403"/>
      <c r="AB105" s="403"/>
      <c r="AC105" s="403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</row>
    <row r="106" spans="1:58" s="401" customFormat="1" ht="15" customHeight="1">
      <c r="A106" s="400"/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3"/>
      <c r="AA106" s="403"/>
      <c r="AB106" s="403"/>
      <c r="AC106" s="403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</row>
    <row r="107" spans="1:58" s="401" customFormat="1" ht="15" customHeight="1">
      <c r="A107" s="400"/>
      <c r="B107" s="400"/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3"/>
      <c r="AA107" s="403"/>
      <c r="AB107" s="403"/>
      <c r="AC107" s="403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</row>
    <row r="108" spans="1:58" s="401" customFormat="1" ht="15" customHeight="1">
      <c r="A108" s="400"/>
      <c r="B108" s="400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3"/>
      <c r="AA108" s="403"/>
      <c r="AB108" s="403"/>
      <c r="AC108" s="403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</row>
    <row r="109" spans="1:58" s="401" customFormat="1" ht="15" customHeight="1">
      <c r="A109" s="400"/>
      <c r="B109" s="400"/>
      <c r="C109" s="400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3"/>
      <c r="AA109" s="403"/>
      <c r="AB109" s="403"/>
      <c r="AC109" s="403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</row>
    <row r="110" spans="1:58" s="401" customFormat="1" ht="15" customHeight="1">
      <c r="A110" s="400"/>
      <c r="B110" s="400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3"/>
      <c r="AA110" s="403"/>
      <c r="AB110" s="403"/>
      <c r="AC110" s="403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/>
      <c r="BF110" s="400"/>
    </row>
    <row r="111" spans="1:58" s="401" customFormat="1" ht="15" customHeight="1">
      <c r="A111" s="400"/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3"/>
      <c r="AA111" s="403"/>
      <c r="AB111" s="403"/>
      <c r="AC111" s="403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0"/>
      <c r="AP111" s="400"/>
      <c r="AQ111" s="400"/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0"/>
      <c r="BE111" s="400"/>
      <c r="BF111" s="400"/>
    </row>
    <row r="112" spans="1:58" s="401" customFormat="1" ht="15" customHeight="1">
      <c r="A112" s="400"/>
      <c r="B112" s="400"/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3"/>
      <c r="AA112" s="403"/>
      <c r="AB112" s="403"/>
      <c r="AC112" s="403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</row>
    <row r="113" spans="1:58" s="401" customFormat="1" ht="15" customHeight="1">
      <c r="A113" s="400"/>
      <c r="B113" s="400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3"/>
      <c r="AA113" s="403"/>
      <c r="AB113" s="403"/>
      <c r="AC113" s="403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/>
      <c r="BF113" s="400"/>
    </row>
    <row r="114" spans="1:58" s="401" customFormat="1" ht="15" customHeight="1">
      <c r="A114" s="400"/>
      <c r="B114" s="400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3"/>
      <c r="AA114" s="403"/>
      <c r="AB114" s="403"/>
      <c r="AC114" s="403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0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orientation="landscape" horizontalDpi="1200" verticalDpi="1200" r:id="rId1"/>
  <headerFooter alignWithMargins="0">
    <oddHeader>&amp;R&amp;P/&amp;N</oddHeader>
  </headerFooter>
  <colBreaks count="5" manualBreakCount="5">
    <brk id="9" min="1" max="20" man="1"/>
    <brk id="17" min="1" max="20" man="1"/>
    <brk id="25" min="1" max="20" man="1"/>
    <brk id="33" min="1" max="20" man="1"/>
    <brk id="41" min="1" max="20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S89"/>
  <sheetViews>
    <sheetView showGridLines="0" zoomScaleNormal="100" workbookViewId="0">
      <pane xSplit="1" topLeftCell="T1" activePane="topRight" state="frozen"/>
      <selection activeCell="A36" sqref="A36"/>
      <selection pane="topRight" activeCell="W10" sqref="W10"/>
    </sheetView>
  </sheetViews>
  <sheetFormatPr defaultColWidth="9.375" defaultRowHeight="15" customHeight="1"/>
  <cols>
    <col min="1" max="1" width="77.625" style="390" customWidth="1"/>
    <col min="2" max="4" width="9.375" style="390"/>
    <col min="5" max="5" width="9.375" style="390" customWidth="1"/>
    <col min="6" max="23" width="9.375" style="390"/>
    <col min="24" max="16384" width="9.375" style="392"/>
  </cols>
  <sheetData>
    <row r="1" spans="1:227" s="123" customFormat="1" ht="15" customHeight="1">
      <c r="A1" s="51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161"/>
      <c r="BC1" s="94"/>
      <c r="BD1" s="161"/>
      <c r="BE1" s="94"/>
      <c r="BF1" s="161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94"/>
      <c r="CH1" s="161"/>
      <c r="CI1" s="162"/>
      <c r="CJ1" s="162"/>
      <c r="CK1" s="94"/>
      <c r="CL1" s="161"/>
      <c r="CM1" s="163"/>
      <c r="CN1" s="163"/>
      <c r="CO1" s="163"/>
      <c r="CP1" s="163"/>
      <c r="CQ1" s="163"/>
      <c r="CR1" s="161"/>
      <c r="CS1" s="163"/>
      <c r="CT1" s="161"/>
      <c r="CU1" s="163"/>
      <c r="CV1" s="163"/>
      <c r="CW1" s="163"/>
      <c r="CX1" s="164"/>
      <c r="CY1" s="164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94"/>
      <c r="EM1" s="161"/>
      <c r="EN1" s="162"/>
      <c r="EO1" s="162"/>
      <c r="EP1" s="94"/>
      <c r="EQ1" s="161"/>
      <c r="ER1" s="163"/>
      <c r="ES1" s="163"/>
      <c r="ET1" s="163"/>
      <c r="EU1" s="163"/>
      <c r="EV1" s="163"/>
      <c r="EW1" s="161"/>
      <c r="EX1" s="163"/>
      <c r="EY1" s="161"/>
      <c r="EZ1" s="163"/>
      <c r="FA1" s="163"/>
      <c r="FB1" s="163"/>
      <c r="FC1" s="164"/>
      <c r="FD1" s="164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94"/>
      <c r="GR1" s="161"/>
      <c r="GS1" s="162"/>
      <c r="GT1" s="162"/>
      <c r="GU1" s="94"/>
      <c r="GV1" s="161"/>
      <c r="GW1" s="163"/>
      <c r="GX1" s="163"/>
      <c r="GY1" s="163"/>
      <c r="GZ1" s="163"/>
      <c r="HA1" s="163"/>
      <c r="HB1" s="161"/>
      <c r="HC1" s="163"/>
      <c r="HD1" s="161"/>
      <c r="HE1" s="163"/>
      <c r="HF1" s="163"/>
      <c r="HG1" s="163"/>
      <c r="HH1" s="164"/>
      <c r="HI1" s="164"/>
      <c r="HJ1" s="94"/>
      <c r="HK1" s="161"/>
      <c r="HL1" s="94"/>
      <c r="HM1" s="161"/>
      <c r="HN1" s="94"/>
      <c r="HO1" s="161"/>
      <c r="HP1" s="94"/>
      <c r="HQ1" s="161"/>
      <c r="HR1" s="94"/>
      <c r="HS1" s="161"/>
    </row>
    <row r="2" spans="1:227" s="123" customFormat="1" ht="15" customHeight="1">
      <c r="A2" s="51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161"/>
      <c r="BC2" s="94"/>
      <c r="BD2" s="161"/>
      <c r="BE2" s="94"/>
      <c r="BF2" s="161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94"/>
      <c r="CH2" s="161"/>
      <c r="CI2" s="162"/>
      <c r="CJ2" s="162"/>
      <c r="CK2" s="94"/>
      <c r="CL2" s="161"/>
      <c r="CM2" s="163"/>
      <c r="CN2" s="163"/>
      <c r="CO2" s="163"/>
      <c r="CP2" s="163"/>
      <c r="CQ2" s="163"/>
      <c r="CR2" s="161"/>
      <c r="CS2" s="163"/>
      <c r="CT2" s="161"/>
      <c r="CU2" s="163"/>
      <c r="CV2" s="163"/>
      <c r="CW2" s="163"/>
      <c r="CX2" s="164"/>
      <c r="CY2" s="164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94"/>
      <c r="EM2" s="161"/>
      <c r="EN2" s="162"/>
      <c r="EO2" s="162"/>
      <c r="EP2" s="94"/>
      <c r="EQ2" s="161"/>
      <c r="ER2" s="163"/>
      <c r="ES2" s="163"/>
      <c r="ET2" s="163"/>
      <c r="EU2" s="163"/>
      <c r="EV2" s="163"/>
      <c r="EW2" s="161"/>
      <c r="EX2" s="163"/>
      <c r="EY2" s="161"/>
      <c r="EZ2" s="163"/>
      <c r="FA2" s="163"/>
      <c r="FB2" s="163"/>
      <c r="FC2" s="164"/>
      <c r="FD2" s="164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94"/>
      <c r="GR2" s="161"/>
      <c r="GS2" s="162"/>
      <c r="GT2" s="162"/>
      <c r="GU2" s="94"/>
      <c r="GV2" s="161"/>
      <c r="GW2" s="163"/>
      <c r="GX2" s="163"/>
      <c r="GY2" s="163"/>
      <c r="GZ2" s="163"/>
      <c r="HA2" s="163"/>
      <c r="HB2" s="161"/>
      <c r="HC2" s="163"/>
      <c r="HD2" s="161"/>
      <c r="HE2" s="163"/>
      <c r="HF2" s="163"/>
      <c r="HG2" s="163"/>
      <c r="HH2" s="164"/>
      <c r="HI2" s="164"/>
      <c r="HJ2" s="94"/>
      <c r="HK2" s="161"/>
      <c r="HL2" s="94"/>
      <c r="HM2" s="161"/>
      <c r="HN2" s="94"/>
      <c r="HO2" s="161"/>
      <c r="HP2" s="94"/>
      <c r="HQ2" s="161"/>
      <c r="HR2" s="94"/>
      <c r="HS2" s="161"/>
    </row>
    <row r="3" spans="1:227" s="123" customFormat="1" ht="15" customHeight="1">
      <c r="A3" s="51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161"/>
      <c r="BC3" s="94"/>
      <c r="BD3" s="161"/>
      <c r="BE3" s="94"/>
      <c r="BF3" s="161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94"/>
      <c r="CH3" s="161"/>
      <c r="CI3" s="162"/>
      <c r="CJ3" s="162"/>
      <c r="CK3" s="94"/>
      <c r="CL3" s="161"/>
      <c r="CM3" s="163"/>
      <c r="CN3" s="163"/>
      <c r="CO3" s="163"/>
      <c r="CP3" s="163"/>
      <c r="CQ3" s="163"/>
      <c r="CR3" s="161"/>
      <c r="CS3" s="163"/>
      <c r="CT3" s="161"/>
      <c r="CU3" s="163"/>
      <c r="CV3" s="163"/>
      <c r="CW3" s="163"/>
      <c r="CX3" s="164"/>
      <c r="CY3" s="164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94"/>
      <c r="EM3" s="161"/>
      <c r="EN3" s="162"/>
      <c r="EO3" s="162"/>
      <c r="EP3" s="94"/>
      <c r="EQ3" s="161"/>
      <c r="ER3" s="163"/>
      <c r="ES3" s="163"/>
      <c r="ET3" s="163"/>
      <c r="EU3" s="163"/>
      <c r="EV3" s="163"/>
      <c r="EW3" s="161"/>
      <c r="EX3" s="163"/>
      <c r="EY3" s="161"/>
      <c r="EZ3" s="163"/>
      <c r="FA3" s="163"/>
      <c r="FB3" s="163"/>
      <c r="FC3" s="164"/>
      <c r="FD3" s="164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94"/>
      <c r="GR3" s="161"/>
      <c r="GS3" s="162"/>
      <c r="GT3" s="162"/>
      <c r="GU3" s="94"/>
      <c r="GV3" s="161"/>
      <c r="GW3" s="163"/>
      <c r="GX3" s="163"/>
      <c r="GY3" s="163"/>
      <c r="GZ3" s="163"/>
      <c r="HA3" s="163"/>
      <c r="HB3" s="161"/>
      <c r="HC3" s="163"/>
      <c r="HD3" s="161"/>
      <c r="HE3" s="163"/>
      <c r="HF3" s="163"/>
      <c r="HG3" s="163"/>
      <c r="HH3" s="164"/>
      <c r="HI3" s="164"/>
      <c r="HJ3" s="94"/>
      <c r="HK3" s="161"/>
      <c r="HL3" s="94"/>
      <c r="HM3" s="161"/>
      <c r="HN3" s="94"/>
      <c r="HO3" s="161"/>
      <c r="HP3" s="94"/>
      <c r="HQ3" s="161"/>
      <c r="HR3" s="94"/>
      <c r="HS3" s="161"/>
    </row>
    <row r="4" spans="1:227" s="123" customFormat="1" ht="15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21"/>
      <c r="V4" s="121"/>
      <c r="W4" s="166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17"/>
      <c r="AR4" s="117"/>
      <c r="AS4" s="117"/>
      <c r="AT4" s="168"/>
      <c r="AU4" s="168"/>
      <c r="AV4" s="168"/>
      <c r="AW4" s="168"/>
      <c r="AX4" s="168"/>
      <c r="AY4" s="168"/>
      <c r="AZ4" s="168"/>
      <c r="BA4" s="168"/>
    </row>
    <row r="5" spans="1:227" s="107" customFormat="1" ht="18.75" thickBot="1">
      <c r="A5" s="380" t="s">
        <v>358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11"/>
      <c r="V5" s="111"/>
      <c r="W5" s="103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70"/>
      <c r="AK5" s="170"/>
      <c r="AL5" s="170"/>
      <c r="AM5" s="170"/>
      <c r="AN5" s="170"/>
      <c r="AP5" s="171"/>
      <c r="AT5" s="171"/>
      <c r="AV5" s="172"/>
      <c r="AY5" s="173"/>
      <c r="AZ5" s="174"/>
      <c r="BA5" s="174"/>
      <c r="BB5" s="174"/>
      <c r="BC5" s="344"/>
      <c r="BD5" s="174"/>
      <c r="BE5" s="174"/>
      <c r="BF5" s="174"/>
      <c r="BG5" s="174"/>
      <c r="BH5" s="346"/>
    </row>
    <row r="6" spans="1:227" s="373" customFormat="1" ht="15" customHeight="1" thickTop="1">
      <c r="A6" s="369"/>
      <c r="B6" s="59"/>
      <c r="C6" s="59"/>
      <c r="D6" s="59"/>
      <c r="E6" s="59"/>
      <c r="F6" s="59"/>
      <c r="G6" s="371"/>
      <c r="H6" s="59"/>
      <c r="I6" s="59"/>
      <c r="J6" s="59"/>
      <c r="K6" s="371"/>
      <c r="L6" s="59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59" t="s">
        <v>79</v>
      </c>
    </row>
    <row r="7" spans="1:227" s="397" customFormat="1" ht="15" customHeight="1">
      <c r="A7" s="113"/>
      <c r="B7" s="178" t="s">
        <v>359</v>
      </c>
      <c r="C7" s="178" t="s">
        <v>232</v>
      </c>
      <c r="D7" s="178" t="s">
        <v>233</v>
      </c>
      <c r="E7" s="178" t="s">
        <v>234</v>
      </c>
      <c r="F7" s="178" t="s">
        <v>235</v>
      </c>
      <c r="G7" s="178" t="s">
        <v>236</v>
      </c>
      <c r="H7" s="178" t="s">
        <v>237</v>
      </c>
      <c r="I7" s="178" t="s">
        <v>238</v>
      </c>
      <c r="J7" s="178" t="s">
        <v>239</v>
      </c>
      <c r="K7" s="178" t="s">
        <v>1</v>
      </c>
      <c r="L7" s="178" t="s">
        <v>3</v>
      </c>
      <c r="M7" s="178" t="s">
        <v>240</v>
      </c>
      <c r="N7" s="178" t="s">
        <v>241</v>
      </c>
      <c r="O7" s="178" t="s">
        <v>242</v>
      </c>
      <c r="P7" s="178" t="s">
        <v>243</v>
      </c>
      <c r="Q7" s="178" t="s">
        <v>244</v>
      </c>
      <c r="R7" s="178" t="s">
        <v>245</v>
      </c>
      <c r="S7" s="178" t="s">
        <v>246</v>
      </c>
      <c r="T7" s="178" t="s">
        <v>247</v>
      </c>
      <c r="U7" s="178" t="s">
        <v>248</v>
      </c>
      <c r="V7" s="178" t="s">
        <v>249</v>
      </c>
      <c r="W7" s="178" t="s">
        <v>250</v>
      </c>
    </row>
    <row r="8" spans="1:227" s="39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</row>
    <row r="9" spans="1:227" s="307" customFormat="1" ht="5.0999999999999996" customHeight="1">
      <c r="A9" s="40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</row>
    <row r="10" spans="1:227" s="350" customFormat="1" ht="15" customHeight="1">
      <c r="A10" s="348" t="s">
        <v>360</v>
      </c>
      <c r="B10" s="182">
        <v>39025</v>
      </c>
      <c r="C10" s="182">
        <v>10157</v>
      </c>
      <c r="D10" s="182">
        <v>10580</v>
      </c>
      <c r="E10" s="182">
        <v>10373</v>
      </c>
      <c r="F10" s="182">
        <v>10177</v>
      </c>
      <c r="G10" s="182">
        <v>41287</v>
      </c>
      <c r="H10" s="182">
        <v>9860</v>
      </c>
      <c r="I10" s="182">
        <v>11075</v>
      </c>
      <c r="J10" s="182">
        <v>10718</v>
      </c>
      <c r="K10" s="182">
        <v>10899</v>
      </c>
      <c r="L10" s="182">
        <v>42552</v>
      </c>
      <c r="M10" s="182">
        <v>10952</v>
      </c>
      <c r="N10" s="182">
        <v>11219</v>
      </c>
      <c r="O10" s="182">
        <v>11459</v>
      </c>
      <c r="P10" s="182">
        <v>12020.49</v>
      </c>
      <c r="Q10" s="182">
        <v>45650.49</v>
      </c>
      <c r="R10" s="182">
        <v>11400</v>
      </c>
      <c r="S10" s="182">
        <v>10327</v>
      </c>
      <c r="T10" s="182">
        <v>11416</v>
      </c>
      <c r="U10" s="182">
        <v>10544</v>
      </c>
      <c r="V10" s="182">
        <v>43687</v>
      </c>
      <c r="W10" s="410">
        <v>11594</v>
      </c>
      <c r="X10" s="411"/>
      <c r="Y10" s="411"/>
    </row>
    <row r="11" spans="1:227" s="350" customFormat="1" ht="15" customHeight="1">
      <c r="A11" s="348" t="s">
        <v>361</v>
      </c>
      <c r="B11" s="182">
        <v>-24379</v>
      </c>
      <c r="C11" s="182">
        <v>-6313</v>
      </c>
      <c r="D11" s="182">
        <v>-6538</v>
      </c>
      <c r="E11" s="182">
        <v>-6559</v>
      </c>
      <c r="F11" s="182">
        <v>-6178</v>
      </c>
      <c r="G11" s="182">
        <v>-25588</v>
      </c>
      <c r="H11" s="182">
        <v>-6253</v>
      </c>
      <c r="I11" s="182">
        <v>-6628</v>
      </c>
      <c r="J11" s="182">
        <v>-6564</v>
      </c>
      <c r="K11" s="182">
        <v>-6574</v>
      </c>
      <c r="L11" s="182">
        <v>-26019</v>
      </c>
      <c r="M11" s="182">
        <v>-6378</v>
      </c>
      <c r="N11" s="182">
        <v>-6880</v>
      </c>
      <c r="O11" s="182">
        <v>-7165</v>
      </c>
      <c r="P11" s="182">
        <v>-7308</v>
      </c>
      <c r="Q11" s="182">
        <v>-27731</v>
      </c>
      <c r="R11" s="182">
        <v>-7139</v>
      </c>
      <c r="S11" s="182">
        <v>-5517</v>
      </c>
      <c r="T11" s="182">
        <v>-7237</v>
      </c>
      <c r="U11" s="182">
        <v>-7824</v>
      </c>
      <c r="V11" s="182">
        <v>-27717</v>
      </c>
      <c r="W11" s="410">
        <v>-7908</v>
      </c>
      <c r="X11" s="411"/>
      <c r="Y11" s="411"/>
    </row>
    <row r="12" spans="1:227" s="221" customFormat="1" ht="15" customHeight="1">
      <c r="A12" s="348" t="s">
        <v>362</v>
      </c>
      <c r="B12" s="182">
        <v>-5372</v>
      </c>
      <c r="C12" s="182">
        <v>-1300</v>
      </c>
      <c r="D12" s="182">
        <v>-1409</v>
      </c>
      <c r="E12" s="182">
        <v>-1429</v>
      </c>
      <c r="F12" s="182">
        <v>-1321</v>
      </c>
      <c r="G12" s="182">
        <v>-5459</v>
      </c>
      <c r="H12" s="182">
        <v>-1265</v>
      </c>
      <c r="I12" s="182">
        <v>-1472</v>
      </c>
      <c r="J12" s="182">
        <v>-1357</v>
      </c>
      <c r="K12" s="182">
        <v>-1376</v>
      </c>
      <c r="L12" s="182">
        <v>-5470</v>
      </c>
      <c r="M12" s="182">
        <v>-1305</v>
      </c>
      <c r="N12" s="182">
        <v>-1442</v>
      </c>
      <c r="O12" s="182">
        <v>-1451</v>
      </c>
      <c r="P12" s="182">
        <v>-1479.4</v>
      </c>
      <c r="Q12" s="182">
        <v>-5677.4</v>
      </c>
      <c r="R12" s="182">
        <v>-1302</v>
      </c>
      <c r="S12" s="182">
        <v>-1081</v>
      </c>
      <c r="T12" s="182">
        <v>-1262</v>
      </c>
      <c r="U12" s="182">
        <v>-1064</v>
      </c>
      <c r="V12" s="182">
        <v>-4709</v>
      </c>
      <c r="W12" s="410">
        <v>-1194</v>
      </c>
      <c r="X12" s="411"/>
      <c r="Y12" s="411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</row>
    <row r="13" spans="1:227" s="412" customFormat="1" ht="15" customHeight="1">
      <c r="A13" s="348" t="s">
        <v>363</v>
      </c>
      <c r="B13" s="182">
        <v>-3630</v>
      </c>
      <c r="C13" s="182">
        <v>-917</v>
      </c>
      <c r="D13" s="182">
        <v>-852</v>
      </c>
      <c r="E13" s="182">
        <v>-874</v>
      </c>
      <c r="F13" s="182">
        <v>-805</v>
      </c>
      <c r="G13" s="182">
        <v>-3448</v>
      </c>
      <c r="H13" s="182">
        <v>-827</v>
      </c>
      <c r="I13" s="182">
        <v>-770</v>
      </c>
      <c r="J13" s="182">
        <v>-798</v>
      </c>
      <c r="K13" s="182">
        <v>-830</v>
      </c>
      <c r="L13" s="182">
        <v>-3225</v>
      </c>
      <c r="M13" s="182">
        <v>-778</v>
      </c>
      <c r="N13" s="182">
        <v>-832</v>
      </c>
      <c r="O13" s="182">
        <v>-809</v>
      </c>
      <c r="P13" s="182">
        <v>-887</v>
      </c>
      <c r="Q13" s="182">
        <v>-3306</v>
      </c>
      <c r="R13" s="182">
        <v>-775</v>
      </c>
      <c r="S13" s="182">
        <v>-782</v>
      </c>
      <c r="T13" s="182">
        <v>-795</v>
      </c>
      <c r="U13" s="182">
        <v>-818</v>
      </c>
      <c r="V13" s="182">
        <v>-3170</v>
      </c>
      <c r="W13" s="410">
        <v>-772</v>
      </c>
      <c r="X13" s="411"/>
      <c r="Y13" s="411"/>
    </row>
    <row r="14" spans="1:227" s="389" customFormat="1" ht="15" customHeight="1">
      <c r="A14" s="348" t="s">
        <v>364</v>
      </c>
      <c r="B14" s="182">
        <v>6085</v>
      </c>
      <c r="C14" s="182">
        <v>1499</v>
      </c>
      <c r="D14" s="182">
        <v>1011</v>
      </c>
      <c r="E14" s="182">
        <v>1501</v>
      </c>
      <c r="F14" s="182">
        <v>1474</v>
      </c>
      <c r="G14" s="182">
        <v>5485</v>
      </c>
      <c r="H14" s="182">
        <v>1612</v>
      </c>
      <c r="I14" s="182">
        <v>1016</v>
      </c>
      <c r="J14" s="182">
        <v>1232</v>
      </c>
      <c r="K14" s="182">
        <v>1423</v>
      </c>
      <c r="L14" s="182">
        <v>5283</v>
      </c>
      <c r="M14" s="182">
        <v>1335</v>
      </c>
      <c r="N14" s="182">
        <v>1529</v>
      </c>
      <c r="O14" s="182">
        <v>1439</v>
      </c>
      <c r="P14" s="182">
        <v>1553.49</v>
      </c>
      <c r="Q14" s="182">
        <v>5856.49</v>
      </c>
      <c r="R14" s="182">
        <v>747</v>
      </c>
      <c r="S14" s="182">
        <v>831</v>
      </c>
      <c r="T14" s="182">
        <v>1009</v>
      </c>
      <c r="U14" s="182">
        <v>1443</v>
      </c>
      <c r="V14" s="182">
        <v>4030</v>
      </c>
      <c r="W14" s="410">
        <v>1417</v>
      </c>
      <c r="X14" s="411"/>
      <c r="Y14" s="411"/>
    </row>
    <row r="15" spans="1:227" s="358" customFormat="1" ht="15" customHeight="1">
      <c r="A15" s="354" t="s">
        <v>365</v>
      </c>
      <c r="B15" s="229">
        <v>11729</v>
      </c>
      <c r="C15" s="229">
        <v>3126</v>
      </c>
      <c r="D15" s="229">
        <v>2792</v>
      </c>
      <c r="E15" s="229">
        <v>3012</v>
      </c>
      <c r="F15" s="229">
        <v>3347</v>
      </c>
      <c r="G15" s="229">
        <v>12277</v>
      </c>
      <c r="H15" s="229">
        <v>3127</v>
      </c>
      <c r="I15" s="229">
        <v>3221</v>
      </c>
      <c r="J15" s="229">
        <v>3231</v>
      </c>
      <c r="K15" s="229">
        <v>3542</v>
      </c>
      <c r="L15" s="229">
        <v>13121</v>
      </c>
      <c r="M15" s="229">
        <v>3826</v>
      </c>
      <c r="N15" s="229">
        <v>3594</v>
      </c>
      <c r="O15" s="229">
        <v>3473</v>
      </c>
      <c r="P15" s="229">
        <v>3899.58</v>
      </c>
      <c r="Q15" s="229">
        <v>14792.58</v>
      </c>
      <c r="R15" s="229">
        <f>+SUM(R10:R14)</f>
        <v>2931</v>
      </c>
      <c r="S15" s="229">
        <f>+SUM(S10:S14)</f>
        <v>3778</v>
      </c>
      <c r="T15" s="229">
        <f>+SUM(T10:T14)</f>
        <v>3131</v>
      </c>
      <c r="U15" s="229">
        <v>2281</v>
      </c>
      <c r="V15" s="229">
        <v>12121</v>
      </c>
      <c r="W15" s="230">
        <v>3137</v>
      </c>
      <c r="X15" s="413"/>
      <c r="Y15" s="413"/>
    </row>
    <row r="16" spans="1:227" s="389" customFormat="1" ht="15" customHeight="1">
      <c r="A16" s="348" t="s">
        <v>49</v>
      </c>
      <c r="B16" s="182">
        <v>1710</v>
      </c>
      <c r="C16" s="182">
        <v>402</v>
      </c>
      <c r="D16" s="182">
        <v>462</v>
      </c>
      <c r="E16" s="182">
        <v>496</v>
      </c>
      <c r="F16" s="182">
        <v>548</v>
      </c>
      <c r="G16" s="182">
        <v>1908</v>
      </c>
      <c r="H16" s="182">
        <v>538</v>
      </c>
      <c r="I16" s="182">
        <v>548</v>
      </c>
      <c r="J16" s="182">
        <v>556</v>
      </c>
      <c r="K16" s="182">
        <v>528</v>
      </c>
      <c r="L16" s="182">
        <v>2170</v>
      </c>
      <c r="M16" s="182">
        <v>536</v>
      </c>
      <c r="N16" s="182">
        <v>491</v>
      </c>
      <c r="O16" s="182">
        <v>508</v>
      </c>
      <c r="P16" s="182">
        <v>493</v>
      </c>
      <c r="Q16" s="182">
        <v>2028</v>
      </c>
      <c r="R16" s="182">
        <v>475</v>
      </c>
      <c r="S16" s="182">
        <v>450</v>
      </c>
      <c r="T16" s="182">
        <v>490</v>
      </c>
      <c r="U16" s="182">
        <v>461</v>
      </c>
      <c r="V16" s="182">
        <v>1876</v>
      </c>
      <c r="W16" s="410">
        <v>442</v>
      </c>
      <c r="X16" s="411"/>
      <c r="Y16" s="411"/>
    </row>
    <row r="17" spans="1:25" s="389" customFormat="1" ht="15" customHeight="1">
      <c r="A17" s="348" t="s">
        <v>52</v>
      </c>
      <c r="B17" s="182">
        <v>-1210</v>
      </c>
      <c r="C17" s="182">
        <v>-222</v>
      </c>
      <c r="D17" s="182">
        <v>-318</v>
      </c>
      <c r="E17" s="182">
        <v>-514</v>
      </c>
      <c r="F17" s="182">
        <v>-387</v>
      </c>
      <c r="G17" s="182">
        <v>-1441</v>
      </c>
      <c r="H17" s="182">
        <v>-345</v>
      </c>
      <c r="I17" s="182">
        <v>-353</v>
      </c>
      <c r="J17" s="182">
        <v>-403</v>
      </c>
      <c r="K17" s="182">
        <v>-438</v>
      </c>
      <c r="L17" s="182">
        <v>-1539</v>
      </c>
      <c r="M17" s="182">
        <v>-414</v>
      </c>
      <c r="N17" s="182">
        <v>-442</v>
      </c>
      <c r="O17" s="182">
        <v>-462</v>
      </c>
      <c r="P17" s="182">
        <v>-503</v>
      </c>
      <c r="Q17" s="182">
        <v>-1821</v>
      </c>
      <c r="R17" s="182">
        <v>-399</v>
      </c>
      <c r="S17" s="182">
        <v>-372</v>
      </c>
      <c r="T17" s="182">
        <v>-381</v>
      </c>
      <c r="U17" s="182">
        <v>-347</v>
      </c>
      <c r="V17" s="182">
        <v>-1499</v>
      </c>
      <c r="W17" s="410">
        <v>-410</v>
      </c>
      <c r="X17" s="411"/>
      <c r="Y17" s="411"/>
    </row>
    <row r="18" spans="1:25" s="389" customFormat="1" ht="15" customHeight="1">
      <c r="A18" s="348" t="s">
        <v>56</v>
      </c>
      <c r="B18" s="182">
        <v>-1763</v>
      </c>
      <c r="C18" s="182">
        <v>-480</v>
      </c>
      <c r="D18" s="182">
        <v>-406</v>
      </c>
      <c r="E18" s="182">
        <v>-297</v>
      </c>
      <c r="F18" s="182">
        <v>-437</v>
      </c>
      <c r="G18" s="182">
        <v>-1620</v>
      </c>
      <c r="H18" s="182">
        <v>-345</v>
      </c>
      <c r="I18" s="182">
        <v>-399</v>
      </c>
      <c r="J18" s="182">
        <v>-411</v>
      </c>
      <c r="K18" s="182">
        <v>-422</v>
      </c>
      <c r="L18" s="182">
        <v>-1577</v>
      </c>
      <c r="M18" s="182">
        <v>-337</v>
      </c>
      <c r="N18" s="182">
        <v>-390</v>
      </c>
      <c r="O18" s="182">
        <v>-382</v>
      </c>
      <c r="P18" s="182">
        <v>-373</v>
      </c>
      <c r="Q18" s="182">
        <v>-1482</v>
      </c>
      <c r="R18" s="182">
        <v>-364</v>
      </c>
      <c r="S18" s="182">
        <v>-355</v>
      </c>
      <c r="T18" s="182">
        <v>-355</v>
      </c>
      <c r="U18" s="182">
        <v>-352</v>
      </c>
      <c r="V18" s="182">
        <v>-1426</v>
      </c>
      <c r="W18" s="410">
        <v>-328</v>
      </c>
      <c r="X18" s="411"/>
      <c r="Y18" s="411"/>
    </row>
    <row r="19" spans="1:25" s="389" customFormat="1" ht="15" customHeight="1">
      <c r="A19" s="348" t="s">
        <v>366</v>
      </c>
      <c r="B19" s="182">
        <v>-856</v>
      </c>
      <c r="C19" s="182">
        <v>-386</v>
      </c>
      <c r="D19" s="182">
        <v>-370</v>
      </c>
      <c r="E19" s="182">
        <v>-151</v>
      </c>
      <c r="F19" s="182">
        <v>-321</v>
      </c>
      <c r="G19" s="182">
        <v>-1228</v>
      </c>
      <c r="H19" s="182">
        <v>-151</v>
      </c>
      <c r="I19" s="182">
        <v>-175</v>
      </c>
      <c r="J19" s="182">
        <v>-407</v>
      </c>
      <c r="K19" s="182">
        <v>-343</v>
      </c>
      <c r="L19" s="182">
        <v>-1076</v>
      </c>
      <c r="M19" s="182">
        <v>-609</v>
      </c>
      <c r="N19" s="182">
        <v>-269</v>
      </c>
      <c r="O19" s="182">
        <v>-139</v>
      </c>
      <c r="P19" s="182">
        <v>-261</v>
      </c>
      <c r="Q19" s="182">
        <v>-1278</v>
      </c>
      <c r="R19" s="182">
        <v>-676</v>
      </c>
      <c r="S19" s="182">
        <v>-1189</v>
      </c>
      <c r="T19" s="182">
        <v>-583</v>
      </c>
      <c r="U19" s="182">
        <v>145</v>
      </c>
      <c r="V19" s="182">
        <v>-2303</v>
      </c>
      <c r="W19" s="410">
        <v>-167</v>
      </c>
      <c r="X19" s="411"/>
      <c r="Y19" s="411"/>
    </row>
    <row r="20" spans="1:25" s="414" customFormat="1" ht="15" customHeight="1">
      <c r="A20" s="354" t="s">
        <v>367</v>
      </c>
      <c r="B20" s="229">
        <v>9610</v>
      </c>
      <c r="C20" s="229">
        <v>2440</v>
      </c>
      <c r="D20" s="229">
        <v>2160</v>
      </c>
      <c r="E20" s="229">
        <v>2546</v>
      </c>
      <c r="F20" s="229">
        <v>2750</v>
      </c>
      <c r="G20" s="229">
        <v>9896</v>
      </c>
      <c r="H20" s="229">
        <v>2824</v>
      </c>
      <c r="I20" s="229">
        <v>2842</v>
      </c>
      <c r="J20" s="229">
        <v>2566</v>
      </c>
      <c r="K20" s="229">
        <v>2867</v>
      </c>
      <c r="L20" s="229">
        <v>11099</v>
      </c>
      <c r="M20" s="229">
        <v>3002</v>
      </c>
      <c r="N20" s="229">
        <v>2984</v>
      </c>
      <c r="O20" s="229">
        <v>2998</v>
      </c>
      <c r="P20" s="229">
        <v>3255.58</v>
      </c>
      <c r="Q20" s="229">
        <v>12239.58</v>
      </c>
      <c r="R20" s="229">
        <f>+SUM(R15:R19)</f>
        <v>1967</v>
      </c>
      <c r="S20" s="229">
        <f>+SUM(S15:S19)</f>
        <v>2312</v>
      </c>
      <c r="T20" s="229">
        <f>+SUM(T15:T19)</f>
        <v>2302</v>
      </c>
      <c r="U20" s="229">
        <v>2188</v>
      </c>
      <c r="V20" s="229">
        <v>8769</v>
      </c>
      <c r="W20" s="230">
        <v>2674</v>
      </c>
      <c r="X20" s="413"/>
      <c r="Y20" s="413"/>
    </row>
    <row r="21" spans="1:25" s="389" customFormat="1" ht="15" customHeight="1">
      <c r="A21" s="348" t="s">
        <v>368</v>
      </c>
      <c r="B21" s="182">
        <v>-4059</v>
      </c>
      <c r="C21" s="182">
        <v>-1066</v>
      </c>
      <c r="D21" s="182">
        <v>-890</v>
      </c>
      <c r="E21" s="182">
        <v>-1063</v>
      </c>
      <c r="F21" s="182">
        <v>-1343</v>
      </c>
      <c r="G21" s="182">
        <v>-4362</v>
      </c>
      <c r="H21" s="182">
        <v>-1261</v>
      </c>
      <c r="I21" s="182">
        <v>-1260</v>
      </c>
      <c r="J21" s="182">
        <v>-1104</v>
      </c>
      <c r="K21" s="182">
        <v>-1085</v>
      </c>
      <c r="L21" s="182">
        <v>-4710</v>
      </c>
      <c r="M21" s="182">
        <v>-1188</v>
      </c>
      <c r="N21" s="182">
        <v>-1151</v>
      </c>
      <c r="O21" s="182">
        <v>-1113</v>
      </c>
      <c r="P21" s="182">
        <v>-1337</v>
      </c>
      <c r="Q21" s="182">
        <v>-4789</v>
      </c>
      <c r="R21" s="182">
        <v>-809</v>
      </c>
      <c r="S21" s="182">
        <v>-951</v>
      </c>
      <c r="T21" s="182">
        <v>-977</v>
      </c>
      <c r="U21" s="182">
        <v>-912</v>
      </c>
      <c r="V21" s="182">
        <v>-3649</v>
      </c>
      <c r="W21" s="410">
        <v>-1045</v>
      </c>
      <c r="X21" s="411"/>
      <c r="Y21" s="411"/>
    </row>
    <row r="22" spans="1:25" s="387" customFormat="1" ht="3.75" customHeight="1">
      <c r="A22" s="415"/>
      <c r="B22" s="182"/>
      <c r="C22" s="416"/>
      <c r="D22" s="417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418"/>
      <c r="Y22" s="418"/>
    </row>
    <row r="23" spans="1:25" s="414" customFormat="1" ht="15" customHeight="1" thickBot="1">
      <c r="A23" s="144" t="s">
        <v>369</v>
      </c>
      <c r="B23" s="193">
        <v>5551</v>
      </c>
      <c r="C23" s="193">
        <v>1374</v>
      </c>
      <c r="D23" s="193">
        <v>1270</v>
      </c>
      <c r="E23" s="193">
        <v>1483</v>
      </c>
      <c r="F23" s="193">
        <v>1407</v>
      </c>
      <c r="G23" s="193">
        <v>5534</v>
      </c>
      <c r="H23" s="193">
        <v>1563</v>
      </c>
      <c r="I23" s="193">
        <v>1582</v>
      </c>
      <c r="J23" s="193">
        <v>1462</v>
      </c>
      <c r="K23" s="193">
        <v>1782</v>
      </c>
      <c r="L23" s="193">
        <v>6389</v>
      </c>
      <c r="M23" s="193">
        <v>1814</v>
      </c>
      <c r="N23" s="193">
        <v>1833</v>
      </c>
      <c r="O23" s="193">
        <v>1885</v>
      </c>
      <c r="P23" s="193">
        <v>1918.58</v>
      </c>
      <c r="Q23" s="193">
        <v>7450.58</v>
      </c>
      <c r="R23" s="193">
        <f>+SUM(R20:R21)</f>
        <v>1158</v>
      </c>
      <c r="S23" s="193">
        <f>+SUM(S20:S21)</f>
        <v>1361</v>
      </c>
      <c r="T23" s="193">
        <f>+T20+T21</f>
        <v>1325</v>
      </c>
      <c r="U23" s="193">
        <v>1276</v>
      </c>
      <c r="V23" s="193">
        <v>5120</v>
      </c>
      <c r="W23" s="193">
        <v>1629</v>
      </c>
      <c r="X23" s="413"/>
      <c r="Y23" s="413"/>
    </row>
    <row r="24" spans="1:25" s="389" customFormat="1" ht="7.9" customHeight="1" thickTop="1">
      <c r="A24" s="387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</row>
    <row r="25" spans="1:25" s="389" customFormat="1" ht="11.25">
      <c r="A25" s="387" t="s">
        <v>370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</row>
    <row r="26" spans="1:25" s="389" customFormat="1" ht="11.25">
      <c r="A26" s="387" t="s">
        <v>371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</row>
    <row r="27" spans="1:25" s="389" customFormat="1" ht="15" customHeight="1">
      <c r="A27" s="387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</row>
    <row r="28" spans="1:25" s="389" customFormat="1" ht="15" customHeight="1">
      <c r="A28" s="387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</row>
    <row r="29" spans="1:25" s="389" customFormat="1" ht="15" customHeight="1">
      <c r="A29" s="387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25" s="389" customFormat="1" ht="15" customHeight="1">
      <c r="A30" s="387"/>
      <c r="B30" s="387"/>
      <c r="C30" s="420"/>
      <c r="D30" s="420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</row>
    <row r="31" spans="1:25" s="389" customFormat="1" ht="15" customHeight="1">
      <c r="A31" s="387"/>
      <c r="B31" s="387"/>
      <c r="C31" s="420"/>
      <c r="D31" s="420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</row>
    <row r="32" spans="1:25" s="389" customFormat="1" ht="15" customHeight="1">
      <c r="A32" s="387"/>
      <c r="B32" s="387"/>
      <c r="C32" s="420"/>
      <c r="D32" s="420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23" s="389" customFormat="1" ht="15" customHeight="1">
      <c r="A33" s="387"/>
      <c r="B33" s="387"/>
      <c r="C33" s="420"/>
      <c r="D33" s="420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</row>
    <row r="34" spans="1:23" s="389" customFormat="1" ht="15" customHeight="1">
      <c r="A34" s="387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</row>
    <row r="35" spans="1:23" s="389" customFormat="1" ht="15" customHeight="1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</row>
    <row r="36" spans="1:23" s="389" customFormat="1" ht="15" customHeight="1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</row>
    <row r="37" spans="1:23" s="389" customFormat="1" ht="15" customHeight="1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</row>
    <row r="38" spans="1:23" s="389" customFormat="1" ht="15" customHeight="1">
      <c r="A38" s="387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</row>
    <row r="39" spans="1:23" s="389" customFormat="1" ht="15" customHeight="1">
      <c r="A39" s="387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</row>
    <row r="40" spans="1:23" s="389" customFormat="1" ht="15" customHeight="1">
      <c r="A40" s="387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</row>
    <row r="41" spans="1:23" s="389" customFormat="1" ht="15" customHeight="1">
      <c r="A41" s="387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</row>
    <row r="42" spans="1:23" s="389" customFormat="1" ht="15" customHeight="1">
      <c r="A42" s="387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387"/>
      <c r="V42" s="387"/>
      <c r="W42" s="420"/>
    </row>
    <row r="43" spans="1:23" s="389" customFormat="1" ht="15" customHeight="1">
      <c r="A43" s="387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87"/>
      <c r="V43" s="387"/>
      <c r="W43" s="420"/>
    </row>
    <row r="44" spans="1:23" s="389" customFormat="1" ht="15" customHeight="1">
      <c r="A44" s="387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387"/>
      <c r="V44" s="387"/>
      <c r="W44" s="420"/>
    </row>
    <row r="45" spans="1:23" s="389" customFormat="1" ht="15" customHeight="1">
      <c r="A45" s="3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387"/>
      <c r="V45" s="387"/>
      <c r="W45" s="420"/>
    </row>
    <row r="46" spans="1:23" s="389" customFormat="1" ht="15" customHeight="1">
      <c r="A46" s="387"/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387"/>
      <c r="V46" s="387"/>
      <c r="W46" s="420"/>
    </row>
    <row r="47" spans="1:23" s="389" customFormat="1" ht="15" customHeight="1">
      <c r="A47" s="387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387"/>
      <c r="V47" s="387"/>
      <c r="W47" s="420"/>
    </row>
    <row r="48" spans="1:23" s="389" customFormat="1" ht="15" customHeight="1">
      <c r="A48" s="387"/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387"/>
      <c r="V48" s="387"/>
      <c r="W48" s="420"/>
    </row>
    <row r="49" spans="1:23" s="389" customFormat="1" ht="15" customHeight="1">
      <c r="A49" s="387"/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387"/>
      <c r="V49" s="387"/>
      <c r="W49" s="420"/>
    </row>
    <row r="50" spans="1:23" s="389" customFormat="1" ht="15" customHeight="1">
      <c r="A50" s="387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387"/>
      <c r="V50" s="387"/>
      <c r="W50" s="420"/>
    </row>
    <row r="51" spans="1:23" s="389" customFormat="1" ht="15" customHeight="1">
      <c r="A51" s="387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387"/>
      <c r="V51" s="387"/>
      <c r="W51" s="420"/>
    </row>
    <row r="52" spans="1:23" s="389" customFormat="1" ht="15" customHeight="1">
      <c r="A52" s="387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387"/>
      <c r="V52" s="387"/>
      <c r="W52" s="420"/>
    </row>
    <row r="53" spans="1:23" s="389" customFormat="1" ht="15" customHeight="1">
      <c r="A53" s="387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387"/>
      <c r="V53" s="387"/>
      <c r="W53" s="420"/>
    </row>
    <row r="54" spans="1:23" s="389" customFormat="1" ht="15" customHeight="1">
      <c r="A54" s="387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387"/>
      <c r="V54" s="387"/>
      <c r="W54" s="420"/>
    </row>
    <row r="55" spans="1:23" s="389" customFormat="1" ht="15" customHeight="1">
      <c r="A55" s="387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387"/>
      <c r="V55" s="387"/>
      <c r="W55" s="420"/>
    </row>
    <row r="56" spans="1:23" s="389" customFormat="1" ht="15" customHeight="1">
      <c r="A56" s="387"/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</row>
    <row r="57" spans="1:23" s="389" customFormat="1" ht="15" customHeight="1">
      <c r="A57" s="387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</row>
    <row r="58" spans="1:23" s="389" customFormat="1" ht="15" customHeight="1">
      <c r="A58" s="387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</row>
    <row r="59" spans="1:23" s="389" customFormat="1" ht="15" customHeight="1">
      <c r="A59" s="387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</row>
    <row r="60" spans="1:23" s="389" customFormat="1" ht="15" customHeight="1">
      <c r="A60" s="387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</row>
    <row r="61" spans="1:23" s="389" customFormat="1" ht="15" customHeight="1">
      <c r="A61" s="387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</row>
    <row r="62" spans="1:23" s="389" customFormat="1" ht="15" customHeight="1">
      <c r="A62" s="387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</row>
    <row r="63" spans="1:23" s="389" customFormat="1" ht="15" customHeight="1">
      <c r="A63" s="387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</row>
    <row r="64" spans="1:23" s="389" customFormat="1" ht="15" customHeight="1">
      <c r="A64" s="387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</row>
    <row r="65" spans="1:23" s="389" customFormat="1" ht="15" customHeight="1">
      <c r="A65" s="387"/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</row>
    <row r="66" spans="1:23" s="389" customFormat="1" ht="15" customHeight="1">
      <c r="A66" s="387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</row>
    <row r="67" spans="1:23" s="389" customFormat="1" ht="15" customHeight="1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</row>
    <row r="68" spans="1:23" s="389" customFormat="1" ht="15" customHeight="1">
      <c r="A68" s="387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</row>
    <row r="69" spans="1:23" s="389" customFormat="1" ht="15" customHeight="1">
      <c r="A69" s="387"/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</row>
    <row r="70" spans="1:23" s="389" customFormat="1" ht="15" customHeight="1">
      <c r="A70" s="387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</row>
    <row r="71" spans="1:23" s="389" customFormat="1" ht="15" customHeight="1">
      <c r="A71" s="387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</row>
    <row r="72" spans="1:23" s="389" customFormat="1" ht="15" customHeight="1">
      <c r="A72" s="387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</row>
    <row r="73" spans="1:23" s="389" customFormat="1" ht="15" customHeight="1">
      <c r="A73" s="387"/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</row>
    <row r="74" spans="1:23" s="389" customFormat="1" ht="15" customHeight="1">
      <c r="A74" s="387"/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</row>
    <row r="75" spans="1:23" s="389" customFormat="1" ht="15" customHeight="1">
      <c r="A75" s="387"/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</row>
    <row r="76" spans="1:23" s="389" customFormat="1" ht="15" customHeight="1">
      <c r="A76" s="387"/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</row>
    <row r="77" spans="1:23" s="389" customFormat="1" ht="15" customHeight="1">
      <c r="A77" s="387"/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</row>
    <row r="78" spans="1:23" s="389" customFormat="1" ht="15" customHeight="1">
      <c r="A78" s="387"/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</row>
    <row r="79" spans="1:23" s="389" customFormat="1" ht="15" customHeight="1">
      <c r="A79" s="387"/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</row>
    <row r="80" spans="1:23" s="389" customFormat="1" ht="15" customHeight="1">
      <c r="A80" s="387"/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</row>
    <row r="81" spans="1:23" s="389" customFormat="1" ht="15" customHeight="1">
      <c r="A81" s="387"/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</row>
    <row r="82" spans="1:23" s="389" customFormat="1" ht="1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</row>
    <row r="83" spans="1:23" s="389" customFormat="1" ht="15" customHeight="1">
      <c r="A83" s="387"/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</row>
    <row r="84" spans="1:23" s="389" customFormat="1" ht="15" customHeight="1">
      <c r="A84" s="387"/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</row>
    <row r="85" spans="1:23" s="389" customFormat="1" ht="15" customHeight="1">
      <c r="A85" s="387"/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</row>
    <row r="86" spans="1:23" s="389" customFormat="1" ht="15" customHeight="1">
      <c r="A86" s="387"/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</row>
    <row r="87" spans="1:23" s="389" customFormat="1" ht="15" customHeight="1">
      <c r="A87" s="387"/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</row>
    <row r="88" spans="1:23" s="389" customFormat="1" ht="15" customHeight="1">
      <c r="A88" s="387"/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</row>
    <row r="89" spans="1:23" s="389" customFormat="1" ht="15" customHeight="1">
      <c r="A89" s="387"/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</row>
  </sheetData>
  <hyperlinks>
    <hyperlink ref="W6" location="Índice!D9" display="Índice"/>
  </hyperlinks>
  <printOptions horizontalCentered="1"/>
  <pageMargins left="0" right="0" top="0.39370078740157483" bottom="0.39370078740157483" header="0" footer="0"/>
  <pageSetup paperSize="9" scale="89" orientation="landscape" horizontalDpi="1200" verticalDpi="1200" r:id="rId1"/>
  <headerFooter alignWithMargins="0">
    <oddHeader>&amp;R&amp;P/&amp;N</oddHeader>
  </headerFooter>
  <colBreaks count="1" manualBreakCount="1">
    <brk id="6" max="26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70"/>
  <sheetViews>
    <sheetView showGridLines="0" zoomScaleNormal="100" workbookViewId="0">
      <pane xSplit="1" ySplit="8" topLeftCell="AX9" activePane="bottomRight" state="frozen"/>
      <selection activeCell="A36" sqref="A36"/>
      <selection pane="topRight" activeCell="A36" sqref="A36"/>
      <selection pane="bottomLeft" activeCell="A36" sqref="A36"/>
      <selection pane="bottomRight" activeCell="BF7" sqref="BF7"/>
    </sheetView>
  </sheetViews>
  <sheetFormatPr defaultColWidth="7.625" defaultRowHeight="12.75"/>
  <cols>
    <col min="1" max="1" width="41" style="429" bestFit="1" customWidth="1"/>
    <col min="2" max="25" width="7.625" style="429" customWidth="1"/>
    <col min="26" max="29" width="7.625" style="391" customWidth="1"/>
    <col min="30" max="37" width="7.625" style="429" customWidth="1"/>
    <col min="38" max="52" width="7.625" style="426"/>
    <col min="53" max="57" width="7.25" style="426" customWidth="1"/>
    <col min="58" max="58" width="7.625" style="426"/>
    <col min="59" max="16384" width="7.625" style="423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15" customHeight="1" thickBot="1">
      <c r="A5" s="102" t="s">
        <v>372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74"/>
      <c r="CO5" s="174"/>
      <c r="CP5" s="174"/>
      <c r="CQ5" s="344"/>
      <c r="CR5" s="174"/>
      <c r="CS5" s="174"/>
      <c r="CT5" s="174"/>
      <c r="CU5" s="174"/>
      <c r="CV5" s="346"/>
    </row>
    <row r="6" spans="1:225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59" t="s">
        <v>79</v>
      </c>
    </row>
    <row r="7" spans="1:225" s="114" customFormat="1" ht="15" customHeight="1">
      <c r="A7" s="113"/>
      <c r="B7" s="178" t="s">
        <v>373</v>
      </c>
      <c r="C7" s="178" t="s">
        <v>374</v>
      </c>
      <c r="D7" s="178" t="s">
        <v>375</v>
      </c>
      <c r="E7" s="178" t="s">
        <v>376</v>
      </c>
      <c r="F7" s="178" t="s">
        <v>377</v>
      </c>
      <c r="G7" s="178" t="s">
        <v>378</v>
      </c>
      <c r="H7" s="178" t="s">
        <v>379</v>
      </c>
      <c r="I7" s="178" t="s">
        <v>380</v>
      </c>
      <c r="J7" s="178" t="s">
        <v>381</v>
      </c>
      <c r="K7" s="178" t="s">
        <v>382</v>
      </c>
      <c r="L7" s="178" t="s">
        <v>383</v>
      </c>
      <c r="M7" s="178" t="s">
        <v>384</v>
      </c>
      <c r="N7" s="178" t="s">
        <v>385</v>
      </c>
      <c r="O7" s="178" t="s">
        <v>386</v>
      </c>
      <c r="P7" s="178" t="s">
        <v>387</v>
      </c>
      <c r="Q7" s="178" t="s">
        <v>388</v>
      </c>
      <c r="R7" s="178" t="s">
        <v>389</v>
      </c>
      <c r="S7" s="178" t="s">
        <v>390</v>
      </c>
      <c r="T7" s="178" t="s">
        <v>391</v>
      </c>
      <c r="U7" s="178" t="s">
        <v>392</v>
      </c>
      <c r="V7" s="178" t="s">
        <v>393</v>
      </c>
      <c r="W7" s="178" t="s">
        <v>394</v>
      </c>
      <c r="X7" s="178" t="s">
        <v>395</v>
      </c>
      <c r="Y7" s="178" t="s">
        <v>396</v>
      </c>
      <c r="Z7" s="178" t="s">
        <v>397</v>
      </c>
      <c r="AA7" s="178" t="s">
        <v>398</v>
      </c>
      <c r="AB7" s="178" t="s">
        <v>399</v>
      </c>
      <c r="AC7" s="178" t="s">
        <v>400</v>
      </c>
      <c r="AD7" s="178" t="s">
        <v>401</v>
      </c>
      <c r="AE7" s="178" t="s">
        <v>402</v>
      </c>
      <c r="AF7" s="178" t="s">
        <v>403</v>
      </c>
      <c r="AG7" s="178" t="s">
        <v>404</v>
      </c>
      <c r="AH7" s="178" t="s">
        <v>405</v>
      </c>
      <c r="AI7" s="178" t="s">
        <v>406</v>
      </c>
      <c r="AJ7" s="178" t="s">
        <v>407</v>
      </c>
      <c r="AK7" s="178" t="s">
        <v>408</v>
      </c>
      <c r="AL7" s="178" t="s">
        <v>409</v>
      </c>
      <c r="AM7" s="178" t="s">
        <v>410</v>
      </c>
      <c r="AN7" s="178" t="s">
        <v>411</v>
      </c>
      <c r="AO7" s="178" t="s">
        <v>412</v>
      </c>
      <c r="AP7" s="178" t="s">
        <v>232</v>
      </c>
      <c r="AQ7" s="178" t="s">
        <v>233</v>
      </c>
      <c r="AR7" s="178" t="s">
        <v>234</v>
      </c>
      <c r="AS7" s="178" t="s">
        <v>235</v>
      </c>
      <c r="AT7" s="178" t="s">
        <v>237</v>
      </c>
      <c r="AU7" s="178" t="s">
        <v>238</v>
      </c>
      <c r="AV7" s="178" t="s">
        <v>239</v>
      </c>
      <c r="AW7" s="178" t="s">
        <v>1</v>
      </c>
      <c r="AX7" s="178" t="s">
        <v>240</v>
      </c>
      <c r="AY7" s="178" t="s">
        <v>241</v>
      </c>
      <c r="AZ7" s="178" t="s">
        <v>242</v>
      </c>
      <c r="BA7" s="178" t="s">
        <v>243</v>
      </c>
      <c r="BB7" s="178" t="s">
        <v>245</v>
      </c>
      <c r="BC7" s="178" t="s">
        <v>246</v>
      </c>
      <c r="BD7" s="178" t="s">
        <v>247</v>
      </c>
      <c r="BE7" s="178" t="s">
        <v>248</v>
      </c>
      <c r="BF7" s="178" t="s">
        <v>250</v>
      </c>
    </row>
    <row r="8" spans="1:225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</row>
    <row r="10" spans="1:225" ht="15" customHeight="1">
      <c r="A10" s="422" t="s">
        <v>413</v>
      </c>
      <c r="B10" s="130">
        <v>67</v>
      </c>
      <c r="C10" s="130">
        <v>68</v>
      </c>
      <c r="D10" s="130">
        <v>69</v>
      </c>
      <c r="E10" s="130">
        <v>67</v>
      </c>
      <c r="F10" s="130">
        <v>60</v>
      </c>
      <c r="G10" s="130">
        <v>63</v>
      </c>
      <c r="H10" s="130">
        <v>66</v>
      </c>
      <c r="I10" s="130">
        <v>71</v>
      </c>
      <c r="J10" s="130">
        <v>66</v>
      </c>
      <c r="K10" s="130">
        <v>66</v>
      </c>
      <c r="L10" s="130">
        <v>65</v>
      </c>
      <c r="M10" s="130">
        <v>66</v>
      </c>
      <c r="N10" s="130">
        <v>65</v>
      </c>
      <c r="O10" s="130">
        <v>70</v>
      </c>
      <c r="P10" s="130">
        <v>72</v>
      </c>
      <c r="Q10" s="130">
        <v>67</v>
      </c>
      <c r="R10" s="130">
        <v>71</v>
      </c>
      <c r="S10" s="130">
        <v>71</v>
      </c>
      <c r="T10" s="130">
        <v>71</v>
      </c>
      <c r="U10" s="130">
        <v>68</v>
      </c>
      <c r="V10" s="130">
        <v>67</v>
      </c>
      <c r="W10" s="130">
        <v>68</v>
      </c>
      <c r="X10" s="130">
        <v>70</v>
      </c>
      <c r="Y10" s="130">
        <v>66</v>
      </c>
      <c r="Z10" s="130">
        <v>67</v>
      </c>
      <c r="AA10" s="130">
        <v>68</v>
      </c>
      <c r="AB10" s="130">
        <v>70</v>
      </c>
      <c r="AC10" s="130">
        <v>68</v>
      </c>
      <c r="AD10" s="130">
        <v>68</v>
      </c>
      <c r="AE10" s="130">
        <v>71</v>
      </c>
      <c r="AF10" s="130">
        <v>72</v>
      </c>
      <c r="AG10" s="130">
        <v>69</v>
      </c>
      <c r="AH10" s="130">
        <v>69</v>
      </c>
      <c r="AI10" s="130">
        <v>71</v>
      </c>
      <c r="AJ10" s="130">
        <v>70</v>
      </c>
      <c r="AK10" s="130">
        <v>68</v>
      </c>
      <c r="AL10" s="130">
        <v>65</v>
      </c>
      <c r="AM10" s="130">
        <v>71</v>
      </c>
      <c r="AN10" s="130">
        <v>64</v>
      </c>
      <c r="AO10" s="130">
        <v>65</v>
      </c>
      <c r="AP10" s="130">
        <v>69</v>
      </c>
      <c r="AQ10" s="130">
        <v>72</v>
      </c>
      <c r="AR10" s="130">
        <v>69</v>
      </c>
      <c r="AS10" s="130">
        <v>69</v>
      </c>
      <c r="AT10" s="130">
        <v>68</v>
      </c>
      <c r="AU10" s="130">
        <v>68</v>
      </c>
      <c r="AV10" s="130">
        <v>72</v>
      </c>
      <c r="AW10" s="130">
        <v>68</v>
      </c>
      <c r="AX10" s="130">
        <v>70</v>
      </c>
      <c r="AY10" s="130">
        <v>71</v>
      </c>
      <c r="AZ10" s="130">
        <v>71</v>
      </c>
      <c r="BA10" s="130">
        <v>72</v>
      </c>
      <c r="BB10" s="130">
        <v>68</v>
      </c>
      <c r="BC10" s="130">
        <v>65</v>
      </c>
      <c r="BD10" s="130">
        <v>74</v>
      </c>
      <c r="BE10" s="130">
        <v>81</v>
      </c>
      <c r="BF10" s="248">
        <v>75</v>
      </c>
    </row>
    <row r="11" spans="1:225" ht="15" customHeight="1">
      <c r="A11" s="422" t="s">
        <v>414</v>
      </c>
      <c r="B11" s="130">
        <v>31</v>
      </c>
      <c r="C11" s="130">
        <v>31</v>
      </c>
      <c r="D11" s="130">
        <v>30</v>
      </c>
      <c r="E11" s="130">
        <v>31</v>
      </c>
      <c r="F11" s="130">
        <v>39</v>
      </c>
      <c r="G11" s="130">
        <v>36</v>
      </c>
      <c r="H11" s="130">
        <v>33</v>
      </c>
      <c r="I11" s="130">
        <v>31</v>
      </c>
      <c r="J11" s="130">
        <v>33</v>
      </c>
      <c r="K11" s="130">
        <v>32</v>
      </c>
      <c r="L11" s="130">
        <v>34</v>
      </c>
      <c r="M11" s="130">
        <v>33</v>
      </c>
      <c r="N11" s="130">
        <v>33</v>
      </c>
      <c r="O11" s="130">
        <v>29</v>
      </c>
      <c r="P11" s="130">
        <v>29</v>
      </c>
      <c r="Q11" s="130">
        <v>30</v>
      </c>
      <c r="R11" s="130">
        <v>28</v>
      </c>
      <c r="S11" s="130">
        <v>28</v>
      </c>
      <c r="T11" s="130">
        <v>27</v>
      </c>
      <c r="U11" s="130">
        <v>31</v>
      </c>
      <c r="V11" s="130">
        <v>32</v>
      </c>
      <c r="W11" s="130">
        <v>31</v>
      </c>
      <c r="X11" s="130">
        <v>29</v>
      </c>
      <c r="Y11" s="130">
        <v>33</v>
      </c>
      <c r="Z11" s="130">
        <v>32</v>
      </c>
      <c r="AA11" s="130">
        <v>31</v>
      </c>
      <c r="AB11" s="130">
        <v>29</v>
      </c>
      <c r="AC11" s="130">
        <v>31</v>
      </c>
      <c r="AD11" s="130">
        <v>30</v>
      </c>
      <c r="AE11" s="130">
        <v>28</v>
      </c>
      <c r="AF11" s="130">
        <v>27</v>
      </c>
      <c r="AG11" s="130">
        <v>30</v>
      </c>
      <c r="AH11" s="130">
        <v>30</v>
      </c>
      <c r="AI11" s="130">
        <v>28</v>
      </c>
      <c r="AJ11" s="130">
        <v>29</v>
      </c>
      <c r="AK11" s="130">
        <v>31</v>
      </c>
      <c r="AL11" s="130">
        <v>34</v>
      </c>
      <c r="AM11" s="130">
        <v>28</v>
      </c>
      <c r="AN11" s="130">
        <v>34</v>
      </c>
      <c r="AO11" s="130">
        <v>34</v>
      </c>
      <c r="AP11" s="130">
        <v>30</v>
      </c>
      <c r="AQ11" s="130">
        <v>27</v>
      </c>
      <c r="AR11" s="130">
        <v>30</v>
      </c>
      <c r="AS11" s="130">
        <v>30</v>
      </c>
      <c r="AT11" s="130">
        <v>31</v>
      </c>
      <c r="AU11" s="130">
        <v>31</v>
      </c>
      <c r="AV11" s="130">
        <v>27</v>
      </c>
      <c r="AW11" s="130">
        <v>31</v>
      </c>
      <c r="AX11" s="130">
        <v>29</v>
      </c>
      <c r="AY11" s="130">
        <v>28</v>
      </c>
      <c r="AZ11" s="130">
        <v>29</v>
      </c>
      <c r="BA11" s="130">
        <v>28</v>
      </c>
      <c r="BB11" s="130">
        <v>31</v>
      </c>
      <c r="BC11" s="130">
        <v>35</v>
      </c>
      <c r="BD11" s="130">
        <v>26</v>
      </c>
      <c r="BE11" s="130">
        <v>19</v>
      </c>
      <c r="BF11" s="248">
        <v>25</v>
      </c>
    </row>
    <row r="12" spans="1:225" ht="15" customHeight="1">
      <c r="A12" s="422" t="s">
        <v>415</v>
      </c>
      <c r="B12" s="130">
        <v>2</v>
      </c>
      <c r="C12" s="130">
        <v>1</v>
      </c>
      <c r="D12" s="130">
        <v>1</v>
      </c>
      <c r="E12" s="130">
        <v>2</v>
      </c>
      <c r="F12" s="130">
        <v>1</v>
      </c>
      <c r="G12" s="130">
        <v>1</v>
      </c>
      <c r="H12" s="130">
        <v>1</v>
      </c>
      <c r="I12" s="130">
        <v>-2</v>
      </c>
      <c r="J12" s="130">
        <v>1</v>
      </c>
      <c r="K12" s="130">
        <v>2</v>
      </c>
      <c r="L12" s="130">
        <v>1</v>
      </c>
      <c r="M12" s="130">
        <v>1</v>
      </c>
      <c r="N12" s="130">
        <v>2</v>
      </c>
      <c r="O12" s="130">
        <v>1</v>
      </c>
      <c r="P12" s="130">
        <v>-1</v>
      </c>
      <c r="Q12" s="130">
        <v>3</v>
      </c>
      <c r="R12" s="130">
        <v>1</v>
      </c>
      <c r="S12" s="130">
        <v>1</v>
      </c>
      <c r="T12" s="130">
        <v>2</v>
      </c>
      <c r="U12" s="130">
        <v>1</v>
      </c>
      <c r="V12" s="130">
        <v>1</v>
      </c>
      <c r="W12" s="130">
        <v>1</v>
      </c>
      <c r="X12" s="130">
        <v>1</v>
      </c>
      <c r="Y12" s="130">
        <v>1</v>
      </c>
      <c r="Z12" s="130">
        <v>1</v>
      </c>
      <c r="AA12" s="130">
        <v>1</v>
      </c>
      <c r="AB12" s="130">
        <v>1</v>
      </c>
      <c r="AC12" s="130">
        <v>1</v>
      </c>
      <c r="AD12" s="130">
        <v>2</v>
      </c>
      <c r="AE12" s="130">
        <v>1</v>
      </c>
      <c r="AF12" s="130">
        <v>1</v>
      </c>
      <c r="AG12" s="130">
        <v>1</v>
      </c>
      <c r="AH12" s="130">
        <v>1</v>
      </c>
      <c r="AI12" s="130">
        <v>1</v>
      </c>
      <c r="AJ12" s="130">
        <v>1</v>
      </c>
      <c r="AK12" s="130">
        <v>1</v>
      </c>
      <c r="AL12" s="130">
        <v>1</v>
      </c>
      <c r="AM12" s="130">
        <v>1</v>
      </c>
      <c r="AN12" s="130">
        <v>2</v>
      </c>
      <c r="AO12" s="130">
        <v>1</v>
      </c>
      <c r="AP12" s="130">
        <v>1</v>
      </c>
      <c r="AQ12" s="130">
        <v>1</v>
      </c>
      <c r="AR12" s="130">
        <v>1</v>
      </c>
      <c r="AS12" s="130">
        <v>1</v>
      </c>
      <c r="AT12" s="130">
        <v>1</v>
      </c>
      <c r="AU12" s="130">
        <v>1</v>
      </c>
      <c r="AV12" s="130">
        <v>1</v>
      </c>
      <c r="AW12" s="130">
        <v>1</v>
      </c>
      <c r="AX12" s="130">
        <v>1</v>
      </c>
      <c r="AY12" s="130">
        <v>1</v>
      </c>
      <c r="AZ12" s="130">
        <v>0</v>
      </c>
      <c r="BA12" s="130">
        <v>0</v>
      </c>
      <c r="BB12" s="130">
        <v>1</v>
      </c>
      <c r="BC12" s="130">
        <v>0</v>
      </c>
      <c r="BD12" s="130">
        <v>0</v>
      </c>
      <c r="BE12" s="130">
        <v>0</v>
      </c>
      <c r="BF12" s="248">
        <v>0</v>
      </c>
    </row>
    <row r="13" spans="1:225" s="426" customFormat="1" ht="5.0999999999999996" customHeight="1">
      <c r="A13" s="424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</row>
    <row r="14" spans="1:225" s="117" customFormat="1" ht="15" customHeight="1" thickBot="1">
      <c r="A14" s="144" t="s">
        <v>330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100</v>
      </c>
      <c r="AO14" s="83">
        <v>100</v>
      </c>
      <c r="AP14" s="83">
        <v>100</v>
      </c>
      <c r="AQ14" s="83">
        <v>100</v>
      </c>
      <c r="AR14" s="83">
        <v>100</v>
      </c>
      <c r="AS14" s="83">
        <v>100</v>
      </c>
      <c r="AT14" s="83">
        <v>100</v>
      </c>
      <c r="AU14" s="83">
        <v>100</v>
      </c>
      <c r="AV14" s="83">
        <v>100</v>
      </c>
      <c r="AW14" s="83">
        <v>100</v>
      </c>
      <c r="AX14" s="83">
        <v>100</v>
      </c>
      <c r="AY14" s="83">
        <v>100</v>
      </c>
      <c r="AZ14" s="83">
        <v>100</v>
      </c>
      <c r="BA14" s="83">
        <v>100</v>
      </c>
      <c r="BB14" s="83">
        <v>100</v>
      </c>
      <c r="BC14" s="83">
        <v>100</v>
      </c>
      <c r="BD14" s="83">
        <v>100</v>
      </c>
      <c r="BE14" s="83">
        <v>100</v>
      </c>
      <c r="BF14" s="83">
        <v>100</v>
      </c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</row>
    <row r="15" spans="1:225" ht="12.95" customHeight="1" thickTop="1">
      <c r="A15" s="424"/>
      <c r="B15" s="427"/>
      <c r="C15" s="427"/>
      <c r="D15" s="427"/>
      <c r="E15" s="427"/>
      <c r="F15" s="427"/>
      <c r="G15" s="427"/>
      <c r="H15" s="424"/>
      <c r="I15" s="424"/>
      <c r="J15" s="428"/>
      <c r="K15" s="428"/>
      <c r="L15" s="428"/>
      <c r="M15" s="428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</row>
    <row r="16" spans="1:225" s="431" customFormat="1" ht="11.25">
      <c r="A16" s="429"/>
      <c r="B16" s="429"/>
      <c r="C16" s="429"/>
      <c r="D16" s="429"/>
      <c r="E16" s="429"/>
      <c r="F16" s="429"/>
      <c r="G16" s="429"/>
      <c r="H16" s="429"/>
      <c r="I16" s="429"/>
      <c r="J16" s="391"/>
      <c r="K16" s="391"/>
      <c r="L16" s="391"/>
      <c r="M16" s="391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</row>
    <row r="17" spans="1:58" s="431" customFormat="1" ht="11.25">
      <c r="A17" s="429"/>
      <c r="B17" s="429"/>
      <c r="C17" s="429"/>
      <c r="D17" s="429"/>
      <c r="E17" s="429"/>
      <c r="F17" s="429"/>
      <c r="G17" s="429"/>
      <c r="H17" s="429"/>
      <c r="I17" s="429"/>
      <c r="J17" s="391"/>
      <c r="K17" s="391"/>
      <c r="L17" s="391"/>
      <c r="M17" s="391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</row>
    <row r="18" spans="1:58" s="431" customFormat="1" ht="11.25">
      <c r="A18" s="429"/>
      <c r="B18" s="429"/>
      <c r="C18" s="429"/>
      <c r="D18" s="429"/>
      <c r="E18" s="429"/>
      <c r="F18" s="429"/>
      <c r="G18" s="429"/>
      <c r="H18" s="429"/>
      <c r="I18" s="429"/>
      <c r="J18" s="391"/>
      <c r="K18" s="391"/>
      <c r="L18" s="391"/>
      <c r="M18" s="391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</row>
    <row r="19" spans="1:58" s="431" customFormat="1" ht="11.25">
      <c r="A19" s="429"/>
      <c r="B19" s="429"/>
      <c r="C19" s="429"/>
      <c r="D19" s="429"/>
      <c r="E19" s="429"/>
      <c r="F19" s="429"/>
      <c r="G19" s="429"/>
      <c r="H19" s="429"/>
      <c r="I19" s="429"/>
      <c r="J19" s="391"/>
      <c r="K19" s="391"/>
      <c r="L19" s="391"/>
      <c r="M19" s="391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</row>
    <row r="20" spans="1:58" s="431" customFormat="1" ht="11.25">
      <c r="A20" s="429"/>
      <c r="B20" s="429"/>
      <c r="C20" s="429"/>
      <c r="D20" s="429"/>
      <c r="E20" s="429"/>
      <c r="F20" s="429"/>
      <c r="G20" s="429"/>
      <c r="H20" s="429"/>
      <c r="I20" s="429"/>
      <c r="J20" s="391"/>
      <c r="K20" s="391"/>
      <c r="L20" s="391"/>
      <c r="M20" s="391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</row>
    <row r="21" spans="1:58" s="431" customFormat="1" ht="11.25">
      <c r="A21" s="429"/>
      <c r="B21" s="430"/>
      <c r="C21" s="430"/>
      <c r="D21" s="430"/>
      <c r="E21" s="430"/>
      <c r="F21" s="430"/>
      <c r="G21" s="430"/>
      <c r="H21" s="429"/>
      <c r="I21" s="429"/>
      <c r="J21" s="391"/>
      <c r="K21" s="391"/>
      <c r="L21" s="391"/>
      <c r="M21" s="391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</row>
    <row r="22" spans="1:58" s="431" customFormat="1">
      <c r="A22" s="429"/>
      <c r="B22" s="430"/>
      <c r="C22" s="430"/>
      <c r="D22" s="430"/>
      <c r="E22" s="430"/>
      <c r="F22" s="430"/>
      <c r="G22" s="430"/>
      <c r="H22" s="429"/>
      <c r="I22" s="429"/>
      <c r="J22" s="391"/>
      <c r="K22" s="391"/>
      <c r="L22" s="391"/>
      <c r="M22" s="391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6"/>
      <c r="AM22" s="426"/>
      <c r="AN22" s="432"/>
      <c r="AO22" s="426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</row>
    <row r="23" spans="1:58" s="431" customFormat="1" ht="11.25">
      <c r="A23" s="429"/>
      <c r="B23" s="429"/>
      <c r="C23" s="429"/>
      <c r="D23" s="429"/>
      <c r="E23" s="429"/>
      <c r="F23" s="429"/>
      <c r="G23" s="429"/>
      <c r="H23" s="429"/>
      <c r="I23" s="429"/>
      <c r="J23" s="391"/>
      <c r="K23" s="391"/>
      <c r="L23" s="391"/>
      <c r="M23" s="391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</row>
    <row r="24" spans="1:58" s="431" customFormat="1" ht="11.25">
      <c r="A24" s="429"/>
      <c r="B24" s="429"/>
      <c r="C24" s="429"/>
      <c r="D24" s="429"/>
      <c r="E24" s="429"/>
      <c r="F24" s="429"/>
      <c r="G24" s="429"/>
      <c r="H24" s="429"/>
      <c r="I24" s="429"/>
      <c r="J24" s="391"/>
      <c r="K24" s="391"/>
      <c r="L24" s="391"/>
      <c r="M24" s="391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</row>
    <row r="25" spans="1:58" s="431" customFormat="1" ht="11.25">
      <c r="A25" s="429"/>
      <c r="B25" s="429"/>
      <c r="C25" s="429"/>
      <c r="D25" s="429"/>
      <c r="E25" s="429"/>
      <c r="F25" s="429"/>
      <c r="G25" s="429"/>
      <c r="H25" s="429"/>
      <c r="I25" s="429"/>
      <c r="J25" s="391"/>
      <c r="K25" s="391"/>
      <c r="L25" s="391"/>
      <c r="M25" s="391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</row>
    <row r="26" spans="1:58" s="431" customFormat="1" ht="11.25">
      <c r="A26" s="429"/>
      <c r="B26" s="429"/>
      <c r="C26" s="429"/>
      <c r="D26" s="429"/>
      <c r="E26" s="429"/>
      <c r="F26" s="429"/>
      <c r="G26" s="429"/>
      <c r="H26" s="429"/>
      <c r="I26" s="429"/>
      <c r="J26" s="391"/>
      <c r="K26" s="391"/>
      <c r="L26" s="391"/>
      <c r="M26" s="391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</row>
    <row r="27" spans="1:58" s="431" customFormat="1" ht="11.25">
      <c r="A27" s="429"/>
      <c r="B27" s="429"/>
      <c r="C27" s="429"/>
      <c r="D27" s="429"/>
      <c r="E27" s="429"/>
      <c r="F27" s="429"/>
      <c r="G27" s="429"/>
      <c r="H27" s="429"/>
      <c r="I27" s="429"/>
      <c r="J27" s="391"/>
      <c r="K27" s="391"/>
      <c r="L27" s="391"/>
      <c r="M27" s="391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</row>
    <row r="28" spans="1:58" s="431" customFormat="1" ht="11.25">
      <c r="A28" s="429"/>
      <c r="B28" s="429"/>
      <c r="C28" s="429"/>
      <c r="D28" s="429"/>
      <c r="E28" s="429"/>
      <c r="F28" s="429"/>
      <c r="G28" s="429"/>
      <c r="H28" s="429"/>
      <c r="I28" s="429"/>
      <c r="J28" s="391"/>
      <c r="K28" s="391"/>
      <c r="L28" s="391"/>
      <c r="M28" s="391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</row>
    <row r="29" spans="1:58" s="431" customFormat="1" ht="11.25">
      <c r="A29" s="429"/>
      <c r="B29" s="429"/>
      <c r="C29" s="429"/>
      <c r="D29" s="429"/>
      <c r="E29" s="429"/>
      <c r="F29" s="429"/>
      <c r="G29" s="429"/>
      <c r="H29" s="429"/>
      <c r="I29" s="429"/>
      <c r="J29" s="391"/>
      <c r="K29" s="391"/>
      <c r="L29" s="391"/>
      <c r="M29" s="391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</row>
    <row r="30" spans="1:58" s="431" customFormat="1" ht="11.25">
      <c r="A30" s="429"/>
      <c r="B30" s="429"/>
      <c r="C30" s="429"/>
      <c r="D30" s="429"/>
      <c r="E30" s="429"/>
      <c r="F30" s="429"/>
      <c r="G30" s="429"/>
      <c r="H30" s="429"/>
      <c r="I30" s="429"/>
      <c r="J30" s="391"/>
      <c r="K30" s="391"/>
      <c r="L30" s="391"/>
      <c r="M30" s="391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</row>
    <row r="31" spans="1:58" s="431" customFormat="1" ht="11.25">
      <c r="A31" s="429"/>
      <c r="B31" s="429"/>
      <c r="C31" s="429"/>
      <c r="D31" s="429"/>
      <c r="E31" s="429"/>
      <c r="F31" s="429"/>
      <c r="G31" s="429"/>
      <c r="H31" s="429"/>
      <c r="I31" s="429"/>
      <c r="J31" s="391"/>
      <c r="K31" s="391"/>
      <c r="L31" s="391"/>
      <c r="M31" s="391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</row>
    <row r="32" spans="1:58" s="431" customFormat="1" ht="11.25">
      <c r="A32" s="429"/>
      <c r="B32" s="429"/>
      <c r="C32" s="429"/>
      <c r="D32" s="429"/>
      <c r="E32" s="429"/>
      <c r="F32" s="429"/>
      <c r="G32" s="429"/>
      <c r="H32" s="429"/>
      <c r="I32" s="429"/>
      <c r="J32" s="391"/>
      <c r="K32" s="391"/>
      <c r="L32" s="391"/>
      <c r="M32" s="391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</row>
    <row r="33" spans="1:58" s="431" customFormat="1" ht="11.25">
      <c r="A33" s="429"/>
      <c r="B33" s="429"/>
      <c r="C33" s="429"/>
      <c r="D33" s="429"/>
      <c r="E33" s="429"/>
      <c r="F33" s="429"/>
      <c r="G33" s="429"/>
      <c r="H33" s="429"/>
      <c r="I33" s="429"/>
      <c r="J33" s="391"/>
      <c r="K33" s="391"/>
      <c r="L33" s="391"/>
      <c r="M33" s="391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</row>
    <row r="34" spans="1:58" s="431" customFormat="1" ht="11.25">
      <c r="A34" s="429"/>
      <c r="B34" s="429"/>
      <c r="C34" s="429"/>
      <c r="D34" s="429"/>
      <c r="E34" s="429"/>
      <c r="F34" s="429"/>
      <c r="G34" s="429"/>
      <c r="H34" s="429"/>
      <c r="I34" s="429"/>
      <c r="J34" s="391"/>
      <c r="K34" s="391"/>
      <c r="L34" s="391"/>
      <c r="M34" s="391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</row>
    <row r="35" spans="1:58" s="431" customFormat="1" ht="11.25">
      <c r="A35" s="429"/>
      <c r="B35" s="429"/>
      <c r="C35" s="429"/>
      <c r="D35" s="429"/>
      <c r="E35" s="429"/>
      <c r="F35" s="429"/>
      <c r="G35" s="429"/>
      <c r="H35" s="429"/>
      <c r="I35" s="429"/>
      <c r="J35" s="391"/>
      <c r="K35" s="391"/>
      <c r="L35" s="391"/>
      <c r="M35" s="391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</row>
    <row r="36" spans="1:58" s="431" customFormat="1" ht="11.25">
      <c r="A36" s="429"/>
      <c r="B36" s="429"/>
      <c r="C36" s="429"/>
      <c r="D36" s="429"/>
      <c r="E36" s="429"/>
      <c r="F36" s="429"/>
      <c r="G36" s="429"/>
      <c r="H36" s="429"/>
      <c r="I36" s="429"/>
      <c r="J36" s="391"/>
      <c r="K36" s="391"/>
      <c r="L36" s="391"/>
      <c r="M36" s="391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</row>
    <row r="37" spans="1:58" s="431" customFormat="1" ht="11.25">
      <c r="A37" s="429"/>
      <c r="B37" s="429"/>
      <c r="C37" s="429"/>
      <c r="D37" s="429"/>
      <c r="E37" s="429"/>
      <c r="F37" s="429"/>
      <c r="G37" s="429"/>
      <c r="H37" s="429"/>
      <c r="I37" s="429"/>
      <c r="J37" s="391"/>
      <c r="K37" s="391"/>
      <c r="L37" s="391"/>
      <c r="M37" s="391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</row>
    <row r="38" spans="1:58" s="431" customFormat="1" ht="11.25">
      <c r="A38" s="429"/>
      <c r="B38" s="429"/>
      <c r="C38" s="429"/>
      <c r="D38" s="429"/>
      <c r="E38" s="429"/>
      <c r="F38" s="429"/>
      <c r="G38" s="429"/>
      <c r="H38" s="429"/>
      <c r="I38" s="429"/>
      <c r="J38" s="391"/>
      <c r="K38" s="391"/>
      <c r="L38" s="391"/>
      <c r="M38" s="391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</row>
    <row r="39" spans="1:58" s="431" customFormat="1" ht="11.25">
      <c r="A39" s="429"/>
      <c r="B39" s="429"/>
      <c r="C39" s="429"/>
      <c r="D39" s="429"/>
      <c r="E39" s="429"/>
      <c r="F39" s="429"/>
      <c r="G39" s="429"/>
      <c r="H39" s="429"/>
      <c r="I39" s="429"/>
      <c r="J39" s="391"/>
      <c r="K39" s="391"/>
      <c r="L39" s="391"/>
      <c r="M39" s="391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</row>
    <row r="40" spans="1:58" s="431" customFormat="1" ht="11.25">
      <c r="A40" s="429"/>
      <c r="B40" s="429"/>
      <c r="C40" s="429"/>
      <c r="D40" s="429"/>
      <c r="E40" s="429"/>
      <c r="F40" s="429"/>
      <c r="G40" s="429"/>
      <c r="H40" s="429"/>
      <c r="I40" s="429"/>
      <c r="J40" s="391"/>
      <c r="K40" s="391"/>
      <c r="L40" s="391"/>
      <c r="M40" s="391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</row>
    <row r="41" spans="1:58" s="431" customFormat="1" ht="11.25">
      <c r="A41" s="429"/>
      <c r="B41" s="429"/>
      <c r="C41" s="429"/>
      <c r="D41" s="429"/>
      <c r="E41" s="429"/>
      <c r="F41" s="429"/>
      <c r="G41" s="429"/>
      <c r="H41" s="429"/>
      <c r="I41" s="429"/>
      <c r="J41" s="391"/>
      <c r="K41" s="391"/>
      <c r="L41" s="391"/>
      <c r="M41" s="391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</row>
    <row r="42" spans="1:58" s="431" customFormat="1" ht="11.25">
      <c r="A42" s="429"/>
      <c r="B42" s="429"/>
      <c r="C42" s="429"/>
      <c r="D42" s="429"/>
      <c r="E42" s="429"/>
      <c r="F42" s="429"/>
      <c r="G42" s="429"/>
      <c r="H42" s="429"/>
      <c r="I42" s="429"/>
      <c r="J42" s="391"/>
      <c r="K42" s="391"/>
      <c r="L42" s="391"/>
      <c r="M42" s="391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</row>
    <row r="43" spans="1:58" s="431" customFormat="1" ht="11.25">
      <c r="A43" s="429"/>
      <c r="B43" s="429"/>
      <c r="C43" s="429"/>
      <c r="D43" s="429"/>
      <c r="E43" s="429"/>
      <c r="F43" s="429"/>
      <c r="G43" s="429"/>
      <c r="H43" s="429"/>
      <c r="I43" s="429"/>
      <c r="J43" s="391"/>
      <c r="K43" s="391"/>
      <c r="L43" s="391"/>
      <c r="M43" s="391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</row>
    <row r="44" spans="1:58" s="431" customFormat="1" ht="11.25">
      <c r="A44" s="429"/>
      <c r="B44" s="429"/>
      <c r="C44" s="429"/>
      <c r="D44" s="429"/>
      <c r="E44" s="429"/>
      <c r="F44" s="429"/>
      <c r="G44" s="429"/>
      <c r="H44" s="429"/>
      <c r="I44" s="429"/>
      <c r="J44" s="391"/>
      <c r="K44" s="391"/>
      <c r="L44" s="391"/>
      <c r="M44" s="391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</row>
    <row r="45" spans="1:58" s="431" customFormat="1" ht="11.25">
      <c r="A45" s="429"/>
      <c r="B45" s="429"/>
      <c r="C45" s="429"/>
      <c r="D45" s="429"/>
      <c r="E45" s="429"/>
      <c r="F45" s="429"/>
      <c r="G45" s="429"/>
      <c r="H45" s="429"/>
      <c r="I45" s="429"/>
      <c r="J45" s="391"/>
      <c r="K45" s="391"/>
      <c r="L45" s="391"/>
      <c r="M45" s="391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</row>
    <row r="46" spans="1:58" s="431" customFormat="1" ht="11.25">
      <c r="A46" s="429"/>
      <c r="B46" s="429"/>
      <c r="C46" s="429"/>
      <c r="D46" s="429"/>
      <c r="E46" s="429"/>
      <c r="F46" s="429"/>
      <c r="G46" s="429"/>
      <c r="H46" s="429"/>
      <c r="I46" s="429"/>
      <c r="J46" s="391"/>
      <c r="K46" s="391"/>
      <c r="L46" s="391"/>
      <c r="M46" s="391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</row>
    <row r="47" spans="1:58" s="431" customFormat="1" ht="11.25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391"/>
      <c r="AA47" s="391"/>
      <c r="AB47" s="391"/>
      <c r="AC47" s="391"/>
      <c r="AD47" s="429"/>
      <c r="AE47" s="429"/>
      <c r="AF47" s="429"/>
      <c r="AG47" s="429"/>
      <c r="AH47" s="429"/>
      <c r="AI47" s="429"/>
      <c r="AJ47" s="429"/>
      <c r="AK47" s="429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</row>
    <row r="48" spans="1:58" s="431" customFormat="1" ht="11.25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391"/>
      <c r="AA48" s="391"/>
      <c r="AB48" s="391"/>
      <c r="AC48" s="391"/>
      <c r="AD48" s="429"/>
      <c r="AE48" s="429"/>
      <c r="AF48" s="429"/>
      <c r="AG48" s="429"/>
      <c r="AH48" s="429"/>
      <c r="AI48" s="429"/>
      <c r="AJ48" s="429"/>
      <c r="AK48" s="429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</row>
    <row r="49" spans="1:58" s="431" customFormat="1" ht="11.25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391"/>
      <c r="AA49" s="391"/>
      <c r="AB49" s="391"/>
      <c r="AC49" s="391"/>
      <c r="AD49" s="429"/>
      <c r="AE49" s="429"/>
      <c r="AF49" s="429"/>
      <c r="AG49" s="429"/>
      <c r="AH49" s="429"/>
      <c r="AI49" s="429"/>
      <c r="AJ49" s="429"/>
      <c r="AK49" s="429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</row>
    <row r="50" spans="1:58" s="431" customFormat="1" ht="11.25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391"/>
      <c r="AA50" s="391"/>
      <c r="AB50" s="391"/>
      <c r="AC50" s="391"/>
      <c r="AD50" s="429"/>
      <c r="AE50" s="429"/>
      <c r="AF50" s="429"/>
      <c r="AG50" s="429"/>
      <c r="AH50" s="429"/>
      <c r="AI50" s="429"/>
      <c r="AJ50" s="429"/>
      <c r="AK50" s="429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</row>
    <row r="51" spans="1:58" s="431" customFormat="1" ht="11.25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391"/>
      <c r="AA51" s="391"/>
      <c r="AB51" s="391"/>
      <c r="AC51" s="391"/>
      <c r="AD51" s="429"/>
      <c r="AE51" s="429"/>
      <c r="AF51" s="429"/>
      <c r="AG51" s="429"/>
      <c r="AH51" s="429"/>
      <c r="AI51" s="429"/>
      <c r="AJ51" s="429"/>
      <c r="AK51" s="429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</row>
    <row r="52" spans="1:58" s="431" customFormat="1" ht="11.25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391"/>
      <c r="AA52" s="391"/>
      <c r="AB52" s="391"/>
      <c r="AC52" s="391"/>
      <c r="AD52" s="429"/>
      <c r="AE52" s="429"/>
      <c r="AF52" s="429"/>
      <c r="AG52" s="429"/>
      <c r="AH52" s="429"/>
      <c r="AI52" s="429"/>
      <c r="AJ52" s="429"/>
      <c r="AK52" s="429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</row>
    <row r="53" spans="1:58" s="431" customFormat="1" ht="11.25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391"/>
      <c r="AA53" s="391"/>
      <c r="AB53" s="391"/>
      <c r="AC53" s="391"/>
      <c r="AD53" s="429"/>
      <c r="AE53" s="429"/>
      <c r="AF53" s="429"/>
      <c r="AG53" s="429"/>
      <c r="AH53" s="429"/>
      <c r="AI53" s="429"/>
      <c r="AJ53" s="429"/>
      <c r="AK53" s="429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</row>
    <row r="54" spans="1:58" s="431" customFormat="1" ht="11.25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391"/>
      <c r="AA54" s="391"/>
      <c r="AB54" s="391"/>
      <c r="AC54" s="391"/>
      <c r="AD54" s="429"/>
      <c r="AE54" s="429"/>
      <c r="AF54" s="429"/>
      <c r="AG54" s="429"/>
      <c r="AH54" s="429"/>
      <c r="AI54" s="429"/>
      <c r="AJ54" s="429"/>
      <c r="AK54" s="429"/>
      <c r="AL54" s="432"/>
      <c r="AM54" s="432"/>
      <c r="AN54" s="432"/>
      <c r="AO54" s="432"/>
      <c r="AP54" s="432"/>
      <c r="AQ54" s="432"/>
      <c r="AR54" s="432"/>
      <c r="AS54" s="432"/>
      <c r="AT54" s="432"/>
      <c r="AU54" s="432"/>
      <c r="AV54" s="432"/>
      <c r="AW54" s="432"/>
      <c r="AX54" s="432"/>
      <c r="AY54" s="432"/>
      <c r="AZ54" s="432"/>
      <c r="BA54" s="432"/>
      <c r="BB54" s="432"/>
      <c r="BC54" s="432"/>
      <c r="BD54" s="432"/>
      <c r="BE54" s="432"/>
      <c r="BF54" s="432"/>
    </row>
    <row r="55" spans="1:58" s="431" customFormat="1" ht="11.25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391"/>
      <c r="AA55" s="391"/>
      <c r="AB55" s="391"/>
      <c r="AC55" s="391"/>
      <c r="AD55" s="429"/>
      <c r="AE55" s="429"/>
      <c r="AF55" s="429"/>
      <c r="AG55" s="429"/>
      <c r="AH55" s="429"/>
      <c r="AI55" s="429"/>
      <c r="AJ55" s="429"/>
      <c r="AK55" s="429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</row>
    <row r="56" spans="1:58" s="431" customFormat="1" ht="11.25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391"/>
      <c r="AA56" s="391"/>
      <c r="AB56" s="391"/>
      <c r="AC56" s="391"/>
      <c r="AD56" s="429"/>
      <c r="AE56" s="429"/>
      <c r="AF56" s="429"/>
      <c r="AG56" s="429"/>
      <c r="AH56" s="429"/>
      <c r="AI56" s="429"/>
      <c r="AJ56" s="429"/>
      <c r="AK56" s="429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432"/>
      <c r="BD56" s="432"/>
      <c r="BE56" s="432"/>
      <c r="BF56" s="432"/>
    </row>
    <row r="57" spans="1:58" s="431" customFormat="1" ht="11.25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391"/>
      <c r="AA57" s="391"/>
      <c r="AB57" s="391"/>
      <c r="AC57" s="391"/>
      <c r="AD57" s="429"/>
      <c r="AE57" s="429"/>
      <c r="AF57" s="429"/>
      <c r="AG57" s="429"/>
      <c r="AH57" s="429"/>
      <c r="AI57" s="429"/>
      <c r="AJ57" s="429"/>
      <c r="AK57" s="429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</row>
    <row r="58" spans="1:58" s="431" customFormat="1" ht="11.25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391"/>
      <c r="AA58" s="391"/>
      <c r="AB58" s="391"/>
      <c r="AC58" s="391"/>
      <c r="AD58" s="429"/>
      <c r="AE58" s="429"/>
      <c r="AF58" s="429"/>
      <c r="AG58" s="429"/>
      <c r="AH58" s="429"/>
      <c r="AI58" s="429"/>
      <c r="AJ58" s="429"/>
      <c r="AK58" s="429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</row>
    <row r="59" spans="1:58" s="431" customFormat="1" ht="11.25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391"/>
      <c r="AA59" s="391"/>
      <c r="AB59" s="391"/>
      <c r="AC59" s="391"/>
      <c r="AD59" s="429"/>
      <c r="AE59" s="429"/>
      <c r="AF59" s="429"/>
      <c r="AG59" s="429"/>
      <c r="AH59" s="429"/>
      <c r="AI59" s="429"/>
      <c r="AJ59" s="429"/>
      <c r="AK59" s="429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</row>
    <row r="60" spans="1:58" s="431" customFormat="1" ht="11.25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391"/>
      <c r="AA60" s="391"/>
      <c r="AB60" s="391"/>
      <c r="AC60" s="391"/>
      <c r="AD60" s="429"/>
      <c r="AE60" s="429"/>
      <c r="AF60" s="429"/>
      <c r="AG60" s="429"/>
      <c r="AH60" s="429"/>
      <c r="AI60" s="429"/>
      <c r="AJ60" s="429"/>
      <c r="AK60" s="429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432"/>
      <c r="BC60" s="432"/>
      <c r="BD60" s="432"/>
      <c r="BE60" s="432"/>
      <c r="BF60" s="432"/>
    </row>
    <row r="61" spans="1:58" s="431" customFormat="1" ht="11.25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391"/>
      <c r="AA61" s="391"/>
      <c r="AB61" s="391"/>
      <c r="AC61" s="391"/>
      <c r="AD61" s="429"/>
      <c r="AE61" s="429"/>
      <c r="AF61" s="429"/>
      <c r="AG61" s="429"/>
      <c r="AH61" s="429"/>
      <c r="AI61" s="429"/>
      <c r="AJ61" s="429"/>
      <c r="AK61" s="429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</row>
    <row r="62" spans="1:58" s="431" customFormat="1" ht="11.25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391"/>
      <c r="AA62" s="391"/>
      <c r="AB62" s="391"/>
      <c r="AC62" s="391"/>
      <c r="AD62" s="429"/>
      <c r="AE62" s="429"/>
      <c r="AF62" s="429"/>
      <c r="AG62" s="429"/>
      <c r="AH62" s="429"/>
      <c r="AI62" s="429"/>
      <c r="AJ62" s="429"/>
      <c r="AK62" s="429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</row>
    <row r="63" spans="1:58" s="431" customFormat="1" ht="11.25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391"/>
      <c r="AA63" s="391"/>
      <c r="AB63" s="391"/>
      <c r="AC63" s="391"/>
      <c r="AD63" s="429"/>
      <c r="AE63" s="429"/>
      <c r="AF63" s="429"/>
      <c r="AG63" s="429"/>
      <c r="AH63" s="429"/>
      <c r="AI63" s="429"/>
      <c r="AJ63" s="429"/>
      <c r="AK63" s="429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</row>
    <row r="64" spans="1:58" s="431" customFormat="1" ht="11.25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391"/>
      <c r="AA64" s="391"/>
      <c r="AB64" s="391"/>
      <c r="AC64" s="391"/>
      <c r="AD64" s="429"/>
      <c r="AE64" s="429"/>
      <c r="AF64" s="429"/>
      <c r="AG64" s="429"/>
      <c r="AH64" s="429"/>
      <c r="AI64" s="429"/>
      <c r="AJ64" s="429"/>
      <c r="AK64" s="429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</row>
    <row r="65" spans="1:58" s="431" customFormat="1" ht="11.25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391"/>
      <c r="AA65" s="391"/>
      <c r="AB65" s="391"/>
      <c r="AC65" s="391"/>
      <c r="AD65" s="429"/>
      <c r="AE65" s="429"/>
      <c r="AF65" s="429"/>
      <c r="AG65" s="429"/>
      <c r="AH65" s="429"/>
      <c r="AI65" s="429"/>
      <c r="AJ65" s="429"/>
      <c r="AK65" s="429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</row>
    <row r="66" spans="1:58" s="431" customFormat="1" ht="11.25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391"/>
      <c r="AA66" s="391"/>
      <c r="AB66" s="391"/>
      <c r="AC66" s="391"/>
      <c r="AD66" s="429"/>
      <c r="AE66" s="429"/>
      <c r="AF66" s="429"/>
      <c r="AG66" s="429"/>
      <c r="AH66" s="429"/>
      <c r="AI66" s="429"/>
      <c r="AJ66" s="429"/>
      <c r="AK66" s="429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</row>
    <row r="67" spans="1:58" s="431" customFormat="1" ht="11.25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391"/>
      <c r="AA67" s="391"/>
      <c r="AB67" s="391"/>
      <c r="AC67" s="391"/>
      <c r="AD67" s="429"/>
      <c r="AE67" s="429"/>
      <c r="AF67" s="429"/>
      <c r="AG67" s="429"/>
      <c r="AH67" s="429"/>
      <c r="AI67" s="429"/>
      <c r="AJ67" s="429"/>
      <c r="AK67" s="429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</row>
    <row r="68" spans="1:58" s="431" customFormat="1" ht="11.25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391"/>
      <c r="AA68" s="391"/>
      <c r="AB68" s="391"/>
      <c r="AC68" s="391"/>
      <c r="AD68" s="429"/>
      <c r="AE68" s="429"/>
      <c r="AF68" s="429"/>
      <c r="AG68" s="429"/>
      <c r="AH68" s="429"/>
      <c r="AI68" s="429"/>
      <c r="AJ68" s="429"/>
      <c r="AK68" s="429"/>
      <c r="AL68" s="432"/>
      <c r="AM68" s="432"/>
      <c r="AN68" s="432"/>
      <c r="AO68" s="432"/>
      <c r="AP68" s="432"/>
      <c r="AQ68" s="432"/>
      <c r="AR68" s="432"/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</row>
    <row r="69" spans="1:58" s="431" customFormat="1" ht="11.25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391"/>
      <c r="AA69" s="391"/>
      <c r="AB69" s="391"/>
      <c r="AC69" s="391"/>
      <c r="AD69" s="429"/>
      <c r="AE69" s="429"/>
      <c r="AF69" s="429"/>
      <c r="AG69" s="429"/>
      <c r="AH69" s="429"/>
      <c r="AI69" s="429"/>
      <c r="AJ69" s="429"/>
      <c r="AK69" s="429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</row>
    <row r="70" spans="1:58" s="431" customFormat="1" ht="11.25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391"/>
      <c r="AA70" s="391"/>
      <c r="AB70" s="391"/>
      <c r="AC70" s="391"/>
      <c r="AD70" s="429"/>
      <c r="AE70" s="429"/>
      <c r="AF70" s="429"/>
      <c r="AG70" s="429"/>
      <c r="AH70" s="429"/>
      <c r="AI70" s="429"/>
      <c r="AJ70" s="429"/>
      <c r="AK70" s="429"/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92" orientation="landscape" r:id="rId1"/>
  <headerFooter alignWithMargins="0">
    <oddHeader>&amp;R&amp;P/&amp;N</oddHeader>
  </headerFooter>
  <colBreaks count="3" manualBreakCount="3">
    <brk id="13" max="13" man="1"/>
    <brk id="25" max="1048575" man="1"/>
    <brk id="37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V39"/>
  <sheetViews>
    <sheetView showGridLines="0" zoomScaleNormal="100" zoomScaleSheetLayoutView="100" workbookViewId="0">
      <pane xSplit="1" ySplit="8" topLeftCell="B9" activePane="bottomRight" state="frozen"/>
      <selection pane="topRight"/>
      <selection pane="bottomLeft"/>
      <selection pane="bottomRight" activeCell="J20" sqref="J20"/>
    </sheetView>
  </sheetViews>
  <sheetFormatPr defaultColWidth="11" defaultRowHeight="12"/>
  <cols>
    <col min="1" max="1" width="67.5" style="91" customWidth="1"/>
    <col min="2" max="9" width="9.375" style="91" customWidth="1"/>
    <col min="10" max="10" width="9.375" style="81" customWidth="1"/>
    <col min="11" max="16384" width="11" style="70"/>
  </cols>
  <sheetData>
    <row r="1" spans="1:178" s="50" customFormat="1" ht="15" customHeight="1">
      <c r="A1" s="44"/>
      <c r="B1" s="45"/>
      <c r="C1" s="45"/>
      <c r="D1" s="45"/>
      <c r="E1" s="45"/>
      <c r="F1" s="45"/>
      <c r="G1" s="45"/>
      <c r="H1" s="45"/>
      <c r="I1" s="45"/>
      <c r="J1" s="46"/>
      <c r="K1" s="47"/>
      <c r="L1" s="45"/>
      <c r="M1" s="47"/>
      <c r="N1" s="45"/>
      <c r="O1" s="47"/>
      <c r="P1" s="45"/>
      <c r="Q1" s="47"/>
      <c r="R1" s="45"/>
      <c r="S1" s="47"/>
      <c r="T1" s="45"/>
      <c r="U1" s="47"/>
      <c r="V1" s="45"/>
      <c r="W1" s="47"/>
      <c r="X1" s="45"/>
      <c r="Y1" s="47"/>
      <c r="Z1" s="45"/>
      <c r="AA1" s="47"/>
      <c r="AB1" s="45"/>
      <c r="AC1" s="47"/>
      <c r="AD1" s="45"/>
      <c r="AE1" s="47"/>
      <c r="AF1" s="45"/>
      <c r="AG1" s="47"/>
      <c r="AH1" s="45"/>
      <c r="AI1" s="47"/>
      <c r="AJ1" s="45"/>
      <c r="AK1" s="47"/>
      <c r="AL1" s="48"/>
      <c r="AM1" s="48"/>
      <c r="AN1" s="45"/>
      <c r="AO1" s="47"/>
      <c r="AP1" s="49"/>
      <c r="AQ1" s="49"/>
      <c r="AR1" s="49"/>
      <c r="AS1" s="49"/>
      <c r="AT1" s="49"/>
      <c r="AU1" s="47"/>
      <c r="AV1" s="49"/>
      <c r="AW1" s="47"/>
      <c r="AX1" s="49"/>
      <c r="AY1" s="49"/>
      <c r="AZ1" s="49"/>
      <c r="BA1" s="44"/>
      <c r="BB1" s="44"/>
      <c r="BC1" s="45"/>
      <c r="BD1" s="47"/>
      <c r="BE1" s="45"/>
      <c r="BF1" s="47"/>
      <c r="BG1" s="45"/>
      <c r="BH1" s="47"/>
      <c r="BI1" s="45"/>
      <c r="BJ1" s="47"/>
      <c r="BK1" s="45"/>
      <c r="BL1" s="47"/>
      <c r="BM1" s="45"/>
      <c r="BN1" s="47"/>
      <c r="BO1" s="45"/>
      <c r="BP1" s="47"/>
      <c r="BQ1" s="45"/>
      <c r="BR1" s="47"/>
      <c r="BS1" s="45"/>
      <c r="BT1" s="47"/>
      <c r="BU1" s="45"/>
      <c r="BV1" s="47"/>
      <c r="BW1" s="45"/>
      <c r="BX1" s="47"/>
      <c r="BY1" s="45"/>
      <c r="BZ1" s="47"/>
      <c r="CA1" s="45"/>
      <c r="CB1" s="47"/>
      <c r="CC1" s="45"/>
      <c r="CD1" s="47"/>
      <c r="CE1" s="45"/>
      <c r="CF1" s="47"/>
      <c r="CG1" s="45"/>
      <c r="CH1" s="47"/>
      <c r="CI1" s="45"/>
      <c r="CJ1" s="47"/>
      <c r="CK1" s="45"/>
      <c r="CL1" s="47"/>
      <c r="CM1" s="45"/>
      <c r="CN1" s="47"/>
      <c r="CO1" s="45"/>
      <c r="CP1" s="47"/>
      <c r="CQ1" s="48"/>
      <c r="CR1" s="48"/>
      <c r="CS1" s="45"/>
      <c r="CT1" s="47"/>
      <c r="CU1" s="49"/>
      <c r="CV1" s="49"/>
      <c r="CW1" s="49"/>
      <c r="CX1" s="49"/>
      <c r="CY1" s="49"/>
      <c r="CZ1" s="47"/>
      <c r="DA1" s="49"/>
      <c r="DB1" s="47"/>
      <c r="DC1" s="49"/>
      <c r="DD1" s="49"/>
      <c r="DE1" s="49"/>
      <c r="DF1" s="44"/>
      <c r="DG1" s="44"/>
      <c r="DH1" s="45"/>
      <c r="DI1" s="47"/>
      <c r="DJ1" s="45"/>
      <c r="DK1" s="47"/>
      <c r="DL1" s="45"/>
      <c r="DM1" s="47"/>
      <c r="DN1" s="45"/>
      <c r="DO1" s="47"/>
      <c r="DP1" s="45"/>
      <c r="DQ1" s="47"/>
      <c r="DR1" s="45"/>
      <c r="DS1" s="47"/>
      <c r="DT1" s="45"/>
      <c r="DU1" s="47"/>
      <c r="DV1" s="45"/>
      <c r="DW1" s="47"/>
      <c r="DX1" s="45"/>
      <c r="DY1" s="47"/>
      <c r="DZ1" s="45"/>
      <c r="EA1" s="47"/>
      <c r="EB1" s="45"/>
      <c r="EC1" s="47"/>
      <c r="ED1" s="45"/>
      <c r="EE1" s="47"/>
      <c r="EF1" s="45"/>
      <c r="EG1" s="47"/>
      <c r="EH1" s="45"/>
      <c r="EI1" s="47"/>
      <c r="EJ1" s="45"/>
      <c r="EK1" s="47"/>
      <c r="EL1" s="45"/>
      <c r="EM1" s="47"/>
      <c r="EN1" s="45"/>
      <c r="EO1" s="47"/>
      <c r="EP1" s="45"/>
      <c r="EQ1" s="47"/>
      <c r="ER1" s="45"/>
      <c r="ES1" s="47"/>
      <c r="ET1" s="45"/>
      <c r="EU1" s="47"/>
      <c r="EV1" s="48"/>
      <c r="EW1" s="48"/>
      <c r="EX1" s="45"/>
      <c r="EY1" s="47"/>
      <c r="EZ1" s="49"/>
      <c r="FA1" s="49"/>
      <c r="FB1" s="49"/>
      <c r="FC1" s="49"/>
      <c r="FD1" s="49"/>
      <c r="FE1" s="47"/>
      <c r="FF1" s="49"/>
      <c r="FG1" s="47"/>
      <c r="FH1" s="49"/>
      <c r="FI1" s="49"/>
      <c r="FJ1" s="49"/>
      <c r="FK1" s="44"/>
      <c r="FL1" s="44"/>
      <c r="FM1" s="45"/>
      <c r="FN1" s="47"/>
      <c r="FO1" s="45"/>
      <c r="FP1" s="47"/>
      <c r="FQ1" s="45"/>
      <c r="FR1" s="47"/>
      <c r="FS1" s="45"/>
      <c r="FT1" s="47"/>
      <c r="FU1" s="45"/>
      <c r="FV1" s="47"/>
    </row>
    <row r="2" spans="1:178" s="50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6"/>
      <c r="K2" s="47"/>
      <c r="L2" s="45"/>
      <c r="M2" s="47"/>
      <c r="N2" s="45"/>
      <c r="O2" s="47"/>
      <c r="P2" s="45"/>
      <c r="Q2" s="47"/>
      <c r="R2" s="45"/>
      <c r="S2" s="47"/>
      <c r="T2" s="45"/>
      <c r="U2" s="47"/>
      <c r="V2" s="45"/>
      <c r="W2" s="47"/>
      <c r="X2" s="45"/>
      <c r="Y2" s="47"/>
      <c r="Z2" s="45"/>
      <c r="AA2" s="47"/>
      <c r="AB2" s="45"/>
      <c r="AC2" s="47"/>
      <c r="AD2" s="45"/>
      <c r="AE2" s="47"/>
      <c r="AF2" s="45"/>
      <c r="AG2" s="47"/>
      <c r="AH2" s="45"/>
      <c r="AI2" s="47"/>
      <c r="AJ2" s="45"/>
      <c r="AK2" s="47"/>
      <c r="AL2" s="48"/>
      <c r="AM2" s="48"/>
      <c r="AN2" s="45"/>
      <c r="AO2" s="47"/>
      <c r="AP2" s="49"/>
      <c r="AQ2" s="49"/>
      <c r="AR2" s="49"/>
      <c r="AS2" s="49"/>
      <c r="AT2" s="49"/>
      <c r="AU2" s="47"/>
      <c r="AV2" s="49"/>
      <c r="AW2" s="47"/>
      <c r="AX2" s="49"/>
      <c r="AY2" s="49"/>
      <c r="AZ2" s="49"/>
      <c r="BA2" s="44"/>
      <c r="BB2" s="44"/>
      <c r="BC2" s="45"/>
      <c r="BD2" s="47"/>
      <c r="BE2" s="45"/>
      <c r="BF2" s="47"/>
      <c r="BG2" s="45"/>
      <c r="BH2" s="47"/>
      <c r="BI2" s="45"/>
      <c r="BJ2" s="47"/>
      <c r="BK2" s="45"/>
      <c r="BL2" s="47"/>
      <c r="BM2" s="45"/>
      <c r="BN2" s="47"/>
      <c r="BO2" s="45"/>
      <c r="BP2" s="47"/>
      <c r="BQ2" s="45"/>
      <c r="BR2" s="47"/>
      <c r="BS2" s="45"/>
      <c r="BT2" s="47"/>
      <c r="BU2" s="45"/>
      <c r="BV2" s="47"/>
      <c r="BW2" s="45"/>
      <c r="BX2" s="47"/>
      <c r="BY2" s="45"/>
      <c r="BZ2" s="47"/>
      <c r="CA2" s="45"/>
      <c r="CB2" s="47"/>
      <c r="CC2" s="45"/>
      <c r="CD2" s="47"/>
      <c r="CE2" s="45"/>
      <c r="CF2" s="47"/>
      <c r="CG2" s="45"/>
      <c r="CH2" s="47"/>
      <c r="CI2" s="45"/>
      <c r="CJ2" s="47"/>
      <c r="CK2" s="45"/>
      <c r="CL2" s="47"/>
      <c r="CM2" s="45"/>
      <c r="CN2" s="47"/>
      <c r="CO2" s="45"/>
      <c r="CP2" s="47"/>
      <c r="CQ2" s="48"/>
      <c r="CR2" s="48"/>
      <c r="CS2" s="45"/>
      <c r="CT2" s="47"/>
      <c r="CU2" s="49"/>
      <c r="CV2" s="49"/>
      <c r="CW2" s="49"/>
      <c r="CX2" s="49"/>
      <c r="CY2" s="49"/>
      <c r="CZ2" s="47"/>
      <c r="DA2" s="49"/>
      <c r="DB2" s="47"/>
      <c r="DC2" s="49"/>
      <c r="DD2" s="49"/>
      <c r="DE2" s="49"/>
      <c r="DF2" s="44"/>
      <c r="DG2" s="44"/>
      <c r="DH2" s="45"/>
      <c r="DI2" s="47"/>
      <c r="DJ2" s="45"/>
      <c r="DK2" s="47"/>
      <c r="DL2" s="45"/>
      <c r="DM2" s="47"/>
      <c r="DN2" s="45"/>
      <c r="DO2" s="47"/>
      <c r="DP2" s="45"/>
      <c r="DQ2" s="47"/>
      <c r="DR2" s="45"/>
      <c r="DS2" s="47"/>
      <c r="DT2" s="45"/>
      <c r="DU2" s="47"/>
      <c r="DV2" s="45"/>
      <c r="DW2" s="47"/>
      <c r="DX2" s="45"/>
      <c r="DY2" s="47"/>
      <c r="DZ2" s="45"/>
      <c r="EA2" s="47"/>
      <c r="EB2" s="45"/>
      <c r="EC2" s="47"/>
      <c r="ED2" s="45"/>
      <c r="EE2" s="47"/>
      <c r="EF2" s="45"/>
      <c r="EG2" s="47"/>
      <c r="EH2" s="45"/>
      <c r="EI2" s="47"/>
      <c r="EJ2" s="45"/>
      <c r="EK2" s="47"/>
      <c r="EL2" s="45"/>
      <c r="EM2" s="47"/>
      <c r="EN2" s="45"/>
      <c r="EO2" s="47"/>
      <c r="EP2" s="45"/>
      <c r="EQ2" s="47"/>
      <c r="ER2" s="45"/>
      <c r="ES2" s="47"/>
      <c r="ET2" s="45"/>
      <c r="EU2" s="47"/>
      <c r="EV2" s="48"/>
      <c r="EW2" s="48"/>
      <c r="EX2" s="45"/>
      <c r="EY2" s="47"/>
      <c r="EZ2" s="49"/>
      <c r="FA2" s="49"/>
      <c r="FB2" s="49"/>
      <c r="FC2" s="49"/>
      <c r="FD2" s="49"/>
      <c r="FE2" s="47"/>
      <c r="FF2" s="49"/>
      <c r="FG2" s="47"/>
      <c r="FH2" s="49"/>
      <c r="FI2" s="49"/>
      <c r="FJ2" s="49"/>
      <c r="FK2" s="44"/>
      <c r="FL2" s="44"/>
      <c r="FM2" s="45"/>
      <c r="FN2" s="47"/>
      <c r="FO2" s="45"/>
      <c r="FP2" s="47"/>
      <c r="FQ2" s="45"/>
      <c r="FR2" s="47"/>
      <c r="FS2" s="45"/>
      <c r="FT2" s="47"/>
      <c r="FU2" s="45"/>
      <c r="FV2" s="47"/>
    </row>
    <row r="3" spans="1:178" s="50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6"/>
      <c r="K3" s="47"/>
      <c r="L3" s="45"/>
      <c r="M3" s="47"/>
      <c r="N3" s="45"/>
      <c r="O3" s="47"/>
      <c r="P3" s="45"/>
      <c r="Q3" s="47"/>
      <c r="R3" s="45"/>
      <c r="S3" s="47"/>
      <c r="T3" s="45"/>
      <c r="U3" s="47"/>
      <c r="V3" s="45"/>
      <c r="W3" s="47"/>
      <c r="X3" s="45"/>
      <c r="Y3" s="47"/>
      <c r="Z3" s="45"/>
      <c r="AA3" s="47"/>
      <c r="AB3" s="45"/>
      <c r="AC3" s="47"/>
      <c r="AD3" s="45"/>
      <c r="AE3" s="47"/>
      <c r="AF3" s="45"/>
      <c r="AG3" s="47"/>
      <c r="AH3" s="45"/>
      <c r="AI3" s="47"/>
      <c r="AJ3" s="45"/>
      <c r="AK3" s="47"/>
      <c r="AL3" s="48"/>
      <c r="AM3" s="48"/>
      <c r="AN3" s="45"/>
      <c r="AO3" s="47"/>
      <c r="AP3" s="49"/>
      <c r="AQ3" s="49"/>
      <c r="AR3" s="49"/>
      <c r="AS3" s="49"/>
      <c r="AT3" s="49"/>
      <c r="AU3" s="47"/>
      <c r="AV3" s="49"/>
      <c r="AW3" s="47"/>
      <c r="AX3" s="49"/>
      <c r="AY3" s="49"/>
      <c r="AZ3" s="49"/>
      <c r="BA3" s="44"/>
      <c r="BB3" s="44"/>
      <c r="BC3" s="45"/>
      <c r="BD3" s="47"/>
      <c r="BE3" s="45"/>
      <c r="BF3" s="47"/>
      <c r="BG3" s="45"/>
      <c r="BH3" s="47"/>
      <c r="BI3" s="45"/>
      <c r="BJ3" s="47"/>
      <c r="BK3" s="45"/>
      <c r="BL3" s="47"/>
      <c r="BM3" s="45"/>
      <c r="BN3" s="47"/>
      <c r="BO3" s="45"/>
      <c r="BP3" s="47"/>
      <c r="BQ3" s="45"/>
      <c r="BR3" s="47"/>
      <c r="BS3" s="45"/>
      <c r="BT3" s="47"/>
      <c r="BU3" s="45"/>
      <c r="BV3" s="47"/>
      <c r="BW3" s="45"/>
      <c r="BX3" s="47"/>
      <c r="BY3" s="45"/>
      <c r="BZ3" s="47"/>
      <c r="CA3" s="45"/>
      <c r="CB3" s="47"/>
      <c r="CC3" s="45"/>
      <c r="CD3" s="47"/>
      <c r="CE3" s="45"/>
      <c r="CF3" s="47"/>
      <c r="CG3" s="45"/>
      <c r="CH3" s="47"/>
      <c r="CI3" s="45"/>
      <c r="CJ3" s="47"/>
      <c r="CK3" s="45"/>
      <c r="CL3" s="47"/>
      <c r="CM3" s="45"/>
      <c r="CN3" s="47"/>
      <c r="CO3" s="45"/>
      <c r="CP3" s="47"/>
      <c r="CQ3" s="48"/>
      <c r="CR3" s="48"/>
      <c r="CS3" s="45"/>
      <c r="CT3" s="47"/>
      <c r="CU3" s="49"/>
      <c r="CV3" s="49"/>
      <c r="CW3" s="49"/>
      <c r="CX3" s="49"/>
      <c r="CY3" s="49"/>
      <c r="CZ3" s="47"/>
      <c r="DA3" s="49"/>
      <c r="DB3" s="47"/>
      <c r="DC3" s="49"/>
      <c r="DD3" s="49"/>
      <c r="DE3" s="49"/>
      <c r="DF3" s="44"/>
      <c r="DG3" s="44"/>
      <c r="DH3" s="45"/>
      <c r="DI3" s="47"/>
      <c r="DJ3" s="45"/>
      <c r="DK3" s="47"/>
      <c r="DL3" s="45"/>
      <c r="DM3" s="47"/>
      <c r="DN3" s="45"/>
      <c r="DO3" s="47"/>
      <c r="DP3" s="45"/>
      <c r="DQ3" s="47"/>
      <c r="DR3" s="45"/>
      <c r="DS3" s="47"/>
      <c r="DT3" s="45"/>
      <c r="DU3" s="47"/>
      <c r="DV3" s="45"/>
      <c r="DW3" s="47"/>
      <c r="DX3" s="45"/>
      <c r="DY3" s="47"/>
      <c r="DZ3" s="45"/>
      <c r="EA3" s="47"/>
      <c r="EB3" s="45"/>
      <c r="EC3" s="47"/>
      <c r="ED3" s="45"/>
      <c r="EE3" s="47"/>
      <c r="EF3" s="45"/>
      <c r="EG3" s="47"/>
      <c r="EH3" s="45"/>
      <c r="EI3" s="47"/>
      <c r="EJ3" s="45"/>
      <c r="EK3" s="47"/>
      <c r="EL3" s="45"/>
      <c r="EM3" s="47"/>
      <c r="EN3" s="45"/>
      <c r="EO3" s="47"/>
      <c r="EP3" s="45"/>
      <c r="EQ3" s="47"/>
      <c r="ER3" s="45"/>
      <c r="ES3" s="47"/>
      <c r="ET3" s="45"/>
      <c r="EU3" s="47"/>
      <c r="EV3" s="48"/>
      <c r="EW3" s="48"/>
      <c r="EX3" s="45"/>
      <c r="EY3" s="47"/>
      <c r="EZ3" s="49"/>
      <c r="FA3" s="49"/>
      <c r="FB3" s="49"/>
      <c r="FC3" s="49"/>
      <c r="FD3" s="49"/>
      <c r="FE3" s="47"/>
      <c r="FF3" s="49"/>
      <c r="FG3" s="47"/>
      <c r="FH3" s="49"/>
      <c r="FI3" s="49"/>
      <c r="FJ3" s="49"/>
      <c r="FK3" s="44"/>
      <c r="FL3" s="44"/>
      <c r="FM3" s="45"/>
      <c r="FN3" s="47"/>
      <c r="FO3" s="45"/>
      <c r="FP3" s="47"/>
      <c r="FQ3" s="45"/>
      <c r="FR3" s="47"/>
      <c r="FS3" s="45"/>
      <c r="FT3" s="47"/>
      <c r="FU3" s="45"/>
      <c r="FV3" s="47"/>
    </row>
    <row r="4" spans="1:178" s="50" customFormat="1" ht="15" customHeight="1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78" s="50" customFormat="1" ht="15" customHeight="1" thickBot="1">
      <c r="A5" s="55" t="s">
        <v>78</v>
      </c>
      <c r="B5" s="56"/>
      <c r="C5" s="56"/>
      <c r="D5" s="56"/>
      <c r="E5" s="56"/>
      <c r="F5" s="56"/>
      <c r="G5" s="56"/>
      <c r="H5" s="56"/>
      <c r="I5" s="56"/>
      <c r="J5" s="57"/>
    </row>
    <row r="6" spans="1:178" s="58" customFormat="1" ht="15" customHeight="1" thickTop="1">
      <c r="B6" s="59"/>
      <c r="C6" s="59"/>
      <c r="D6" s="59"/>
      <c r="E6" s="59"/>
      <c r="F6" s="59"/>
      <c r="G6" s="59"/>
      <c r="H6" s="59"/>
      <c r="I6" s="59"/>
      <c r="J6" s="60" t="s">
        <v>79</v>
      </c>
    </row>
    <row r="7" spans="1:178" s="64" customFormat="1" ht="15" customHeight="1">
      <c r="A7" s="61"/>
      <c r="B7" s="62" t="s">
        <v>80</v>
      </c>
      <c r="C7" s="62" t="s">
        <v>81</v>
      </c>
      <c r="D7" s="62" t="s">
        <v>82</v>
      </c>
      <c r="E7" s="62" t="s">
        <v>83</v>
      </c>
      <c r="F7" s="62" t="s">
        <v>84</v>
      </c>
      <c r="G7" s="62" t="s">
        <v>85</v>
      </c>
      <c r="H7" s="62" t="s">
        <v>86</v>
      </c>
      <c r="I7" s="62" t="s">
        <v>87</v>
      </c>
      <c r="J7" s="63" t="s">
        <v>88</v>
      </c>
    </row>
    <row r="8" spans="1:178" s="50" customFormat="1" ht="15" customHeight="1">
      <c r="A8" s="65" t="s">
        <v>89</v>
      </c>
      <c r="B8" s="66"/>
      <c r="C8" s="66"/>
      <c r="D8" s="66"/>
      <c r="E8" s="66"/>
      <c r="F8" s="66"/>
      <c r="G8" s="66"/>
      <c r="H8" s="66"/>
      <c r="I8" s="66"/>
      <c r="J8" s="67"/>
    </row>
    <row r="9" spans="1:178" ht="5.0999999999999996" customHeight="1">
      <c r="A9" s="68"/>
      <c r="B9" s="68"/>
      <c r="C9" s="68"/>
      <c r="D9" s="68"/>
      <c r="E9" s="68"/>
      <c r="F9" s="68"/>
      <c r="G9" s="68"/>
      <c r="H9" s="68"/>
      <c r="I9" s="68"/>
      <c r="J9" s="69"/>
    </row>
    <row r="10" spans="1:178" s="50" customFormat="1">
      <c r="A10" s="52" t="s">
        <v>90</v>
      </c>
      <c r="B10" s="71">
        <v>18068</v>
      </c>
      <c r="C10" s="71">
        <v>15448</v>
      </c>
      <c r="D10" s="71">
        <v>16550</v>
      </c>
      <c r="E10" s="71">
        <v>19202</v>
      </c>
      <c r="F10" s="71">
        <v>23365</v>
      </c>
      <c r="G10" s="71">
        <v>22183</v>
      </c>
      <c r="H10" s="71">
        <v>25971</v>
      </c>
      <c r="I10" s="71">
        <v>23598</v>
      </c>
      <c r="J10" s="72">
        <v>25406</v>
      </c>
      <c r="K10" s="73"/>
      <c r="L10" s="73"/>
      <c r="M10" s="73"/>
    </row>
    <row r="11" spans="1:178" s="50" customFormat="1" ht="15" customHeight="1">
      <c r="A11" s="52" t="s">
        <v>91</v>
      </c>
      <c r="B11" s="71">
        <v>1297621</v>
      </c>
      <c r="C11" s="71">
        <v>1323550</v>
      </c>
      <c r="D11" s="71">
        <v>1309806</v>
      </c>
      <c r="E11" s="71">
        <v>1302835</v>
      </c>
      <c r="F11" s="71">
        <v>1362950</v>
      </c>
      <c r="G11" s="71">
        <v>1448459</v>
      </c>
      <c r="H11" s="71">
        <v>1536430</v>
      </c>
      <c r="I11" s="71">
        <v>1526365</v>
      </c>
      <c r="J11" s="72">
        <v>1543588</v>
      </c>
      <c r="K11" s="73"/>
      <c r="L11" s="73"/>
    </row>
    <row r="12" spans="1:178" ht="15" customHeight="1">
      <c r="A12" s="74" t="s">
        <v>92</v>
      </c>
      <c r="B12" s="75">
        <v>110669</v>
      </c>
      <c r="C12" s="75">
        <v>106140</v>
      </c>
      <c r="D12" s="75">
        <v>70698</v>
      </c>
      <c r="E12" s="75">
        <v>58214</v>
      </c>
      <c r="F12" s="75">
        <v>89628</v>
      </c>
      <c r="G12" s="75">
        <v>155555</v>
      </c>
      <c r="H12" s="75">
        <v>220624</v>
      </c>
      <c r="I12" s="75">
        <v>190587</v>
      </c>
      <c r="J12" s="76">
        <v>133913</v>
      </c>
      <c r="K12" s="77"/>
      <c r="L12" s="77"/>
    </row>
    <row r="13" spans="1:178" ht="15" customHeight="1">
      <c r="A13" s="74" t="s">
        <v>93</v>
      </c>
      <c r="B13" s="75">
        <v>86647</v>
      </c>
      <c r="C13" s="75">
        <v>86862</v>
      </c>
      <c r="D13" s="75">
        <v>86347</v>
      </c>
      <c r="E13" s="75">
        <v>90622</v>
      </c>
      <c r="F13" s="75">
        <v>65896</v>
      </c>
      <c r="G13" s="75">
        <v>80972</v>
      </c>
      <c r="H13" s="75">
        <v>81310</v>
      </c>
      <c r="I13" s="75">
        <v>83759</v>
      </c>
      <c r="J13" s="76">
        <v>83855</v>
      </c>
      <c r="K13" s="77"/>
      <c r="L13" s="77"/>
    </row>
    <row r="14" spans="1:178" ht="15" customHeight="1">
      <c r="A14" s="74" t="s">
        <v>94</v>
      </c>
      <c r="B14" s="75">
        <v>613495</v>
      </c>
      <c r="C14" s="75">
        <v>626587</v>
      </c>
      <c r="D14" s="75">
        <v>634387</v>
      </c>
      <c r="E14" s="75">
        <v>643275</v>
      </c>
      <c r="F14" s="75">
        <v>631004</v>
      </c>
      <c r="G14" s="75">
        <v>641649</v>
      </c>
      <c r="H14" s="75">
        <v>649799</v>
      </c>
      <c r="I14" s="75">
        <v>667722</v>
      </c>
      <c r="J14" s="76">
        <v>704498</v>
      </c>
      <c r="K14" s="77"/>
      <c r="L14" s="77"/>
    </row>
    <row r="15" spans="1:178" ht="15" customHeight="1">
      <c r="A15" s="74" t="s">
        <v>95</v>
      </c>
      <c r="B15" s="75">
        <v>16815</v>
      </c>
      <c r="C15" s="75">
        <v>23525</v>
      </c>
      <c r="D15" s="75">
        <v>14693</v>
      </c>
      <c r="E15" s="75">
        <v>14229</v>
      </c>
      <c r="F15" s="75">
        <v>25715</v>
      </c>
      <c r="G15" s="75">
        <v>27689</v>
      </c>
      <c r="H15" s="75">
        <v>33261</v>
      </c>
      <c r="I15" s="75">
        <v>25745</v>
      </c>
      <c r="J15" s="76">
        <v>31298</v>
      </c>
      <c r="K15" s="77"/>
      <c r="L15" s="77"/>
    </row>
    <row r="16" spans="1:178" ht="15" customHeight="1">
      <c r="A16" s="74" t="s">
        <v>96</v>
      </c>
      <c r="B16" s="75">
        <v>354621</v>
      </c>
      <c r="C16" s="75">
        <v>361389</v>
      </c>
      <c r="D16" s="75">
        <v>372441</v>
      </c>
      <c r="E16" s="75">
        <v>376681</v>
      </c>
      <c r="F16" s="75">
        <v>405932</v>
      </c>
      <c r="G16" s="75">
        <v>421795</v>
      </c>
      <c r="H16" s="75">
        <v>432915</v>
      </c>
      <c r="I16" s="75">
        <v>446010</v>
      </c>
      <c r="J16" s="76">
        <v>460236</v>
      </c>
      <c r="K16" s="77"/>
      <c r="L16" s="77"/>
    </row>
    <row r="17" spans="1:12" ht="15" customHeight="1">
      <c r="A17" s="74" t="s">
        <v>97</v>
      </c>
      <c r="B17" s="75">
        <v>115374</v>
      </c>
      <c r="C17" s="75">
        <v>119047</v>
      </c>
      <c r="D17" s="75">
        <v>131240</v>
      </c>
      <c r="E17" s="75">
        <v>119814</v>
      </c>
      <c r="F17" s="75">
        <v>144775</v>
      </c>
      <c r="G17" s="75">
        <v>120799</v>
      </c>
      <c r="H17" s="75">
        <v>118521</v>
      </c>
      <c r="I17" s="75">
        <v>112542</v>
      </c>
      <c r="J17" s="76">
        <v>129788</v>
      </c>
      <c r="K17" s="77"/>
      <c r="L17" s="77"/>
    </row>
    <row r="18" spans="1:12" s="50" customFormat="1" ht="15" customHeight="1">
      <c r="A18" s="52" t="s">
        <v>98</v>
      </c>
      <c r="B18" s="71">
        <v>2123</v>
      </c>
      <c r="C18" s="71">
        <v>2439</v>
      </c>
      <c r="D18" s="71">
        <v>2601</v>
      </c>
      <c r="E18" s="71">
        <v>2857</v>
      </c>
      <c r="F18" s="71">
        <v>2956</v>
      </c>
      <c r="G18" s="71">
        <v>2983</v>
      </c>
      <c r="H18" s="71">
        <v>2772</v>
      </c>
      <c r="I18" s="71">
        <v>2646</v>
      </c>
      <c r="J18" s="72">
        <v>2657</v>
      </c>
      <c r="K18" s="73"/>
      <c r="L18" s="73"/>
    </row>
    <row r="19" spans="1:12" s="50" customFormat="1" ht="15" customHeight="1">
      <c r="A19" s="52" t="s">
        <v>99</v>
      </c>
      <c r="B19" s="71">
        <v>-36987</v>
      </c>
      <c r="C19" s="71">
        <v>-36860</v>
      </c>
      <c r="D19" s="71">
        <v>-36142</v>
      </c>
      <c r="E19" s="71">
        <v>-36796</v>
      </c>
      <c r="F19" s="71">
        <v>-40466</v>
      </c>
      <c r="G19" s="71">
        <v>-43209</v>
      </c>
      <c r="H19" s="71">
        <v>-44894</v>
      </c>
      <c r="I19" s="71">
        <v>-45339</v>
      </c>
      <c r="J19" s="72">
        <v>-46030</v>
      </c>
      <c r="K19" s="73"/>
      <c r="L19" s="73"/>
    </row>
    <row r="20" spans="1:12" ht="15" customHeight="1">
      <c r="A20" s="74" t="s">
        <v>96</v>
      </c>
      <c r="B20" s="75">
        <v>-34727</v>
      </c>
      <c r="C20" s="75">
        <v>-34751</v>
      </c>
      <c r="D20" s="75">
        <v>-33483</v>
      </c>
      <c r="E20" s="75">
        <v>-33562</v>
      </c>
      <c r="F20" s="75">
        <v>-36763</v>
      </c>
      <c r="G20" s="75">
        <v>-40707</v>
      </c>
      <c r="H20" s="75">
        <v>-42014</v>
      </c>
      <c r="I20" s="75">
        <v>-42358</v>
      </c>
      <c r="J20" s="78">
        <v>-43157</v>
      </c>
      <c r="K20" s="77"/>
      <c r="L20" s="77"/>
    </row>
    <row r="21" spans="1:12" ht="15" customHeight="1">
      <c r="A21" s="74" t="s">
        <v>100</v>
      </c>
      <c r="B21" s="75">
        <v>-133</v>
      </c>
      <c r="C21" s="75">
        <v>-149</v>
      </c>
      <c r="D21" s="75">
        <v>-146</v>
      </c>
      <c r="E21" s="75">
        <v>-160</v>
      </c>
      <c r="F21" s="75">
        <v>-149</v>
      </c>
      <c r="G21" s="75">
        <v>-108</v>
      </c>
      <c r="H21" s="75">
        <v>-58</v>
      </c>
      <c r="I21" s="75">
        <v>-70</v>
      </c>
      <c r="J21" s="76">
        <v>-68</v>
      </c>
      <c r="K21" s="77"/>
      <c r="L21" s="77"/>
    </row>
    <row r="22" spans="1:12" ht="15" customHeight="1">
      <c r="A22" s="74" t="s">
        <v>101</v>
      </c>
      <c r="B22" s="75">
        <v>-2127</v>
      </c>
      <c r="C22" s="75">
        <v>-1960</v>
      </c>
      <c r="D22" s="75">
        <v>-2513</v>
      </c>
      <c r="E22" s="75">
        <v>-3074</v>
      </c>
      <c r="F22" s="75">
        <v>-3554</v>
      </c>
      <c r="G22" s="75">
        <v>-2394</v>
      </c>
      <c r="H22" s="75">
        <v>-2822</v>
      </c>
      <c r="I22" s="75">
        <v>-2911</v>
      </c>
      <c r="J22" s="76">
        <v>-2805</v>
      </c>
      <c r="K22" s="77"/>
      <c r="L22" s="77"/>
    </row>
    <row r="23" spans="1:12" s="50" customFormat="1" ht="15" customHeight="1">
      <c r="A23" s="52" t="s">
        <v>102</v>
      </c>
      <c r="B23" s="71">
        <v>55418</v>
      </c>
      <c r="C23" s="71">
        <v>56510</v>
      </c>
      <c r="D23" s="71">
        <v>58419</v>
      </c>
      <c r="E23" s="71">
        <v>68088</v>
      </c>
      <c r="F23" s="71">
        <v>85168</v>
      </c>
      <c r="G23" s="71">
        <v>89823</v>
      </c>
      <c r="H23" s="71">
        <v>89850</v>
      </c>
      <c r="I23" s="71">
        <v>85734</v>
      </c>
      <c r="J23" s="72">
        <v>87050</v>
      </c>
      <c r="K23" s="73"/>
      <c r="L23" s="73"/>
    </row>
    <row r="24" spans="1:12" s="50" customFormat="1" ht="15" customHeight="1">
      <c r="A24" s="52" t="s">
        <v>103</v>
      </c>
      <c r="B24" s="71">
        <v>2026</v>
      </c>
      <c r="C24" s="71">
        <v>1966</v>
      </c>
      <c r="D24" s="71">
        <v>2020</v>
      </c>
      <c r="E24" s="71">
        <v>2035</v>
      </c>
      <c r="F24" s="71">
        <v>1974</v>
      </c>
      <c r="G24" s="71">
        <v>1295</v>
      </c>
      <c r="H24" s="71">
        <v>1321</v>
      </c>
      <c r="I24" s="71">
        <v>1786</v>
      </c>
      <c r="J24" s="72">
        <v>1787</v>
      </c>
      <c r="K24" s="73"/>
      <c r="L24" s="73"/>
    </row>
    <row r="25" spans="1:12" s="50" customFormat="1" ht="15" customHeight="1">
      <c r="A25" s="52" t="s">
        <v>104</v>
      </c>
      <c r="B25" s="71">
        <v>18641</v>
      </c>
      <c r="C25" s="71">
        <v>19119</v>
      </c>
      <c r="D25" s="71">
        <v>19466</v>
      </c>
      <c r="E25" s="71">
        <v>20688</v>
      </c>
      <c r="F25" s="71">
        <v>21310</v>
      </c>
      <c r="G25" s="71">
        <v>21580</v>
      </c>
      <c r="H25" s="71">
        <v>21737</v>
      </c>
      <c r="I25" s="71">
        <v>21838</v>
      </c>
      <c r="J25" s="79">
        <v>21890</v>
      </c>
      <c r="K25" s="73"/>
      <c r="L25" s="73"/>
    </row>
    <row r="26" spans="1:12" s="50" customFormat="1" ht="15" customHeight="1">
      <c r="A26" s="52" t="s">
        <v>105</v>
      </c>
      <c r="B26" s="71">
        <v>35895</v>
      </c>
      <c r="C26" s="71">
        <v>36562</v>
      </c>
      <c r="D26" s="71">
        <v>37634</v>
      </c>
      <c r="E26" s="71">
        <v>36705</v>
      </c>
      <c r="F26" s="71">
        <v>37461</v>
      </c>
      <c r="G26" s="71">
        <v>38377</v>
      </c>
      <c r="H26" s="71">
        <v>38501</v>
      </c>
      <c r="I26" s="71">
        <v>40471</v>
      </c>
      <c r="J26" s="79">
        <v>40967</v>
      </c>
      <c r="K26" s="73"/>
      <c r="L26" s="73"/>
    </row>
    <row r="27" spans="1:12" s="50" customFormat="1" ht="15" customHeight="1">
      <c r="A27" s="52" t="s">
        <v>106</v>
      </c>
      <c r="B27" s="71">
        <v>-27335</v>
      </c>
      <c r="C27" s="71">
        <v>-28836</v>
      </c>
      <c r="D27" s="71">
        <v>-30476</v>
      </c>
      <c r="E27" s="71">
        <v>-31748</v>
      </c>
      <c r="F27" s="71">
        <v>-32977</v>
      </c>
      <c r="G27" s="71">
        <v>-34609</v>
      </c>
      <c r="H27" s="71">
        <v>-35488</v>
      </c>
      <c r="I27" s="71">
        <v>-36257</v>
      </c>
      <c r="J27" s="79">
        <v>-37527</v>
      </c>
      <c r="K27" s="73"/>
      <c r="L27" s="73"/>
    </row>
    <row r="28" spans="1:12" ht="15" customHeight="1">
      <c r="A28" s="74" t="s">
        <v>107</v>
      </c>
      <c r="B28" s="75">
        <v>-9611</v>
      </c>
      <c r="C28" s="75">
        <v>-9874</v>
      </c>
      <c r="D28" s="75">
        <v>-10194</v>
      </c>
      <c r="E28" s="75">
        <v>-10527</v>
      </c>
      <c r="F28" s="75">
        <v>-10968</v>
      </c>
      <c r="G28" s="75">
        <v>-11456</v>
      </c>
      <c r="H28" s="75">
        <v>-11750</v>
      </c>
      <c r="I28" s="75">
        <v>-11896</v>
      </c>
      <c r="J28" s="76">
        <v>-11912</v>
      </c>
      <c r="K28" s="77"/>
      <c r="L28" s="77"/>
    </row>
    <row r="29" spans="1:12" ht="15" customHeight="1">
      <c r="A29" s="74" t="s">
        <v>108</v>
      </c>
      <c r="B29" s="75">
        <v>-17724</v>
      </c>
      <c r="C29" s="75">
        <v>-18962</v>
      </c>
      <c r="D29" s="75">
        <v>-20282</v>
      </c>
      <c r="E29" s="75">
        <v>-21221</v>
      </c>
      <c r="F29" s="75">
        <v>-22009</v>
      </c>
      <c r="G29" s="75">
        <v>-23153</v>
      </c>
      <c r="H29" s="75">
        <v>-23738</v>
      </c>
      <c r="I29" s="75">
        <v>-24361</v>
      </c>
      <c r="J29" s="76">
        <v>-25615</v>
      </c>
      <c r="K29" s="77"/>
      <c r="L29" s="77"/>
    </row>
    <row r="30" spans="1:12" s="50" customFormat="1" ht="15" customHeight="1">
      <c r="A30" s="52" t="s">
        <v>109</v>
      </c>
      <c r="B30" s="71">
        <v>24759</v>
      </c>
      <c r="C30" s="71">
        <v>24345</v>
      </c>
      <c r="D30" s="71">
        <v>26742</v>
      </c>
      <c r="E30" s="71">
        <v>27400</v>
      </c>
      <c r="F30" s="71">
        <v>26955</v>
      </c>
      <c r="G30" s="71">
        <v>27202</v>
      </c>
      <c r="H30" s="71">
        <v>26110</v>
      </c>
      <c r="I30" s="71">
        <v>27583</v>
      </c>
      <c r="J30" s="79">
        <v>26287</v>
      </c>
      <c r="K30" s="73"/>
      <c r="L30" s="73"/>
    </row>
    <row r="31" spans="1:12" s="50" customFormat="1" ht="15" customHeight="1">
      <c r="A31" s="52" t="s">
        <v>110</v>
      </c>
      <c r="B31" s="71">
        <v>-1800</v>
      </c>
      <c r="C31" s="71">
        <v>-1949</v>
      </c>
      <c r="D31" s="71">
        <v>-1956</v>
      </c>
      <c r="E31" s="71">
        <v>-1961</v>
      </c>
      <c r="F31" s="71">
        <v>-2338</v>
      </c>
      <c r="G31" s="71">
        <v>-2677</v>
      </c>
      <c r="H31" s="71">
        <v>-2623</v>
      </c>
      <c r="I31" s="71">
        <v>-3621</v>
      </c>
      <c r="J31" s="79">
        <v>-3456</v>
      </c>
      <c r="K31" s="73"/>
      <c r="L31" s="73"/>
    </row>
    <row r="32" spans="1:12" ht="5.0999999999999996" customHeight="1">
      <c r="A32" s="80"/>
      <c r="B32" s="75"/>
      <c r="C32" s="75"/>
      <c r="D32" s="75"/>
      <c r="E32" s="75"/>
      <c r="F32" s="75"/>
      <c r="G32" s="75"/>
      <c r="H32" s="75"/>
      <c r="I32" s="75"/>
      <c r="K32" s="77"/>
      <c r="L32" s="77"/>
    </row>
    <row r="33" spans="1:12" s="85" customFormat="1" ht="15" customHeight="1" thickBot="1">
      <c r="A33" s="82" t="s">
        <v>111</v>
      </c>
      <c r="B33" s="83">
        <v>1388429</v>
      </c>
      <c r="C33" s="83">
        <v>1412294</v>
      </c>
      <c r="D33" s="83">
        <v>1404664</v>
      </c>
      <c r="E33" s="83">
        <v>1409305</v>
      </c>
      <c r="F33" s="83">
        <v>1486358</v>
      </c>
      <c r="G33" s="83">
        <v>1571407</v>
      </c>
      <c r="H33" s="83">
        <v>1659687</v>
      </c>
      <c r="I33" s="83">
        <v>1644804</v>
      </c>
      <c r="J33" s="84">
        <v>1662619</v>
      </c>
      <c r="K33" s="73"/>
      <c r="L33" s="73"/>
    </row>
    <row r="34" spans="1:12" s="87" customFormat="1" ht="12.75" thickTop="1">
      <c r="A34" s="86"/>
      <c r="B34" s="86"/>
      <c r="C34" s="86"/>
      <c r="D34" s="86"/>
      <c r="E34" s="86"/>
      <c r="F34" s="86"/>
      <c r="G34" s="86"/>
      <c r="H34" s="86"/>
      <c r="I34" s="86"/>
      <c r="J34" s="81"/>
    </row>
    <row r="35" spans="1:12" ht="35.1" customHeight="1">
      <c r="A35" s="88" t="s">
        <v>112</v>
      </c>
      <c r="B35" s="89"/>
      <c r="C35" s="89"/>
      <c r="D35" s="89"/>
      <c r="E35" s="89"/>
      <c r="F35" s="89"/>
      <c r="G35" s="89"/>
      <c r="H35" s="89"/>
      <c r="I35" s="89"/>
    </row>
    <row r="36" spans="1:12" ht="24">
      <c r="A36" s="90" t="s">
        <v>113</v>
      </c>
    </row>
    <row r="39" spans="1:12">
      <c r="J39" s="92"/>
    </row>
  </sheetData>
  <sheetProtection selectLockedCells="1"/>
  <hyperlinks>
    <hyperlink ref="J6" location="Índice!D9" display="Índice"/>
  </hyperlinks>
  <printOptions horizontalCentered="1"/>
  <pageMargins left="0" right="0" top="0.19685039370078741" bottom="0.19685039370078741" header="0" footer="0"/>
  <pageSetup paperSize="9" scale="54" fitToWidth="6" orientation="portrait" r:id="rId1"/>
  <headerFooter>
    <oddHeader>&amp;R&amp;P/&amp;N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C117"/>
  <sheetViews>
    <sheetView showGridLines="0" zoomScaleNormal="100" zoomScaleSheetLayoutView="80" workbookViewId="0">
      <pane xSplit="1" ySplit="8" topLeftCell="J9" activePane="bottomRight" state="frozen"/>
      <selection activeCell="A36" sqref="A36"/>
      <selection pane="topRight" activeCell="A36" sqref="A36"/>
      <selection pane="bottomLeft" activeCell="A36" sqref="A36"/>
      <selection pane="bottomRight" activeCell="R7" sqref="R7"/>
    </sheetView>
  </sheetViews>
  <sheetFormatPr defaultColWidth="7.625" defaultRowHeight="15" customHeight="1"/>
  <cols>
    <col min="1" max="1" width="43.875" style="360" bestFit="1" customWidth="1"/>
    <col min="2" max="18" width="8.375" style="360" customWidth="1"/>
    <col min="19" max="16384" width="7.625" style="350"/>
  </cols>
  <sheetData>
    <row r="1" spans="1:185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94"/>
      <c r="T1" s="161"/>
      <c r="U1" s="94"/>
      <c r="V1" s="161"/>
      <c r="W1" s="94"/>
      <c r="X1" s="161"/>
      <c r="Y1" s="94"/>
      <c r="Z1" s="161"/>
      <c r="AA1" s="94"/>
      <c r="AB1" s="161"/>
      <c r="AC1" s="94"/>
      <c r="AD1" s="161"/>
      <c r="AE1" s="94"/>
      <c r="AF1" s="161"/>
      <c r="AG1" s="94"/>
      <c r="AH1" s="161"/>
      <c r="AI1" s="94"/>
      <c r="AJ1" s="161"/>
      <c r="AK1" s="94"/>
      <c r="AL1" s="161"/>
      <c r="AM1" s="94"/>
      <c r="AN1" s="161"/>
      <c r="AO1" s="94"/>
      <c r="AP1" s="161"/>
      <c r="AQ1" s="94"/>
      <c r="AR1" s="161"/>
      <c r="AS1" s="162"/>
      <c r="AT1" s="162"/>
      <c r="AU1" s="94"/>
      <c r="AV1" s="161"/>
      <c r="AW1" s="163"/>
      <c r="AX1" s="163"/>
      <c r="AY1" s="163"/>
      <c r="AZ1" s="163"/>
      <c r="BA1" s="163"/>
      <c r="BB1" s="161"/>
      <c r="BC1" s="163"/>
      <c r="BD1" s="161"/>
      <c r="BE1" s="163"/>
      <c r="BF1" s="163"/>
      <c r="BG1" s="163"/>
      <c r="BH1" s="164"/>
      <c r="BI1" s="164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94"/>
      <c r="CK1" s="161"/>
      <c r="CL1" s="94"/>
      <c r="CM1" s="161"/>
      <c r="CN1" s="94"/>
      <c r="CO1" s="161"/>
      <c r="CP1" s="94"/>
      <c r="CQ1" s="161"/>
      <c r="CR1" s="94"/>
      <c r="CS1" s="161"/>
      <c r="CT1" s="94"/>
      <c r="CU1" s="161"/>
      <c r="CV1" s="94"/>
      <c r="CW1" s="161"/>
      <c r="CX1" s="162"/>
      <c r="CY1" s="162"/>
      <c r="CZ1" s="94"/>
      <c r="DA1" s="161"/>
      <c r="DB1" s="163"/>
      <c r="DC1" s="163"/>
      <c r="DD1" s="163"/>
      <c r="DE1" s="163"/>
      <c r="DF1" s="163"/>
      <c r="DG1" s="161"/>
      <c r="DH1" s="163"/>
      <c r="DI1" s="161"/>
      <c r="DJ1" s="163"/>
      <c r="DK1" s="163"/>
      <c r="DL1" s="163"/>
      <c r="DM1" s="164"/>
      <c r="DN1" s="164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94"/>
      <c r="EP1" s="161"/>
      <c r="EQ1" s="94"/>
      <c r="ER1" s="161"/>
      <c r="ES1" s="94"/>
      <c r="ET1" s="161"/>
      <c r="EU1" s="94"/>
      <c r="EV1" s="161"/>
      <c r="EW1" s="94"/>
      <c r="EX1" s="161"/>
      <c r="EY1" s="94"/>
      <c r="EZ1" s="161"/>
      <c r="FA1" s="94"/>
      <c r="FB1" s="161"/>
      <c r="FC1" s="162"/>
      <c r="FD1" s="162"/>
      <c r="FE1" s="94"/>
      <c r="FF1" s="161"/>
      <c r="FG1" s="163"/>
      <c r="FH1" s="163"/>
      <c r="FI1" s="163"/>
      <c r="FJ1" s="163"/>
      <c r="FK1" s="163"/>
      <c r="FL1" s="161"/>
      <c r="FM1" s="163"/>
      <c r="FN1" s="161"/>
      <c r="FO1" s="163"/>
      <c r="FP1" s="163"/>
      <c r="FQ1" s="163"/>
      <c r="FR1" s="164"/>
      <c r="FS1" s="164"/>
      <c r="FT1" s="94"/>
      <c r="FU1" s="161"/>
      <c r="FV1" s="94"/>
      <c r="FW1" s="161"/>
      <c r="FX1" s="94"/>
      <c r="FY1" s="161"/>
      <c r="FZ1" s="94"/>
      <c r="GA1" s="161"/>
      <c r="GB1" s="94"/>
      <c r="GC1" s="161"/>
    </row>
    <row r="2" spans="1:185" s="123" customFormat="1" ht="15" customHeight="1">
      <c r="A2" s="51"/>
      <c r="B2" s="45"/>
      <c r="C2" s="433"/>
      <c r="D2" s="45"/>
      <c r="E2" s="45"/>
      <c r="F2" s="45"/>
      <c r="G2" s="43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94"/>
      <c r="T2" s="161"/>
      <c r="U2" s="94"/>
      <c r="V2" s="161"/>
      <c r="W2" s="94"/>
      <c r="X2" s="161"/>
      <c r="Y2" s="94"/>
      <c r="Z2" s="161"/>
      <c r="AA2" s="94"/>
      <c r="AB2" s="161"/>
      <c r="AC2" s="94"/>
      <c r="AD2" s="161"/>
      <c r="AE2" s="94"/>
      <c r="AF2" s="161"/>
      <c r="AG2" s="94"/>
      <c r="AH2" s="161"/>
      <c r="AI2" s="94"/>
      <c r="AJ2" s="161"/>
      <c r="AK2" s="94"/>
      <c r="AL2" s="161"/>
      <c r="AM2" s="94"/>
      <c r="AN2" s="161"/>
      <c r="AO2" s="94"/>
      <c r="AP2" s="161"/>
      <c r="AQ2" s="94"/>
      <c r="AR2" s="161"/>
      <c r="AS2" s="162"/>
      <c r="AT2" s="162"/>
      <c r="AU2" s="94"/>
      <c r="AV2" s="161"/>
      <c r="AW2" s="163"/>
      <c r="AX2" s="163"/>
      <c r="AY2" s="163"/>
      <c r="AZ2" s="163"/>
      <c r="BA2" s="163"/>
      <c r="BB2" s="161"/>
      <c r="BC2" s="163"/>
      <c r="BD2" s="161"/>
      <c r="BE2" s="163"/>
      <c r="BF2" s="163"/>
      <c r="BG2" s="163"/>
      <c r="BH2" s="164"/>
      <c r="BI2" s="164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94"/>
      <c r="CK2" s="161"/>
      <c r="CL2" s="94"/>
      <c r="CM2" s="161"/>
      <c r="CN2" s="94"/>
      <c r="CO2" s="161"/>
      <c r="CP2" s="94"/>
      <c r="CQ2" s="161"/>
      <c r="CR2" s="94"/>
      <c r="CS2" s="161"/>
      <c r="CT2" s="94"/>
      <c r="CU2" s="161"/>
      <c r="CV2" s="94"/>
      <c r="CW2" s="161"/>
      <c r="CX2" s="162"/>
      <c r="CY2" s="162"/>
      <c r="CZ2" s="94"/>
      <c r="DA2" s="161"/>
      <c r="DB2" s="163"/>
      <c r="DC2" s="163"/>
      <c r="DD2" s="163"/>
      <c r="DE2" s="163"/>
      <c r="DF2" s="163"/>
      <c r="DG2" s="161"/>
      <c r="DH2" s="163"/>
      <c r="DI2" s="161"/>
      <c r="DJ2" s="163"/>
      <c r="DK2" s="163"/>
      <c r="DL2" s="163"/>
      <c r="DM2" s="164"/>
      <c r="DN2" s="164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94"/>
      <c r="EP2" s="161"/>
      <c r="EQ2" s="94"/>
      <c r="ER2" s="161"/>
      <c r="ES2" s="94"/>
      <c r="ET2" s="161"/>
      <c r="EU2" s="94"/>
      <c r="EV2" s="161"/>
      <c r="EW2" s="94"/>
      <c r="EX2" s="161"/>
      <c r="EY2" s="94"/>
      <c r="EZ2" s="161"/>
      <c r="FA2" s="94"/>
      <c r="FB2" s="161"/>
      <c r="FC2" s="162"/>
      <c r="FD2" s="162"/>
      <c r="FE2" s="94"/>
      <c r="FF2" s="161"/>
      <c r="FG2" s="163"/>
      <c r="FH2" s="163"/>
      <c r="FI2" s="163"/>
      <c r="FJ2" s="163"/>
      <c r="FK2" s="163"/>
      <c r="FL2" s="161"/>
      <c r="FM2" s="163"/>
      <c r="FN2" s="161"/>
      <c r="FO2" s="163"/>
      <c r="FP2" s="163"/>
      <c r="FQ2" s="163"/>
      <c r="FR2" s="164"/>
      <c r="FS2" s="164"/>
      <c r="FT2" s="94"/>
      <c r="FU2" s="161"/>
      <c r="FV2" s="94"/>
      <c r="FW2" s="161"/>
      <c r="FX2" s="94"/>
      <c r="FY2" s="161"/>
      <c r="FZ2" s="94"/>
      <c r="GA2" s="161"/>
      <c r="GB2" s="94"/>
      <c r="GC2" s="161"/>
    </row>
    <row r="3" spans="1:185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94"/>
      <c r="T3" s="161"/>
      <c r="U3" s="94"/>
      <c r="V3" s="161"/>
      <c r="W3" s="94"/>
      <c r="X3" s="161"/>
      <c r="Y3" s="94"/>
      <c r="Z3" s="161"/>
      <c r="AA3" s="94"/>
      <c r="AB3" s="161"/>
      <c r="AC3" s="94"/>
      <c r="AD3" s="161"/>
      <c r="AE3" s="94"/>
      <c r="AF3" s="161"/>
      <c r="AG3" s="94"/>
      <c r="AH3" s="161"/>
      <c r="AI3" s="94"/>
      <c r="AJ3" s="161"/>
      <c r="AK3" s="94"/>
      <c r="AL3" s="161"/>
      <c r="AM3" s="94"/>
      <c r="AN3" s="161"/>
      <c r="AO3" s="94"/>
      <c r="AP3" s="161"/>
      <c r="AQ3" s="94"/>
      <c r="AR3" s="161"/>
      <c r="AS3" s="162"/>
      <c r="AT3" s="162"/>
      <c r="AU3" s="94"/>
      <c r="AV3" s="161"/>
      <c r="AW3" s="163"/>
      <c r="AX3" s="163"/>
      <c r="AY3" s="163"/>
      <c r="AZ3" s="163"/>
      <c r="BA3" s="163"/>
      <c r="BB3" s="161"/>
      <c r="BC3" s="163"/>
      <c r="BD3" s="161"/>
      <c r="BE3" s="163"/>
      <c r="BF3" s="163"/>
      <c r="BG3" s="163"/>
      <c r="BH3" s="164"/>
      <c r="BI3" s="164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94"/>
      <c r="CK3" s="161"/>
      <c r="CL3" s="94"/>
      <c r="CM3" s="161"/>
      <c r="CN3" s="94"/>
      <c r="CO3" s="161"/>
      <c r="CP3" s="94"/>
      <c r="CQ3" s="161"/>
      <c r="CR3" s="94"/>
      <c r="CS3" s="161"/>
      <c r="CT3" s="94"/>
      <c r="CU3" s="161"/>
      <c r="CV3" s="94"/>
      <c r="CW3" s="161"/>
      <c r="CX3" s="162"/>
      <c r="CY3" s="162"/>
      <c r="CZ3" s="94"/>
      <c r="DA3" s="161"/>
      <c r="DB3" s="163"/>
      <c r="DC3" s="163"/>
      <c r="DD3" s="163"/>
      <c r="DE3" s="163"/>
      <c r="DF3" s="163"/>
      <c r="DG3" s="161"/>
      <c r="DH3" s="163"/>
      <c r="DI3" s="161"/>
      <c r="DJ3" s="163"/>
      <c r="DK3" s="163"/>
      <c r="DL3" s="163"/>
      <c r="DM3" s="164"/>
      <c r="DN3" s="164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94"/>
      <c r="EP3" s="161"/>
      <c r="EQ3" s="94"/>
      <c r="ER3" s="161"/>
      <c r="ES3" s="94"/>
      <c r="ET3" s="161"/>
      <c r="EU3" s="94"/>
      <c r="EV3" s="161"/>
      <c r="EW3" s="94"/>
      <c r="EX3" s="161"/>
      <c r="EY3" s="94"/>
      <c r="EZ3" s="161"/>
      <c r="FA3" s="94"/>
      <c r="FB3" s="161"/>
      <c r="FC3" s="162"/>
      <c r="FD3" s="162"/>
      <c r="FE3" s="94"/>
      <c r="FF3" s="161"/>
      <c r="FG3" s="163"/>
      <c r="FH3" s="163"/>
      <c r="FI3" s="163"/>
      <c r="FJ3" s="163"/>
      <c r="FK3" s="163"/>
      <c r="FL3" s="161"/>
      <c r="FM3" s="163"/>
      <c r="FN3" s="161"/>
      <c r="FO3" s="163"/>
      <c r="FP3" s="163"/>
      <c r="FQ3" s="163"/>
      <c r="FR3" s="164"/>
      <c r="FS3" s="164"/>
      <c r="FT3" s="94"/>
      <c r="FU3" s="161"/>
      <c r="FV3" s="94"/>
      <c r="FW3" s="161"/>
      <c r="FX3" s="94"/>
      <c r="FY3" s="161"/>
      <c r="FZ3" s="94"/>
      <c r="GA3" s="161"/>
      <c r="GB3" s="94"/>
      <c r="GC3" s="161"/>
    </row>
    <row r="4" spans="1:185" s="123" customFormat="1" ht="15" customHeight="1">
      <c r="A4" s="16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5" s="107" customFormat="1" ht="15" customHeight="1" thickBot="1">
      <c r="A5" s="102" t="s">
        <v>416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70"/>
      <c r="AK5" s="170"/>
      <c r="AL5" s="170"/>
      <c r="AM5" s="170"/>
      <c r="AN5" s="170"/>
      <c r="AP5" s="171"/>
      <c r="AT5" s="171"/>
      <c r="AV5" s="172"/>
      <c r="AY5" s="173"/>
      <c r="AZ5" s="174"/>
      <c r="BA5" s="174"/>
      <c r="BB5" s="174"/>
      <c r="BC5" s="344"/>
      <c r="BD5" s="174"/>
      <c r="BE5" s="174"/>
      <c r="BF5" s="174"/>
      <c r="BG5" s="174"/>
      <c r="BH5" s="346"/>
    </row>
    <row r="6" spans="1:185" s="373" customFormat="1" ht="15" customHeight="1" thickTop="1">
      <c r="A6" s="369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59" t="s">
        <v>79</v>
      </c>
    </row>
    <row r="7" spans="1:185" s="114" customFormat="1" ht="15" customHeight="1">
      <c r="A7" s="113"/>
      <c r="B7" s="178" t="s">
        <v>232</v>
      </c>
      <c r="C7" s="178" t="s">
        <v>233</v>
      </c>
      <c r="D7" s="178" t="s">
        <v>234</v>
      </c>
      <c r="E7" s="178" t="s">
        <v>235</v>
      </c>
      <c r="F7" s="178" t="s">
        <v>237</v>
      </c>
      <c r="G7" s="178" t="s">
        <v>238</v>
      </c>
      <c r="H7" s="178" t="s">
        <v>239</v>
      </c>
      <c r="I7" s="178" t="s">
        <v>1</v>
      </c>
      <c r="J7" s="178" t="s">
        <v>240</v>
      </c>
      <c r="K7" s="178" t="s">
        <v>241</v>
      </c>
      <c r="L7" s="178" t="s">
        <v>242</v>
      </c>
      <c r="M7" s="178" t="s">
        <v>243</v>
      </c>
      <c r="N7" s="178" t="s">
        <v>245</v>
      </c>
      <c r="O7" s="178" t="s">
        <v>246</v>
      </c>
      <c r="P7" s="178" t="s">
        <v>247</v>
      </c>
      <c r="Q7" s="178" t="s">
        <v>248</v>
      </c>
      <c r="R7" s="178" t="s">
        <v>250</v>
      </c>
    </row>
    <row r="8" spans="1:185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</row>
    <row r="9" spans="1:185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</row>
    <row r="10" spans="1:185" ht="15" customHeight="1">
      <c r="A10" s="348" t="s">
        <v>417</v>
      </c>
      <c r="B10" s="434">
        <v>12395</v>
      </c>
      <c r="C10" s="434">
        <v>12139</v>
      </c>
      <c r="D10" s="434">
        <v>11734</v>
      </c>
      <c r="E10" s="434">
        <v>11725</v>
      </c>
      <c r="F10" s="434">
        <v>11264</v>
      </c>
      <c r="G10" s="434">
        <v>11694</v>
      </c>
      <c r="H10" s="434">
        <v>11887</v>
      </c>
      <c r="I10" s="434">
        <v>11884</v>
      </c>
      <c r="J10" s="434">
        <v>11960</v>
      </c>
      <c r="K10" s="434">
        <v>12185</v>
      </c>
      <c r="L10" s="434">
        <v>12503</v>
      </c>
      <c r="M10" s="434">
        <v>12983</v>
      </c>
      <c r="N10" s="434">
        <v>12964</v>
      </c>
      <c r="O10" s="434">
        <v>13163</v>
      </c>
      <c r="P10" s="434">
        <v>12794</v>
      </c>
      <c r="Q10" s="434">
        <v>13219</v>
      </c>
      <c r="R10" s="435">
        <v>13225</v>
      </c>
    </row>
    <row r="11" spans="1:185" ht="15" customHeight="1">
      <c r="A11" s="348" t="s">
        <v>418</v>
      </c>
      <c r="B11" s="434">
        <v>1640</v>
      </c>
      <c r="C11" s="434">
        <v>2238</v>
      </c>
      <c r="D11" s="434">
        <v>1624</v>
      </c>
      <c r="E11" s="434">
        <v>2084</v>
      </c>
      <c r="F11" s="434">
        <v>2258</v>
      </c>
      <c r="G11" s="434">
        <v>1813</v>
      </c>
      <c r="H11" s="434">
        <v>2066</v>
      </c>
      <c r="I11" s="434">
        <v>2890</v>
      </c>
      <c r="J11" s="434">
        <v>2127</v>
      </c>
      <c r="K11" s="434">
        <v>2283</v>
      </c>
      <c r="L11" s="434">
        <v>2270</v>
      </c>
      <c r="M11" s="434">
        <v>2445</v>
      </c>
      <c r="N11" s="434">
        <v>1535</v>
      </c>
      <c r="O11" s="434">
        <v>3521</v>
      </c>
      <c r="P11" s="434">
        <v>2494</v>
      </c>
      <c r="Q11" s="434">
        <v>3438</v>
      </c>
      <c r="R11" s="435">
        <v>2353</v>
      </c>
    </row>
    <row r="12" spans="1:185" ht="5.0999999999999996" customHeight="1">
      <c r="A12" s="436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35"/>
    </row>
    <row r="13" spans="1:185" s="360" customFormat="1" ht="5.0999999999999996" customHeight="1">
      <c r="A13" s="415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434"/>
    </row>
    <row r="14" spans="1:185" s="117" customFormat="1" ht="15" customHeight="1" thickBot="1">
      <c r="A14" s="144" t="s">
        <v>330</v>
      </c>
      <c r="B14" s="193">
        <v>14035</v>
      </c>
      <c r="C14" s="193">
        <v>14377</v>
      </c>
      <c r="D14" s="193">
        <v>13358</v>
      </c>
      <c r="E14" s="193">
        <v>13809</v>
      </c>
      <c r="F14" s="193">
        <v>13522</v>
      </c>
      <c r="G14" s="193">
        <v>13507</v>
      </c>
      <c r="H14" s="193">
        <v>13953</v>
      </c>
      <c r="I14" s="193">
        <v>14774</v>
      </c>
      <c r="J14" s="193">
        <v>14087</v>
      </c>
      <c r="K14" s="193">
        <v>14468</v>
      </c>
      <c r="L14" s="193">
        <v>14773</v>
      </c>
      <c r="M14" s="193">
        <v>15428</v>
      </c>
      <c r="N14" s="193">
        <v>14499</v>
      </c>
      <c r="O14" s="193">
        <v>16684</v>
      </c>
      <c r="P14" s="193">
        <f>+P10+P11</f>
        <v>15288</v>
      </c>
      <c r="Q14" s="193">
        <v>16657</v>
      </c>
      <c r="R14" s="193">
        <v>15578</v>
      </c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</row>
    <row r="15" spans="1:185" s="368" customFormat="1" ht="13.5" thickTop="1">
      <c r="A15" s="284"/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</row>
    <row r="16" spans="1:185" s="368" customFormat="1" ht="84">
      <c r="A16" s="438" t="s">
        <v>419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18" s="368" customFormat="1" ht="27" customHeight="1">
      <c r="A17" s="438" t="s">
        <v>420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  <row r="18" spans="1:18" s="368" customFormat="1" ht="12.75">
      <c r="A18" s="439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</row>
    <row r="19" spans="1:18" s="368" customFormat="1" ht="12.75" customHeight="1">
      <c r="A19" s="367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</row>
    <row r="20" spans="1:18" s="368" customFormat="1" ht="12.75" customHeight="1">
      <c r="A20" s="367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</row>
    <row r="21" spans="1:18" s="368" customFormat="1" ht="12.75" customHeight="1">
      <c r="A21" s="367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</row>
    <row r="22" spans="1:18" s="368" customFormat="1" ht="12.75" customHeight="1">
      <c r="A22" s="367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</row>
    <row r="23" spans="1:18" s="368" customFormat="1" ht="12.75" customHeight="1">
      <c r="A23" s="367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</row>
    <row r="24" spans="1:18" s="368" customFormat="1" ht="12.75" customHeight="1">
      <c r="A24" s="367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5" spans="1:18" s="368" customFormat="1" ht="12.75" customHeight="1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</row>
    <row r="26" spans="1:18" s="368" customFormat="1" ht="15" customHeight="1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</row>
    <row r="27" spans="1:18" s="368" customFormat="1" ht="15" customHeight="1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</row>
    <row r="28" spans="1:18" s="368" customFormat="1" ht="15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</row>
    <row r="29" spans="1:18" s="368" customFormat="1" ht="15" customHeight="1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</row>
    <row r="30" spans="1:18" s="368" customFormat="1" ht="1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</row>
    <row r="31" spans="1:18" s="368" customFormat="1" ht="1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</row>
    <row r="32" spans="1:18" s="368" customFormat="1" ht="1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</row>
    <row r="33" spans="1:18" s="368" customFormat="1" ht="1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</row>
    <row r="34" spans="1:18" s="368" customFormat="1" ht="1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</row>
    <row r="35" spans="1:18" s="368" customFormat="1" ht="1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</row>
    <row r="36" spans="1:18" s="368" customFormat="1" ht="15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</row>
    <row r="37" spans="1:18" s="368" customFormat="1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</row>
    <row r="38" spans="1:18" s="368" customFormat="1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</row>
    <row r="39" spans="1:18" s="368" customFormat="1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</row>
    <row r="40" spans="1:18" s="368" customFormat="1" ht="1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</row>
    <row r="41" spans="1:18" s="368" customFormat="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</row>
    <row r="42" spans="1:18" s="368" customFormat="1" ht="1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  <row r="43" spans="1:18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</row>
    <row r="44" spans="1:18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</row>
    <row r="45" spans="1:18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</row>
    <row r="46" spans="1:18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</row>
    <row r="47" spans="1:18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</row>
    <row r="48" spans="1:18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</row>
    <row r="49" spans="1:18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</row>
    <row r="50" spans="1:18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</row>
    <row r="51" spans="1:18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</row>
    <row r="52" spans="1:18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</row>
    <row r="53" spans="1:18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</row>
    <row r="54" spans="1:18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</row>
    <row r="55" spans="1:18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</row>
    <row r="56" spans="1:18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</row>
    <row r="57" spans="1:18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</row>
    <row r="58" spans="1:18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</row>
    <row r="59" spans="1:18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</row>
    <row r="60" spans="1:18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</row>
    <row r="61" spans="1:18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</row>
    <row r="62" spans="1:18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</row>
    <row r="63" spans="1:18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</row>
    <row r="64" spans="1:18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</row>
    <row r="65" spans="1:18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</row>
    <row r="66" spans="1:18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</row>
    <row r="67" spans="1:18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</row>
    <row r="68" spans="1:18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</row>
    <row r="69" spans="1:18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</row>
    <row r="70" spans="1:18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</row>
    <row r="71" spans="1:18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</row>
    <row r="72" spans="1:18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</row>
    <row r="73" spans="1:18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</row>
    <row r="74" spans="1:18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</row>
    <row r="75" spans="1:18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</row>
    <row r="76" spans="1:18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</row>
    <row r="77" spans="1:18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</row>
    <row r="78" spans="1:18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</row>
    <row r="79" spans="1:18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</row>
    <row r="80" spans="1:18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</row>
    <row r="81" spans="1:18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</row>
    <row r="82" spans="1:18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</row>
    <row r="83" spans="1:18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</row>
    <row r="84" spans="1:18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</row>
    <row r="85" spans="1:18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</row>
    <row r="86" spans="1:18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</row>
    <row r="87" spans="1:18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</row>
    <row r="88" spans="1:18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</row>
    <row r="89" spans="1:18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</row>
    <row r="90" spans="1:18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</row>
    <row r="91" spans="1:18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</row>
    <row r="92" spans="1:18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</row>
    <row r="93" spans="1:18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</row>
    <row r="94" spans="1:18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</row>
    <row r="95" spans="1:18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</row>
    <row r="96" spans="1:18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</row>
    <row r="97" spans="1:18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</row>
    <row r="98" spans="1:18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</row>
    <row r="99" spans="1:18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</row>
    <row r="100" spans="1:18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</row>
    <row r="101" spans="1:18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</row>
    <row r="102" spans="1:18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</row>
    <row r="103" spans="1:18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</row>
    <row r="104" spans="1:18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</row>
    <row r="105" spans="1:18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</row>
    <row r="106" spans="1:18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</row>
    <row r="107" spans="1:18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</row>
    <row r="108" spans="1:18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</row>
    <row r="109" spans="1:18" s="368" customFormat="1" ht="1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</row>
    <row r="110" spans="1:18" s="368" customFormat="1" ht="1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</row>
    <row r="111" spans="1:18" s="368" customFormat="1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</row>
    <row r="112" spans="1:18" s="368" customFormat="1" ht="15" customHeight="1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</row>
    <row r="113" spans="1:18" s="368" customFormat="1" ht="15" customHeight="1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</row>
    <row r="114" spans="1:18" s="368" customFormat="1" ht="15" customHeight="1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</row>
    <row r="115" spans="1:18" s="368" customFormat="1" ht="15" customHeight="1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</row>
    <row r="116" spans="1:18" s="368" customFormat="1" ht="15" customHeight="1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</row>
    <row r="117" spans="1:18" s="368" customFormat="1" ht="15" customHeight="1">
      <c r="A117" s="367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</row>
  </sheetData>
  <hyperlinks>
    <hyperlink ref="R6" location="Índice!D9" display="Índice"/>
  </hyperlinks>
  <printOptions horizontalCentered="1"/>
  <pageMargins left="0" right="0" top="0.39370078740157483" bottom="0" header="0" footer="0"/>
  <pageSetup paperSize="9" scale="78" orientation="landscape" horizontalDpi="1200" verticalDpi="1200" r:id="rId1"/>
  <headerFooter alignWithMargins="0">
    <oddHeader>&amp;R&amp;P/&amp;N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T111"/>
  <sheetViews>
    <sheetView showGridLines="0" zoomScaleNormal="100" workbookViewId="0">
      <pane xSplit="1" ySplit="8" topLeftCell="AX9" activePane="bottomRight" state="frozen"/>
      <selection activeCell="A36" sqref="A36"/>
      <selection pane="topRight" activeCell="A36" sqref="A36"/>
      <selection pane="bottomLeft" activeCell="A36" sqref="A36"/>
      <selection pane="bottomRight" activeCell="BF7" sqref="BF7"/>
    </sheetView>
  </sheetViews>
  <sheetFormatPr defaultColWidth="9" defaultRowHeight="15" customHeight="1"/>
  <cols>
    <col min="1" max="1" width="39.375" style="360" bestFit="1" customWidth="1"/>
    <col min="2" max="58" width="9.375" style="360" customWidth="1"/>
    <col min="59" max="16384" width="9" style="350"/>
  </cols>
  <sheetData>
    <row r="1" spans="1:228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162"/>
      <c r="CK1" s="162"/>
      <c r="CL1" s="94"/>
      <c r="CM1" s="161"/>
      <c r="CN1" s="163"/>
      <c r="CO1" s="163"/>
      <c r="CP1" s="163"/>
      <c r="CQ1" s="163"/>
      <c r="CR1" s="163"/>
      <c r="CS1" s="161"/>
      <c r="CT1" s="163"/>
      <c r="CU1" s="161"/>
      <c r="CV1" s="163"/>
      <c r="CW1" s="163"/>
      <c r="CX1" s="163"/>
      <c r="CY1" s="164"/>
      <c r="CZ1" s="164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162"/>
      <c r="EP1" s="162"/>
      <c r="EQ1" s="94"/>
      <c r="ER1" s="161"/>
      <c r="ES1" s="163"/>
      <c r="ET1" s="163"/>
      <c r="EU1" s="163"/>
      <c r="EV1" s="163"/>
      <c r="EW1" s="163"/>
      <c r="EX1" s="161"/>
      <c r="EY1" s="163"/>
      <c r="EZ1" s="161"/>
      <c r="FA1" s="163"/>
      <c r="FB1" s="163"/>
      <c r="FC1" s="163"/>
      <c r="FD1" s="164"/>
      <c r="FE1" s="164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94"/>
      <c r="GS1" s="161"/>
      <c r="GT1" s="162"/>
      <c r="GU1" s="162"/>
      <c r="GV1" s="94"/>
      <c r="GW1" s="161"/>
      <c r="GX1" s="163"/>
      <c r="GY1" s="163"/>
      <c r="GZ1" s="163"/>
      <c r="HA1" s="163"/>
      <c r="HB1" s="163"/>
      <c r="HC1" s="161"/>
      <c r="HD1" s="163"/>
      <c r="HE1" s="161"/>
      <c r="HF1" s="163"/>
      <c r="HG1" s="163"/>
      <c r="HH1" s="163"/>
      <c r="HI1" s="164"/>
      <c r="HJ1" s="164"/>
      <c r="HK1" s="94"/>
      <c r="HL1" s="161"/>
      <c r="HM1" s="94"/>
      <c r="HN1" s="161"/>
      <c r="HO1" s="94"/>
      <c r="HP1" s="161"/>
      <c r="HQ1" s="94"/>
      <c r="HR1" s="161"/>
      <c r="HS1" s="94"/>
      <c r="HT1" s="161"/>
    </row>
    <row r="2" spans="1:228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162"/>
      <c r="CK2" s="162"/>
      <c r="CL2" s="94"/>
      <c r="CM2" s="161"/>
      <c r="CN2" s="163"/>
      <c r="CO2" s="163"/>
      <c r="CP2" s="163"/>
      <c r="CQ2" s="163"/>
      <c r="CR2" s="163"/>
      <c r="CS2" s="161"/>
      <c r="CT2" s="163"/>
      <c r="CU2" s="161"/>
      <c r="CV2" s="163"/>
      <c r="CW2" s="163"/>
      <c r="CX2" s="163"/>
      <c r="CY2" s="164"/>
      <c r="CZ2" s="164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162"/>
      <c r="EP2" s="162"/>
      <c r="EQ2" s="94"/>
      <c r="ER2" s="161"/>
      <c r="ES2" s="163"/>
      <c r="ET2" s="163"/>
      <c r="EU2" s="163"/>
      <c r="EV2" s="163"/>
      <c r="EW2" s="163"/>
      <c r="EX2" s="161"/>
      <c r="EY2" s="163"/>
      <c r="EZ2" s="161"/>
      <c r="FA2" s="163"/>
      <c r="FB2" s="163"/>
      <c r="FC2" s="163"/>
      <c r="FD2" s="164"/>
      <c r="FE2" s="164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94"/>
      <c r="GS2" s="161"/>
      <c r="GT2" s="162"/>
      <c r="GU2" s="162"/>
      <c r="GV2" s="94"/>
      <c r="GW2" s="161"/>
      <c r="GX2" s="163"/>
      <c r="GY2" s="163"/>
      <c r="GZ2" s="163"/>
      <c r="HA2" s="163"/>
      <c r="HB2" s="163"/>
      <c r="HC2" s="161"/>
      <c r="HD2" s="163"/>
      <c r="HE2" s="161"/>
      <c r="HF2" s="163"/>
      <c r="HG2" s="163"/>
      <c r="HH2" s="163"/>
      <c r="HI2" s="164"/>
      <c r="HJ2" s="164"/>
      <c r="HK2" s="94"/>
      <c r="HL2" s="161"/>
      <c r="HM2" s="94"/>
      <c r="HN2" s="161"/>
      <c r="HO2" s="94"/>
      <c r="HP2" s="161"/>
      <c r="HQ2" s="94"/>
      <c r="HR2" s="161"/>
      <c r="HS2" s="94"/>
      <c r="HT2" s="161"/>
    </row>
    <row r="3" spans="1:228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162"/>
      <c r="CK3" s="162"/>
      <c r="CL3" s="94"/>
      <c r="CM3" s="161"/>
      <c r="CN3" s="163"/>
      <c r="CO3" s="163"/>
      <c r="CP3" s="163"/>
      <c r="CQ3" s="163"/>
      <c r="CR3" s="163"/>
      <c r="CS3" s="161"/>
      <c r="CT3" s="163"/>
      <c r="CU3" s="161"/>
      <c r="CV3" s="163"/>
      <c r="CW3" s="163"/>
      <c r="CX3" s="163"/>
      <c r="CY3" s="164"/>
      <c r="CZ3" s="164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162"/>
      <c r="EP3" s="162"/>
      <c r="EQ3" s="94"/>
      <c r="ER3" s="161"/>
      <c r="ES3" s="163"/>
      <c r="ET3" s="163"/>
      <c r="EU3" s="163"/>
      <c r="EV3" s="163"/>
      <c r="EW3" s="163"/>
      <c r="EX3" s="161"/>
      <c r="EY3" s="163"/>
      <c r="EZ3" s="161"/>
      <c r="FA3" s="163"/>
      <c r="FB3" s="163"/>
      <c r="FC3" s="163"/>
      <c r="FD3" s="164"/>
      <c r="FE3" s="164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94"/>
      <c r="GS3" s="161"/>
      <c r="GT3" s="162"/>
      <c r="GU3" s="162"/>
      <c r="GV3" s="94"/>
      <c r="GW3" s="161"/>
      <c r="GX3" s="163"/>
      <c r="GY3" s="163"/>
      <c r="GZ3" s="163"/>
      <c r="HA3" s="163"/>
      <c r="HB3" s="163"/>
      <c r="HC3" s="161"/>
      <c r="HD3" s="163"/>
      <c r="HE3" s="161"/>
      <c r="HF3" s="163"/>
      <c r="HG3" s="163"/>
      <c r="HH3" s="163"/>
      <c r="HI3" s="164"/>
      <c r="HJ3" s="164"/>
      <c r="HK3" s="94"/>
      <c r="HL3" s="161"/>
      <c r="HM3" s="94"/>
      <c r="HN3" s="161"/>
      <c r="HO3" s="94"/>
      <c r="HP3" s="161"/>
      <c r="HQ3" s="94"/>
      <c r="HR3" s="161"/>
      <c r="HS3" s="94"/>
      <c r="HT3" s="161"/>
    </row>
    <row r="4" spans="1:228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8" s="107" customFormat="1" ht="15" customHeight="1" thickBot="1">
      <c r="A5" s="102" t="s">
        <v>421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70"/>
      <c r="CB5" s="170"/>
      <c r="CC5" s="170"/>
      <c r="CD5" s="170"/>
      <c r="CE5" s="170"/>
      <c r="CG5" s="171"/>
      <c r="CK5" s="171"/>
      <c r="CM5" s="172"/>
      <c r="CP5" s="173"/>
      <c r="CQ5" s="174"/>
      <c r="CR5" s="174"/>
      <c r="CS5" s="174"/>
      <c r="CT5" s="344"/>
      <c r="CU5" s="174"/>
      <c r="CV5" s="174"/>
      <c r="CW5" s="174"/>
      <c r="CX5" s="174"/>
      <c r="CY5" s="346"/>
    </row>
    <row r="6" spans="1:228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59" t="s">
        <v>79</v>
      </c>
    </row>
    <row r="7" spans="1:228" s="114" customFormat="1" ht="15" customHeight="1">
      <c r="A7" s="113"/>
      <c r="B7" s="178" t="s">
        <v>373</v>
      </c>
      <c r="C7" s="178" t="s">
        <v>374</v>
      </c>
      <c r="D7" s="178" t="s">
        <v>375</v>
      </c>
      <c r="E7" s="178" t="s">
        <v>376</v>
      </c>
      <c r="F7" s="178" t="s">
        <v>377</v>
      </c>
      <c r="G7" s="178" t="s">
        <v>378</v>
      </c>
      <c r="H7" s="178" t="s">
        <v>379</v>
      </c>
      <c r="I7" s="178" t="s">
        <v>380</v>
      </c>
      <c r="J7" s="178" t="s">
        <v>381</v>
      </c>
      <c r="K7" s="178" t="s">
        <v>382</v>
      </c>
      <c r="L7" s="178" t="s">
        <v>383</v>
      </c>
      <c r="M7" s="178" t="s">
        <v>384</v>
      </c>
      <c r="N7" s="178" t="s">
        <v>385</v>
      </c>
      <c r="O7" s="178" t="s">
        <v>386</v>
      </c>
      <c r="P7" s="178" t="s">
        <v>387</v>
      </c>
      <c r="Q7" s="178" t="s">
        <v>388</v>
      </c>
      <c r="R7" s="178" t="s">
        <v>389</v>
      </c>
      <c r="S7" s="178" t="s">
        <v>390</v>
      </c>
      <c r="T7" s="178" t="s">
        <v>391</v>
      </c>
      <c r="U7" s="178" t="s">
        <v>392</v>
      </c>
      <c r="V7" s="178" t="s">
        <v>393</v>
      </c>
      <c r="W7" s="178" t="s">
        <v>394</v>
      </c>
      <c r="X7" s="178" t="s">
        <v>395</v>
      </c>
      <c r="Y7" s="178" t="s">
        <v>396</v>
      </c>
      <c r="Z7" s="178" t="s">
        <v>397</v>
      </c>
      <c r="AA7" s="178" t="s">
        <v>398</v>
      </c>
      <c r="AB7" s="178" t="s">
        <v>399</v>
      </c>
      <c r="AC7" s="178" t="s">
        <v>400</v>
      </c>
      <c r="AD7" s="178" t="s">
        <v>401</v>
      </c>
      <c r="AE7" s="178" t="s">
        <v>402</v>
      </c>
      <c r="AF7" s="178" t="s">
        <v>403</v>
      </c>
      <c r="AG7" s="178" t="s">
        <v>404</v>
      </c>
      <c r="AH7" s="178" t="s">
        <v>405</v>
      </c>
      <c r="AI7" s="178" t="s">
        <v>406</v>
      </c>
      <c r="AJ7" s="178" t="s">
        <v>407</v>
      </c>
      <c r="AK7" s="178" t="s">
        <v>408</v>
      </c>
      <c r="AL7" s="178" t="s">
        <v>409</v>
      </c>
      <c r="AM7" s="178" t="s">
        <v>410</v>
      </c>
      <c r="AN7" s="178" t="s">
        <v>411</v>
      </c>
      <c r="AO7" s="178" t="s">
        <v>412</v>
      </c>
      <c r="AP7" s="178" t="s">
        <v>232</v>
      </c>
      <c r="AQ7" s="178" t="s">
        <v>233</v>
      </c>
      <c r="AR7" s="178" t="s">
        <v>234</v>
      </c>
      <c r="AS7" s="178" t="s">
        <v>235</v>
      </c>
      <c r="AT7" s="178" t="s">
        <v>237</v>
      </c>
      <c r="AU7" s="178" t="s">
        <v>238</v>
      </c>
      <c r="AV7" s="178" t="s">
        <v>239</v>
      </c>
      <c r="AW7" s="178" t="s">
        <v>1</v>
      </c>
      <c r="AX7" s="178" t="s">
        <v>240</v>
      </c>
      <c r="AY7" s="178" t="s">
        <v>241</v>
      </c>
      <c r="AZ7" s="178" t="s">
        <v>242</v>
      </c>
      <c r="BA7" s="178" t="s">
        <v>243</v>
      </c>
      <c r="BB7" s="178" t="s">
        <v>245</v>
      </c>
      <c r="BC7" s="178" t="s">
        <v>246</v>
      </c>
      <c r="BD7" s="178" t="s">
        <v>247</v>
      </c>
      <c r="BE7" s="178" t="s">
        <v>248</v>
      </c>
      <c r="BF7" s="178" t="s">
        <v>250</v>
      </c>
    </row>
    <row r="8" spans="1:228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</row>
    <row r="9" spans="1:228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</row>
    <row r="10" spans="1:228" ht="15" customHeight="1">
      <c r="A10" s="348" t="s">
        <v>422</v>
      </c>
      <c r="B10" s="440">
        <v>560</v>
      </c>
      <c r="C10" s="440">
        <v>597</v>
      </c>
      <c r="D10" s="440">
        <v>640</v>
      </c>
      <c r="E10" s="440">
        <v>706</v>
      </c>
      <c r="F10" s="440">
        <v>687</v>
      </c>
      <c r="G10" s="440">
        <v>720</v>
      </c>
      <c r="H10" s="440">
        <v>781</v>
      </c>
      <c r="I10" s="440">
        <v>877</v>
      </c>
      <c r="J10" s="434">
        <v>834</v>
      </c>
      <c r="K10" s="434">
        <v>851</v>
      </c>
      <c r="L10" s="434">
        <v>785</v>
      </c>
      <c r="M10" s="434">
        <v>953</v>
      </c>
      <c r="N10" s="434">
        <v>972</v>
      </c>
      <c r="O10" s="434">
        <v>993</v>
      </c>
      <c r="P10" s="434">
        <v>1080</v>
      </c>
      <c r="Q10" s="434">
        <v>1157</v>
      </c>
      <c r="R10" s="434">
        <v>1155</v>
      </c>
      <c r="S10" s="434">
        <v>1236</v>
      </c>
      <c r="T10" s="434">
        <v>1299</v>
      </c>
      <c r="U10" s="434">
        <v>1406</v>
      </c>
      <c r="V10" s="434">
        <v>1394</v>
      </c>
      <c r="W10" s="434">
        <v>1462</v>
      </c>
      <c r="X10" s="434">
        <v>1534</v>
      </c>
      <c r="Y10" s="434">
        <v>1660</v>
      </c>
      <c r="Z10" s="434">
        <v>1676</v>
      </c>
      <c r="AA10" s="434">
        <v>1745</v>
      </c>
      <c r="AB10" s="434">
        <v>1824</v>
      </c>
      <c r="AC10" s="434">
        <v>1920</v>
      </c>
      <c r="AD10" s="434">
        <v>1936</v>
      </c>
      <c r="AE10" s="434">
        <v>1965</v>
      </c>
      <c r="AF10" s="434">
        <v>2023</v>
      </c>
      <c r="AG10" s="434">
        <v>2205</v>
      </c>
      <c r="AH10" s="434">
        <v>2208</v>
      </c>
      <c r="AI10" s="434">
        <v>2373</v>
      </c>
      <c r="AJ10" s="434">
        <v>2448</v>
      </c>
      <c r="AK10" s="434">
        <v>2583</v>
      </c>
      <c r="AL10" s="434">
        <v>2421</v>
      </c>
      <c r="AM10" s="434">
        <v>2459</v>
      </c>
      <c r="AN10" s="434">
        <v>2696</v>
      </c>
      <c r="AO10" s="434">
        <v>2798</v>
      </c>
      <c r="AP10" s="434">
        <v>2637</v>
      </c>
      <c r="AQ10" s="434">
        <v>2650</v>
      </c>
      <c r="AR10" s="434">
        <v>2789</v>
      </c>
      <c r="AS10" s="434">
        <v>2949</v>
      </c>
      <c r="AT10" s="434">
        <v>2763</v>
      </c>
      <c r="AU10" s="434">
        <v>2788</v>
      </c>
      <c r="AV10" s="434">
        <v>2865</v>
      </c>
      <c r="AW10" s="434">
        <v>2949</v>
      </c>
      <c r="AX10" s="434">
        <v>2766</v>
      </c>
      <c r="AY10" s="434">
        <v>2781</v>
      </c>
      <c r="AZ10" s="434">
        <v>2835</v>
      </c>
      <c r="BA10" s="434">
        <v>2906</v>
      </c>
      <c r="BB10" s="434">
        <v>2700</v>
      </c>
      <c r="BC10" s="434">
        <v>2352</v>
      </c>
      <c r="BD10" s="434">
        <v>2530</v>
      </c>
      <c r="BE10" s="434">
        <v>2983</v>
      </c>
      <c r="BF10" s="435">
        <v>2639</v>
      </c>
    </row>
    <row r="11" spans="1:228" ht="15" customHeight="1">
      <c r="A11" s="348" t="s">
        <v>423</v>
      </c>
      <c r="B11" s="440">
        <v>529</v>
      </c>
      <c r="C11" s="440">
        <v>535</v>
      </c>
      <c r="D11" s="440">
        <v>540</v>
      </c>
      <c r="E11" s="440">
        <v>556</v>
      </c>
      <c r="F11" s="440">
        <v>521</v>
      </c>
      <c r="G11" s="440">
        <v>520</v>
      </c>
      <c r="H11" s="440">
        <v>496</v>
      </c>
      <c r="I11" s="440">
        <v>492</v>
      </c>
      <c r="J11" s="434">
        <v>487</v>
      </c>
      <c r="K11" s="434">
        <v>551</v>
      </c>
      <c r="L11" s="434">
        <v>539</v>
      </c>
      <c r="M11" s="434">
        <v>543</v>
      </c>
      <c r="N11" s="434">
        <v>542</v>
      </c>
      <c r="O11" s="434">
        <v>577</v>
      </c>
      <c r="P11" s="434">
        <v>596</v>
      </c>
      <c r="Q11" s="434">
        <v>646</v>
      </c>
      <c r="R11" s="434">
        <v>649</v>
      </c>
      <c r="S11" s="434">
        <v>681</v>
      </c>
      <c r="T11" s="434">
        <v>708</v>
      </c>
      <c r="U11" s="434">
        <v>748</v>
      </c>
      <c r="V11" s="434">
        <v>748</v>
      </c>
      <c r="W11" s="434">
        <v>805</v>
      </c>
      <c r="X11" s="434">
        <v>826</v>
      </c>
      <c r="Y11" s="434">
        <v>866</v>
      </c>
      <c r="Z11" s="434">
        <v>833</v>
      </c>
      <c r="AA11" s="434">
        <v>889</v>
      </c>
      <c r="AB11" s="434">
        <v>933</v>
      </c>
      <c r="AC11" s="434">
        <v>953</v>
      </c>
      <c r="AD11" s="434">
        <v>944</v>
      </c>
      <c r="AE11" s="434">
        <v>972</v>
      </c>
      <c r="AF11" s="434">
        <v>1025</v>
      </c>
      <c r="AG11" s="434">
        <v>1080</v>
      </c>
      <c r="AH11" s="434">
        <v>1072</v>
      </c>
      <c r="AI11" s="434">
        <v>1204</v>
      </c>
      <c r="AJ11" s="434">
        <v>1294</v>
      </c>
      <c r="AK11" s="434">
        <v>1376</v>
      </c>
      <c r="AL11" s="434">
        <v>1364</v>
      </c>
      <c r="AM11" s="434">
        <v>1410</v>
      </c>
      <c r="AN11" s="434">
        <v>1615</v>
      </c>
      <c r="AO11" s="434">
        <v>1623</v>
      </c>
      <c r="AP11" s="434">
        <v>1601</v>
      </c>
      <c r="AQ11" s="434">
        <v>1651</v>
      </c>
      <c r="AR11" s="434">
        <v>1679</v>
      </c>
      <c r="AS11" s="434">
        <v>1727</v>
      </c>
      <c r="AT11" s="434">
        <v>1748</v>
      </c>
      <c r="AU11" s="434">
        <v>1765</v>
      </c>
      <c r="AV11" s="434">
        <v>1814</v>
      </c>
      <c r="AW11" s="434">
        <v>1843</v>
      </c>
      <c r="AX11" s="434">
        <v>1851</v>
      </c>
      <c r="AY11" s="434">
        <v>1932</v>
      </c>
      <c r="AZ11" s="434">
        <v>1943</v>
      </c>
      <c r="BA11" s="434">
        <v>1980</v>
      </c>
      <c r="BB11" s="434">
        <v>1980</v>
      </c>
      <c r="BC11" s="434">
        <v>1921</v>
      </c>
      <c r="BD11" s="434">
        <v>1955</v>
      </c>
      <c r="BE11" s="434">
        <v>2072</v>
      </c>
      <c r="BF11" s="435">
        <v>1943</v>
      </c>
    </row>
    <row r="12" spans="1:228" ht="15" customHeight="1">
      <c r="A12" s="348" t="s">
        <v>43</v>
      </c>
      <c r="B12" s="440">
        <v>422</v>
      </c>
      <c r="C12" s="440">
        <v>445</v>
      </c>
      <c r="D12" s="440">
        <v>495</v>
      </c>
      <c r="E12" s="440">
        <v>503</v>
      </c>
      <c r="F12" s="440">
        <v>482</v>
      </c>
      <c r="G12" s="440">
        <v>387</v>
      </c>
      <c r="H12" s="440">
        <v>337</v>
      </c>
      <c r="I12" s="440">
        <v>304</v>
      </c>
      <c r="J12" s="434">
        <v>366</v>
      </c>
      <c r="K12" s="434">
        <v>362</v>
      </c>
      <c r="L12" s="434">
        <v>390</v>
      </c>
      <c r="M12" s="434">
        <v>405</v>
      </c>
      <c r="N12" s="434">
        <v>390</v>
      </c>
      <c r="O12" s="434">
        <v>439</v>
      </c>
      <c r="P12" s="434">
        <v>434</v>
      </c>
      <c r="Q12" s="434">
        <v>465</v>
      </c>
      <c r="R12" s="434">
        <v>455</v>
      </c>
      <c r="S12" s="434">
        <v>496</v>
      </c>
      <c r="T12" s="434">
        <v>505</v>
      </c>
      <c r="U12" s="434">
        <v>528</v>
      </c>
      <c r="V12" s="434">
        <v>501</v>
      </c>
      <c r="W12" s="434">
        <v>524</v>
      </c>
      <c r="X12" s="434">
        <v>538</v>
      </c>
      <c r="Y12" s="434">
        <v>517</v>
      </c>
      <c r="Z12" s="434">
        <v>517</v>
      </c>
      <c r="AA12" s="434">
        <v>573</v>
      </c>
      <c r="AB12" s="434">
        <v>553</v>
      </c>
      <c r="AC12" s="434">
        <v>598</v>
      </c>
      <c r="AD12" s="434">
        <v>573</v>
      </c>
      <c r="AE12" s="434">
        <v>625</v>
      </c>
      <c r="AF12" s="434">
        <v>688</v>
      </c>
      <c r="AG12" s="434">
        <v>695</v>
      </c>
      <c r="AH12" s="434">
        <v>635</v>
      </c>
      <c r="AI12" s="434">
        <v>698</v>
      </c>
      <c r="AJ12" s="434">
        <v>739</v>
      </c>
      <c r="AK12" s="434">
        <v>729</v>
      </c>
      <c r="AL12" s="434">
        <v>656</v>
      </c>
      <c r="AM12" s="434">
        <v>710</v>
      </c>
      <c r="AN12" s="434">
        <v>767</v>
      </c>
      <c r="AO12" s="434">
        <v>678</v>
      </c>
      <c r="AP12" s="434">
        <v>731</v>
      </c>
      <c r="AQ12" s="434">
        <v>774</v>
      </c>
      <c r="AR12" s="434">
        <v>718</v>
      </c>
      <c r="AS12" s="434">
        <v>761</v>
      </c>
      <c r="AT12" s="434">
        <v>724</v>
      </c>
      <c r="AU12" s="434">
        <v>801</v>
      </c>
      <c r="AV12" s="434">
        <v>728</v>
      </c>
      <c r="AW12" s="434">
        <v>841</v>
      </c>
      <c r="AX12" s="434">
        <v>726</v>
      </c>
      <c r="AY12" s="434">
        <v>755</v>
      </c>
      <c r="AZ12" s="434">
        <v>766</v>
      </c>
      <c r="BA12" s="434">
        <v>807</v>
      </c>
      <c r="BB12" s="434">
        <v>721</v>
      </c>
      <c r="BC12" s="434">
        <v>657</v>
      </c>
      <c r="BD12" s="434">
        <v>610</v>
      </c>
      <c r="BE12" s="434">
        <v>685</v>
      </c>
      <c r="BF12" s="435">
        <v>634</v>
      </c>
    </row>
    <row r="13" spans="1:228" ht="15" customHeight="1">
      <c r="A13" s="348" t="s">
        <v>424</v>
      </c>
      <c r="B13" s="440">
        <v>334</v>
      </c>
      <c r="C13" s="440">
        <v>345</v>
      </c>
      <c r="D13" s="440">
        <v>376</v>
      </c>
      <c r="E13" s="440">
        <v>384</v>
      </c>
      <c r="F13" s="440">
        <v>385</v>
      </c>
      <c r="G13" s="440">
        <v>392</v>
      </c>
      <c r="H13" s="440">
        <v>407</v>
      </c>
      <c r="I13" s="440">
        <v>386</v>
      </c>
      <c r="J13" s="434">
        <v>369</v>
      </c>
      <c r="K13" s="434">
        <v>382</v>
      </c>
      <c r="L13" s="434">
        <v>421</v>
      </c>
      <c r="M13" s="434">
        <v>430</v>
      </c>
      <c r="N13" s="434">
        <v>429</v>
      </c>
      <c r="O13" s="434">
        <v>441</v>
      </c>
      <c r="P13" s="434">
        <v>470</v>
      </c>
      <c r="Q13" s="434">
        <v>467</v>
      </c>
      <c r="R13" s="434">
        <v>471</v>
      </c>
      <c r="S13" s="434">
        <v>474</v>
      </c>
      <c r="T13" s="434">
        <v>506</v>
      </c>
      <c r="U13" s="434">
        <v>498</v>
      </c>
      <c r="V13" s="434">
        <v>526</v>
      </c>
      <c r="W13" s="434">
        <v>535</v>
      </c>
      <c r="X13" s="434">
        <v>562</v>
      </c>
      <c r="Y13" s="434">
        <v>550</v>
      </c>
      <c r="Z13" s="434">
        <v>550</v>
      </c>
      <c r="AA13" s="434">
        <v>581</v>
      </c>
      <c r="AB13" s="434">
        <v>604</v>
      </c>
      <c r="AC13" s="434">
        <v>589</v>
      </c>
      <c r="AD13" s="434">
        <v>562</v>
      </c>
      <c r="AE13" s="434">
        <v>578</v>
      </c>
      <c r="AF13" s="434">
        <v>653</v>
      </c>
      <c r="AG13" s="434">
        <v>657</v>
      </c>
      <c r="AH13" s="434">
        <v>625</v>
      </c>
      <c r="AI13" s="434">
        <v>637</v>
      </c>
      <c r="AJ13" s="434">
        <v>692</v>
      </c>
      <c r="AK13" s="434">
        <v>663</v>
      </c>
      <c r="AL13" s="434">
        <v>674</v>
      </c>
      <c r="AM13" s="434">
        <v>701</v>
      </c>
      <c r="AN13" s="434">
        <v>864</v>
      </c>
      <c r="AO13" s="434">
        <v>851</v>
      </c>
      <c r="AP13" s="434">
        <v>912</v>
      </c>
      <c r="AQ13" s="434">
        <v>898</v>
      </c>
      <c r="AR13" s="434">
        <v>977</v>
      </c>
      <c r="AS13" s="434">
        <v>944</v>
      </c>
      <c r="AT13" s="434">
        <v>994</v>
      </c>
      <c r="AU13" s="434">
        <v>1007</v>
      </c>
      <c r="AV13" s="434">
        <v>1008</v>
      </c>
      <c r="AW13" s="434">
        <v>974</v>
      </c>
      <c r="AX13" s="434">
        <v>966</v>
      </c>
      <c r="AY13" s="434">
        <v>928</v>
      </c>
      <c r="AZ13" s="434">
        <v>973</v>
      </c>
      <c r="BA13" s="434">
        <v>968</v>
      </c>
      <c r="BB13" s="434">
        <v>913</v>
      </c>
      <c r="BC13" s="434">
        <v>814</v>
      </c>
      <c r="BD13" s="434">
        <v>872</v>
      </c>
      <c r="BE13" s="434">
        <v>815</v>
      </c>
      <c r="BF13" s="435">
        <v>797</v>
      </c>
    </row>
    <row r="14" spans="1:228" ht="15" customHeight="1">
      <c r="A14" s="348" t="s">
        <v>425</v>
      </c>
      <c r="B14" s="440">
        <v>204</v>
      </c>
      <c r="C14" s="440">
        <v>211</v>
      </c>
      <c r="D14" s="440">
        <v>217</v>
      </c>
      <c r="E14" s="440">
        <v>227</v>
      </c>
      <c r="F14" s="440">
        <v>225</v>
      </c>
      <c r="G14" s="440">
        <v>242</v>
      </c>
      <c r="H14" s="440">
        <v>252</v>
      </c>
      <c r="I14" s="440">
        <v>254</v>
      </c>
      <c r="J14" s="434">
        <v>236</v>
      </c>
      <c r="K14" s="434">
        <v>247</v>
      </c>
      <c r="L14" s="434">
        <v>254</v>
      </c>
      <c r="M14" s="434">
        <v>259</v>
      </c>
      <c r="N14" s="434">
        <v>257</v>
      </c>
      <c r="O14" s="434">
        <v>265</v>
      </c>
      <c r="P14" s="434">
        <v>273</v>
      </c>
      <c r="Q14" s="434">
        <v>286</v>
      </c>
      <c r="R14" s="434">
        <v>277</v>
      </c>
      <c r="S14" s="434">
        <v>298</v>
      </c>
      <c r="T14" s="434">
        <v>318</v>
      </c>
      <c r="U14" s="434">
        <v>321</v>
      </c>
      <c r="V14" s="434">
        <v>313</v>
      </c>
      <c r="W14" s="434">
        <v>322</v>
      </c>
      <c r="X14" s="434">
        <v>338</v>
      </c>
      <c r="Y14" s="434">
        <v>340</v>
      </c>
      <c r="Z14" s="434">
        <v>344</v>
      </c>
      <c r="AA14" s="434">
        <v>367</v>
      </c>
      <c r="AB14" s="434">
        <v>381</v>
      </c>
      <c r="AC14" s="434">
        <v>380</v>
      </c>
      <c r="AD14" s="434">
        <v>380</v>
      </c>
      <c r="AE14" s="434">
        <v>388</v>
      </c>
      <c r="AF14" s="434">
        <v>400</v>
      </c>
      <c r="AG14" s="434">
        <v>398</v>
      </c>
      <c r="AH14" s="434">
        <v>387</v>
      </c>
      <c r="AI14" s="434">
        <v>391</v>
      </c>
      <c r="AJ14" s="434">
        <v>397</v>
      </c>
      <c r="AK14" s="434">
        <v>400</v>
      </c>
      <c r="AL14" s="434">
        <v>399</v>
      </c>
      <c r="AM14" s="434">
        <v>412</v>
      </c>
      <c r="AN14" s="434">
        <v>489</v>
      </c>
      <c r="AO14" s="434">
        <v>477</v>
      </c>
      <c r="AP14" s="434">
        <v>478</v>
      </c>
      <c r="AQ14" s="434">
        <v>475</v>
      </c>
      <c r="AR14" s="434">
        <v>501</v>
      </c>
      <c r="AS14" s="434">
        <v>512</v>
      </c>
      <c r="AT14" s="434">
        <v>515</v>
      </c>
      <c r="AU14" s="434">
        <v>524</v>
      </c>
      <c r="AV14" s="434">
        <v>511</v>
      </c>
      <c r="AW14" s="434">
        <v>517</v>
      </c>
      <c r="AX14" s="434">
        <v>521</v>
      </c>
      <c r="AY14" s="434">
        <v>517</v>
      </c>
      <c r="AZ14" s="434">
        <v>527</v>
      </c>
      <c r="BA14" s="434">
        <v>535</v>
      </c>
      <c r="BB14" s="434">
        <v>533</v>
      </c>
      <c r="BC14" s="434">
        <v>511</v>
      </c>
      <c r="BD14" s="434">
        <v>552</v>
      </c>
      <c r="BE14" s="434">
        <v>554</v>
      </c>
      <c r="BF14" s="435">
        <v>502</v>
      </c>
    </row>
    <row r="15" spans="1:228" ht="15" customHeight="1">
      <c r="A15" s="348" t="s">
        <v>426</v>
      </c>
      <c r="B15" s="440">
        <v>49</v>
      </c>
      <c r="C15" s="440">
        <v>57</v>
      </c>
      <c r="D15" s="440">
        <v>64</v>
      </c>
      <c r="E15" s="440">
        <v>71</v>
      </c>
      <c r="F15" s="440">
        <v>72</v>
      </c>
      <c r="G15" s="440">
        <v>77</v>
      </c>
      <c r="H15" s="440">
        <v>79</v>
      </c>
      <c r="I15" s="440">
        <v>101</v>
      </c>
      <c r="J15" s="434">
        <v>89</v>
      </c>
      <c r="K15" s="434">
        <v>101</v>
      </c>
      <c r="L15" s="434">
        <v>106</v>
      </c>
      <c r="M15" s="434">
        <v>116</v>
      </c>
      <c r="N15" s="434">
        <v>114</v>
      </c>
      <c r="O15" s="434">
        <v>115</v>
      </c>
      <c r="P15" s="434">
        <v>112</v>
      </c>
      <c r="Q15" s="434">
        <v>108</v>
      </c>
      <c r="R15" s="434">
        <v>108</v>
      </c>
      <c r="S15" s="434">
        <v>102</v>
      </c>
      <c r="T15" s="434">
        <v>108</v>
      </c>
      <c r="U15" s="434">
        <v>102</v>
      </c>
      <c r="V15" s="434">
        <v>117</v>
      </c>
      <c r="W15" s="434">
        <v>119</v>
      </c>
      <c r="X15" s="434">
        <v>122</v>
      </c>
      <c r="Y15" s="434">
        <v>124</v>
      </c>
      <c r="Z15" s="434">
        <v>124</v>
      </c>
      <c r="AA15" s="434">
        <v>136</v>
      </c>
      <c r="AB15" s="434">
        <v>127</v>
      </c>
      <c r="AC15" s="434">
        <v>124</v>
      </c>
      <c r="AD15" s="434">
        <v>125</v>
      </c>
      <c r="AE15" s="434">
        <v>121</v>
      </c>
      <c r="AF15" s="434">
        <v>138</v>
      </c>
      <c r="AG15" s="434">
        <v>136</v>
      </c>
      <c r="AH15" s="434">
        <v>129</v>
      </c>
      <c r="AI15" s="434">
        <v>135</v>
      </c>
      <c r="AJ15" s="434">
        <v>149</v>
      </c>
      <c r="AK15" s="434">
        <v>144</v>
      </c>
      <c r="AL15" s="434">
        <v>150</v>
      </c>
      <c r="AM15" s="434">
        <v>171</v>
      </c>
      <c r="AN15" s="434">
        <v>201</v>
      </c>
      <c r="AO15" s="434">
        <v>203</v>
      </c>
      <c r="AP15" s="434">
        <v>211</v>
      </c>
      <c r="AQ15" s="434">
        <v>213</v>
      </c>
      <c r="AR15" s="434">
        <v>228</v>
      </c>
      <c r="AS15" s="434">
        <v>226</v>
      </c>
      <c r="AT15" s="434">
        <v>234</v>
      </c>
      <c r="AU15" s="434">
        <v>256</v>
      </c>
      <c r="AV15" s="434">
        <v>233</v>
      </c>
      <c r="AW15" s="434">
        <v>266</v>
      </c>
      <c r="AX15" s="434">
        <v>264</v>
      </c>
      <c r="AY15" s="434">
        <v>268</v>
      </c>
      <c r="AZ15" s="434">
        <v>300</v>
      </c>
      <c r="BA15" s="434">
        <v>307</v>
      </c>
      <c r="BB15" s="434">
        <v>346</v>
      </c>
      <c r="BC15" s="434">
        <v>303</v>
      </c>
      <c r="BD15" s="434">
        <v>321</v>
      </c>
      <c r="BE15" s="434">
        <v>328</v>
      </c>
      <c r="BF15" s="435">
        <v>358</v>
      </c>
    </row>
    <row r="16" spans="1:228" s="368" customFormat="1" ht="15" customHeight="1">
      <c r="A16" s="348" t="s">
        <v>427</v>
      </c>
      <c r="B16" s="440">
        <v>53</v>
      </c>
      <c r="C16" s="440">
        <v>57</v>
      </c>
      <c r="D16" s="440">
        <v>61</v>
      </c>
      <c r="E16" s="440">
        <v>65</v>
      </c>
      <c r="F16" s="440">
        <v>72</v>
      </c>
      <c r="G16" s="440">
        <v>78</v>
      </c>
      <c r="H16" s="440">
        <v>84</v>
      </c>
      <c r="I16" s="440">
        <v>84</v>
      </c>
      <c r="J16" s="382">
        <v>80</v>
      </c>
      <c r="K16" s="382">
        <v>85</v>
      </c>
      <c r="L16" s="382">
        <v>91</v>
      </c>
      <c r="M16" s="382">
        <v>95</v>
      </c>
      <c r="N16" s="382">
        <v>97</v>
      </c>
      <c r="O16" s="382">
        <v>105</v>
      </c>
      <c r="P16" s="382">
        <v>112</v>
      </c>
      <c r="Q16" s="382">
        <v>119</v>
      </c>
      <c r="R16" s="382">
        <v>121</v>
      </c>
      <c r="S16" s="382">
        <v>129</v>
      </c>
      <c r="T16" s="382">
        <v>139</v>
      </c>
      <c r="U16" s="382">
        <v>137</v>
      </c>
      <c r="V16" s="382">
        <v>144</v>
      </c>
      <c r="W16" s="382">
        <v>150</v>
      </c>
      <c r="X16" s="382">
        <v>159</v>
      </c>
      <c r="Y16" s="382">
        <v>161</v>
      </c>
      <c r="Z16" s="382">
        <v>167</v>
      </c>
      <c r="AA16" s="382">
        <v>177</v>
      </c>
      <c r="AB16" s="382">
        <v>182</v>
      </c>
      <c r="AC16" s="382">
        <v>196</v>
      </c>
      <c r="AD16" s="382">
        <v>199</v>
      </c>
      <c r="AE16" s="382">
        <v>214</v>
      </c>
      <c r="AF16" s="382">
        <v>228</v>
      </c>
      <c r="AG16" s="382">
        <v>240</v>
      </c>
      <c r="AH16" s="382">
        <v>244</v>
      </c>
      <c r="AI16" s="382">
        <v>255</v>
      </c>
      <c r="AJ16" s="382">
        <v>267</v>
      </c>
      <c r="AK16" s="382">
        <v>275</v>
      </c>
      <c r="AL16" s="382">
        <v>278</v>
      </c>
      <c r="AM16" s="382">
        <v>290</v>
      </c>
      <c r="AN16" s="382">
        <v>347</v>
      </c>
      <c r="AO16" s="382">
        <v>363</v>
      </c>
      <c r="AP16" s="382">
        <v>369</v>
      </c>
      <c r="AQ16" s="382">
        <v>378</v>
      </c>
      <c r="AR16" s="382">
        <v>390</v>
      </c>
      <c r="AS16" s="382">
        <v>389</v>
      </c>
      <c r="AT16" s="382">
        <v>383</v>
      </c>
      <c r="AU16" s="382">
        <v>412</v>
      </c>
      <c r="AV16" s="382">
        <v>435</v>
      </c>
      <c r="AW16" s="382">
        <v>455</v>
      </c>
      <c r="AX16" s="382">
        <v>457</v>
      </c>
      <c r="AY16" s="382">
        <v>454</v>
      </c>
      <c r="AZ16" s="382">
        <v>497</v>
      </c>
      <c r="BA16" s="382">
        <v>513</v>
      </c>
      <c r="BB16" s="382">
        <v>490</v>
      </c>
      <c r="BC16" s="382">
        <v>439</v>
      </c>
      <c r="BD16" s="382">
        <v>481</v>
      </c>
      <c r="BE16" s="382">
        <v>511</v>
      </c>
      <c r="BF16" s="441">
        <v>513</v>
      </c>
    </row>
    <row r="17" spans="1:131" s="368" customFormat="1" ht="15" customHeight="1">
      <c r="A17" s="348" t="s">
        <v>428</v>
      </c>
      <c r="B17" s="440">
        <v>70</v>
      </c>
      <c r="C17" s="440">
        <v>66</v>
      </c>
      <c r="D17" s="440">
        <v>63</v>
      </c>
      <c r="E17" s="440">
        <v>56</v>
      </c>
      <c r="F17" s="440">
        <v>59</v>
      </c>
      <c r="G17" s="440">
        <v>59</v>
      </c>
      <c r="H17" s="440">
        <v>60</v>
      </c>
      <c r="I17" s="440">
        <v>61</v>
      </c>
      <c r="J17" s="382">
        <v>63</v>
      </c>
      <c r="K17" s="382">
        <v>63</v>
      </c>
      <c r="L17" s="382">
        <v>64</v>
      </c>
      <c r="M17" s="382">
        <v>66</v>
      </c>
      <c r="N17" s="382">
        <v>69</v>
      </c>
      <c r="O17" s="382">
        <v>70</v>
      </c>
      <c r="P17" s="382">
        <v>74</v>
      </c>
      <c r="Q17" s="382">
        <v>74</v>
      </c>
      <c r="R17" s="382">
        <v>77</v>
      </c>
      <c r="S17" s="382">
        <v>76</v>
      </c>
      <c r="T17" s="382">
        <v>78</v>
      </c>
      <c r="U17" s="382">
        <v>81</v>
      </c>
      <c r="V17" s="382">
        <v>78</v>
      </c>
      <c r="W17" s="382">
        <v>80</v>
      </c>
      <c r="X17" s="382">
        <v>80</v>
      </c>
      <c r="Y17" s="382">
        <v>81</v>
      </c>
      <c r="Z17" s="382">
        <v>79</v>
      </c>
      <c r="AA17" s="382">
        <v>87</v>
      </c>
      <c r="AB17" s="382">
        <v>87</v>
      </c>
      <c r="AC17" s="382">
        <v>87</v>
      </c>
      <c r="AD17" s="382">
        <v>96</v>
      </c>
      <c r="AE17" s="382">
        <v>100</v>
      </c>
      <c r="AF17" s="382">
        <v>89</v>
      </c>
      <c r="AG17" s="382">
        <v>87</v>
      </c>
      <c r="AH17" s="382">
        <v>102</v>
      </c>
      <c r="AI17" s="382">
        <v>95</v>
      </c>
      <c r="AJ17" s="382">
        <v>90</v>
      </c>
      <c r="AK17" s="382">
        <v>97</v>
      </c>
      <c r="AL17" s="382">
        <v>97</v>
      </c>
      <c r="AM17" s="382">
        <v>90</v>
      </c>
      <c r="AN17" s="382">
        <v>93</v>
      </c>
      <c r="AO17" s="382">
        <v>94</v>
      </c>
      <c r="AP17" s="382">
        <v>108</v>
      </c>
      <c r="AQ17" s="382">
        <v>101</v>
      </c>
      <c r="AR17" s="382">
        <v>100</v>
      </c>
      <c r="AS17" s="382">
        <v>101</v>
      </c>
      <c r="AT17" s="382">
        <v>112</v>
      </c>
      <c r="AU17" s="382">
        <v>112</v>
      </c>
      <c r="AV17" s="382">
        <v>113</v>
      </c>
      <c r="AW17" s="382">
        <v>111</v>
      </c>
      <c r="AX17" s="382">
        <v>120</v>
      </c>
      <c r="AY17" s="382">
        <v>115</v>
      </c>
      <c r="AZ17" s="382">
        <v>122</v>
      </c>
      <c r="BA17" s="382">
        <v>118</v>
      </c>
      <c r="BB17" s="382">
        <v>126</v>
      </c>
      <c r="BC17" s="382">
        <v>110</v>
      </c>
      <c r="BD17" s="382">
        <v>116</v>
      </c>
      <c r="BE17" s="382">
        <v>111</v>
      </c>
      <c r="BF17" s="441">
        <v>113</v>
      </c>
    </row>
    <row r="18" spans="1:131" s="368" customFormat="1" ht="15" customHeight="1">
      <c r="A18" s="348" t="s">
        <v>429</v>
      </c>
      <c r="B18" s="440">
        <v>237</v>
      </c>
      <c r="C18" s="440">
        <v>201</v>
      </c>
      <c r="D18" s="440">
        <v>205</v>
      </c>
      <c r="E18" s="440">
        <v>215</v>
      </c>
      <c r="F18" s="440">
        <v>188</v>
      </c>
      <c r="G18" s="440">
        <v>182</v>
      </c>
      <c r="H18" s="440">
        <v>202</v>
      </c>
      <c r="I18" s="440">
        <v>139</v>
      </c>
      <c r="J18" s="382">
        <v>199</v>
      </c>
      <c r="K18" s="382">
        <v>269</v>
      </c>
      <c r="L18" s="382">
        <v>207</v>
      </c>
      <c r="M18" s="382">
        <v>258</v>
      </c>
      <c r="N18" s="382">
        <v>254</v>
      </c>
      <c r="O18" s="382">
        <v>248</v>
      </c>
      <c r="P18" s="382">
        <v>275</v>
      </c>
      <c r="Q18" s="382">
        <v>246</v>
      </c>
      <c r="R18" s="382">
        <v>197</v>
      </c>
      <c r="S18" s="382">
        <v>259</v>
      </c>
      <c r="T18" s="382">
        <v>215</v>
      </c>
      <c r="U18" s="382">
        <v>265</v>
      </c>
      <c r="V18" s="382">
        <v>297</v>
      </c>
      <c r="W18" s="382">
        <v>284</v>
      </c>
      <c r="X18" s="382">
        <v>279</v>
      </c>
      <c r="Y18" s="382">
        <v>376</v>
      </c>
      <c r="Z18" s="382">
        <v>308</v>
      </c>
      <c r="AA18" s="382">
        <v>428</v>
      </c>
      <c r="AB18" s="382">
        <v>286</v>
      </c>
      <c r="AC18" s="382">
        <v>380</v>
      </c>
      <c r="AD18" s="382">
        <v>468</v>
      </c>
      <c r="AE18" s="382">
        <v>365</v>
      </c>
      <c r="AF18" s="382">
        <v>395</v>
      </c>
      <c r="AG18" s="382">
        <v>341</v>
      </c>
      <c r="AH18" s="382">
        <v>342</v>
      </c>
      <c r="AI18" s="382">
        <v>330</v>
      </c>
      <c r="AJ18" s="382">
        <v>304</v>
      </c>
      <c r="AK18" s="382">
        <v>330</v>
      </c>
      <c r="AL18" s="382">
        <v>366</v>
      </c>
      <c r="AM18" s="382">
        <v>381</v>
      </c>
      <c r="AN18" s="382">
        <v>378</v>
      </c>
      <c r="AO18" s="382">
        <v>458</v>
      </c>
      <c r="AP18" s="382">
        <v>433</v>
      </c>
      <c r="AQ18" s="382">
        <v>406</v>
      </c>
      <c r="AR18" s="382">
        <v>492</v>
      </c>
      <c r="AS18" s="382">
        <v>511</v>
      </c>
      <c r="AT18" s="382">
        <v>413</v>
      </c>
      <c r="AU18" s="382">
        <v>506</v>
      </c>
      <c r="AV18" s="382">
        <v>416</v>
      </c>
      <c r="AW18" s="382">
        <v>478</v>
      </c>
      <c r="AX18" s="382">
        <v>403</v>
      </c>
      <c r="AY18" s="382">
        <v>530</v>
      </c>
      <c r="AZ18" s="382">
        <v>460</v>
      </c>
      <c r="BA18" s="382">
        <v>695</v>
      </c>
      <c r="BB18" s="382">
        <v>474</v>
      </c>
      <c r="BC18" s="382">
        <v>519</v>
      </c>
      <c r="BD18" s="382">
        <v>684</v>
      </c>
      <c r="BE18" s="382">
        <v>658</v>
      </c>
      <c r="BF18" s="441">
        <v>568</v>
      </c>
    </row>
    <row r="19" spans="1:131" s="367" customFormat="1" ht="5.0999999999999996" customHeight="1">
      <c r="A19" s="348"/>
      <c r="B19" s="440"/>
      <c r="C19" s="440"/>
      <c r="D19" s="440"/>
      <c r="E19" s="440"/>
      <c r="F19" s="440"/>
      <c r="G19" s="440"/>
      <c r="H19" s="440"/>
      <c r="I19" s="440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</row>
    <row r="20" spans="1:131" s="117" customFormat="1" ht="15" customHeight="1" thickBot="1">
      <c r="A20" s="144" t="s">
        <v>330</v>
      </c>
      <c r="B20" s="83">
        <v>2458</v>
      </c>
      <c r="C20" s="83">
        <v>2514</v>
      </c>
      <c r="D20" s="83">
        <v>2661</v>
      </c>
      <c r="E20" s="83">
        <v>2783</v>
      </c>
      <c r="F20" s="83">
        <v>2691</v>
      </c>
      <c r="G20" s="83">
        <v>2657</v>
      </c>
      <c r="H20" s="83">
        <v>2698</v>
      </c>
      <c r="I20" s="83">
        <v>2698</v>
      </c>
      <c r="J20" s="83">
        <v>2723</v>
      </c>
      <c r="K20" s="83">
        <v>2911</v>
      </c>
      <c r="L20" s="83">
        <v>2857</v>
      </c>
      <c r="M20" s="83">
        <v>3125</v>
      </c>
      <c r="N20" s="83">
        <v>3124</v>
      </c>
      <c r="O20" s="83">
        <v>3253</v>
      </c>
      <c r="P20" s="83">
        <v>3427</v>
      </c>
      <c r="Q20" s="83">
        <v>3568</v>
      </c>
      <c r="R20" s="83">
        <v>3510</v>
      </c>
      <c r="S20" s="83">
        <v>3751</v>
      </c>
      <c r="T20" s="83">
        <v>3876</v>
      </c>
      <c r="U20" s="83">
        <v>4086</v>
      </c>
      <c r="V20" s="83">
        <v>4118</v>
      </c>
      <c r="W20" s="83">
        <v>4281</v>
      </c>
      <c r="X20" s="83">
        <v>4438</v>
      </c>
      <c r="Y20" s="83">
        <v>4675</v>
      </c>
      <c r="Z20" s="83">
        <v>4598</v>
      </c>
      <c r="AA20" s="83">
        <v>4983</v>
      </c>
      <c r="AB20" s="83">
        <v>4977</v>
      </c>
      <c r="AC20" s="83">
        <v>5227</v>
      </c>
      <c r="AD20" s="83">
        <v>5283</v>
      </c>
      <c r="AE20" s="83">
        <v>5328</v>
      </c>
      <c r="AF20" s="83">
        <v>5639</v>
      </c>
      <c r="AG20" s="83">
        <v>5839</v>
      </c>
      <c r="AH20" s="83">
        <v>5744</v>
      </c>
      <c r="AI20" s="83">
        <v>6118</v>
      </c>
      <c r="AJ20" s="83">
        <v>6380</v>
      </c>
      <c r="AK20" s="83">
        <v>6597</v>
      </c>
      <c r="AL20" s="83">
        <v>6405</v>
      </c>
      <c r="AM20" s="83">
        <v>6624</v>
      </c>
      <c r="AN20" s="83">
        <v>7450</v>
      </c>
      <c r="AO20" s="83">
        <v>7545</v>
      </c>
      <c r="AP20" s="83">
        <v>7480</v>
      </c>
      <c r="AQ20" s="83">
        <v>7546</v>
      </c>
      <c r="AR20" s="83">
        <v>7874</v>
      </c>
      <c r="AS20" s="83">
        <v>8120</v>
      </c>
      <c r="AT20" s="83">
        <v>7886</v>
      </c>
      <c r="AU20" s="83">
        <v>8171</v>
      </c>
      <c r="AV20" s="83">
        <v>8123</v>
      </c>
      <c r="AW20" s="83">
        <v>8434</v>
      </c>
      <c r="AX20" s="83">
        <v>8074</v>
      </c>
      <c r="AY20" s="83">
        <v>8280</v>
      </c>
      <c r="AZ20" s="83">
        <v>8423</v>
      </c>
      <c r="BA20" s="83">
        <v>8829</v>
      </c>
      <c r="BB20" s="83">
        <v>8283</v>
      </c>
      <c r="BC20" s="83">
        <v>7626</v>
      </c>
      <c r="BD20" s="83">
        <v>8121</v>
      </c>
      <c r="BE20" s="83">
        <f>SUM(BE10:BE18)</f>
        <v>8717</v>
      </c>
      <c r="BF20" s="83">
        <v>8067</v>
      </c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</row>
    <row r="21" spans="1:131" s="368" customFormat="1" ht="15" customHeight="1" thickTop="1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</row>
    <row r="22" spans="1:131" s="368" customFormat="1" ht="15" customHeight="1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</row>
    <row r="23" spans="1:131" s="368" customFormat="1" ht="15" customHeight="1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</row>
    <row r="24" spans="1:131" s="368" customFormat="1" ht="15" customHeigh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</row>
    <row r="25" spans="1:131" s="368" customFormat="1" ht="15" customHeight="1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</row>
    <row r="26" spans="1:131" s="368" customFormat="1" ht="15" customHeight="1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</row>
    <row r="27" spans="1:131" s="368" customFormat="1" ht="15" customHeight="1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</row>
    <row r="28" spans="1:131" s="368" customFormat="1" ht="15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</row>
    <row r="29" spans="1:131" s="368" customFormat="1" ht="15" customHeight="1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</row>
    <row r="30" spans="1:131" s="368" customFormat="1" ht="1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</row>
    <row r="31" spans="1:131" s="368" customFormat="1" ht="1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</row>
    <row r="32" spans="1:131" s="368" customFormat="1" ht="1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</row>
    <row r="33" spans="1:58" s="368" customFormat="1" ht="1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</row>
    <row r="34" spans="1:58" s="368" customFormat="1" ht="1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</row>
    <row r="35" spans="1:58" s="368" customFormat="1" ht="1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</row>
    <row r="36" spans="1:58" s="368" customFormat="1" ht="15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</row>
    <row r="37" spans="1:58" s="368" customFormat="1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</row>
    <row r="38" spans="1:58" s="368" customFormat="1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</row>
    <row r="39" spans="1:58" s="368" customFormat="1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</row>
    <row r="40" spans="1:58" s="368" customFormat="1" ht="1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</row>
    <row r="41" spans="1:58" s="368" customFormat="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</row>
    <row r="42" spans="1:58" s="368" customFormat="1" ht="1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</row>
    <row r="43" spans="1:58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</row>
    <row r="44" spans="1:58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</row>
    <row r="45" spans="1:58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</row>
    <row r="46" spans="1:58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</row>
    <row r="47" spans="1:58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</row>
    <row r="48" spans="1:58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</row>
    <row r="49" spans="1:58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</row>
    <row r="50" spans="1:58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</row>
    <row r="51" spans="1:58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</row>
    <row r="52" spans="1:58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</row>
    <row r="53" spans="1:58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</row>
    <row r="54" spans="1:58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</row>
    <row r="55" spans="1:58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</row>
    <row r="56" spans="1:58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</row>
    <row r="57" spans="1:58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</row>
    <row r="58" spans="1:58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</row>
    <row r="59" spans="1:58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</row>
    <row r="60" spans="1:58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</row>
    <row r="61" spans="1:58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</row>
    <row r="62" spans="1:58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</row>
    <row r="63" spans="1:58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</row>
    <row r="64" spans="1:58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</row>
    <row r="65" spans="1:58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</row>
    <row r="66" spans="1:58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</row>
    <row r="67" spans="1:58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</row>
    <row r="68" spans="1:58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</row>
    <row r="69" spans="1:58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</row>
    <row r="70" spans="1:58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</row>
    <row r="71" spans="1:58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</row>
    <row r="72" spans="1:58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</row>
    <row r="73" spans="1:58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</row>
    <row r="74" spans="1:58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</row>
    <row r="75" spans="1:58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</row>
    <row r="76" spans="1:58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</row>
    <row r="77" spans="1:58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</row>
    <row r="78" spans="1:58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</row>
    <row r="79" spans="1:58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</row>
    <row r="80" spans="1:58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</row>
    <row r="81" spans="1:58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</row>
    <row r="82" spans="1:58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</row>
    <row r="83" spans="1:58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</row>
    <row r="84" spans="1:58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</row>
    <row r="85" spans="1:58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</row>
    <row r="86" spans="1:58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</row>
    <row r="87" spans="1:58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</row>
    <row r="88" spans="1:58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</row>
    <row r="89" spans="1:58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</row>
    <row r="90" spans="1:58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</row>
    <row r="91" spans="1:58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</row>
    <row r="92" spans="1:58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</row>
    <row r="93" spans="1:58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</row>
    <row r="94" spans="1:58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</row>
    <row r="95" spans="1:58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</row>
    <row r="96" spans="1:58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</row>
    <row r="97" spans="1:58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</row>
    <row r="98" spans="1:58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</row>
    <row r="99" spans="1:58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</row>
    <row r="100" spans="1:58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</row>
    <row r="101" spans="1:58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</row>
    <row r="102" spans="1:58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</row>
    <row r="103" spans="1:58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</row>
    <row r="104" spans="1:58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</row>
    <row r="105" spans="1:58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</row>
    <row r="106" spans="1:58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</row>
    <row r="107" spans="1:58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</row>
    <row r="108" spans="1:58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</row>
    <row r="109" spans="1:58" s="368" customFormat="1" ht="1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</row>
    <row r="110" spans="1:58" s="368" customFormat="1" ht="1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</row>
    <row r="111" spans="1:58" s="368" customFormat="1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74" orientation="landscape" horizontalDpi="1200" verticalDpi="1200" r:id="rId1"/>
  <headerFooter alignWithMargins="0">
    <oddHeader>&amp;R&amp;P/&amp;N</oddHeader>
  </headerFooter>
  <colBreaks count="3" manualBreakCount="3">
    <brk id="13" min="1" max="21" man="1"/>
    <brk id="25" min="1" max="21" man="1"/>
    <brk id="37" min="1" max="21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T119"/>
  <sheetViews>
    <sheetView showGridLines="0" zoomScaleNormal="100" workbookViewId="0">
      <pane xSplit="1" ySplit="8" topLeftCell="AX9" activePane="bottomRight" state="frozen"/>
      <selection activeCell="A36" sqref="A36"/>
      <selection pane="topRight" activeCell="A36" sqref="A36"/>
      <selection pane="bottomLeft" activeCell="A36" sqref="A36"/>
      <selection pane="bottomRight" activeCell="BF10" sqref="BF10"/>
    </sheetView>
  </sheetViews>
  <sheetFormatPr defaultColWidth="9" defaultRowHeight="15" customHeight="1"/>
  <cols>
    <col min="1" max="1" width="40.125" style="360" bestFit="1" customWidth="1"/>
    <col min="2" max="37" width="9.375" style="360" customWidth="1"/>
    <col min="38" max="43" width="9" style="360" customWidth="1"/>
    <col min="44" max="58" width="9" style="360"/>
    <col min="59" max="16384" width="9" style="350"/>
  </cols>
  <sheetData>
    <row r="1" spans="1:228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162"/>
      <c r="CK1" s="162"/>
      <c r="CL1" s="94"/>
      <c r="CM1" s="161"/>
      <c r="CN1" s="163"/>
      <c r="CO1" s="163"/>
      <c r="CP1" s="163"/>
      <c r="CQ1" s="163"/>
      <c r="CR1" s="163"/>
      <c r="CS1" s="161"/>
      <c r="CT1" s="163"/>
      <c r="CU1" s="161"/>
      <c r="CV1" s="163"/>
      <c r="CW1" s="163"/>
      <c r="CX1" s="163"/>
      <c r="CY1" s="164"/>
      <c r="CZ1" s="164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162"/>
      <c r="EP1" s="162"/>
      <c r="EQ1" s="94"/>
      <c r="ER1" s="161"/>
      <c r="ES1" s="163"/>
      <c r="ET1" s="163"/>
      <c r="EU1" s="163"/>
      <c r="EV1" s="163"/>
      <c r="EW1" s="163"/>
      <c r="EX1" s="161"/>
      <c r="EY1" s="163"/>
      <c r="EZ1" s="161"/>
      <c r="FA1" s="163"/>
      <c r="FB1" s="163"/>
      <c r="FC1" s="163"/>
      <c r="FD1" s="164"/>
      <c r="FE1" s="164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94"/>
      <c r="GS1" s="161"/>
      <c r="GT1" s="162"/>
      <c r="GU1" s="162"/>
      <c r="GV1" s="94"/>
      <c r="GW1" s="161"/>
      <c r="GX1" s="163"/>
      <c r="GY1" s="163"/>
      <c r="GZ1" s="163"/>
      <c r="HA1" s="163"/>
      <c r="HB1" s="163"/>
      <c r="HC1" s="161"/>
      <c r="HD1" s="163"/>
      <c r="HE1" s="161"/>
      <c r="HF1" s="163"/>
      <c r="HG1" s="163"/>
      <c r="HH1" s="163"/>
      <c r="HI1" s="164"/>
      <c r="HJ1" s="164"/>
      <c r="HK1" s="94"/>
      <c r="HL1" s="161"/>
      <c r="HM1" s="94"/>
      <c r="HN1" s="161"/>
      <c r="HO1" s="94"/>
      <c r="HP1" s="161"/>
      <c r="HQ1" s="94"/>
      <c r="HR1" s="161"/>
      <c r="HS1" s="94"/>
      <c r="HT1" s="161"/>
    </row>
    <row r="2" spans="1:228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162"/>
      <c r="CK2" s="162"/>
      <c r="CL2" s="94"/>
      <c r="CM2" s="161"/>
      <c r="CN2" s="163"/>
      <c r="CO2" s="163"/>
      <c r="CP2" s="163"/>
      <c r="CQ2" s="163"/>
      <c r="CR2" s="163"/>
      <c r="CS2" s="161"/>
      <c r="CT2" s="163"/>
      <c r="CU2" s="161"/>
      <c r="CV2" s="163"/>
      <c r="CW2" s="163"/>
      <c r="CX2" s="163"/>
      <c r="CY2" s="164"/>
      <c r="CZ2" s="164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162"/>
      <c r="EP2" s="162"/>
      <c r="EQ2" s="94"/>
      <c r="ER2" s="161"/>
      <c r="ES2" s="163"/>
      <c r="ET2" s="163"/>
      <c r="EU2" s="163"/>
      <c r="EV2" s="163"/>
      <c r="EW2" s="163"/>
      <c r="EX2" s="161"/>
      <c r="EY2" s="163"/>
      <c r="EZ2" s="161"/>
      <c r="FA2" s="163"/>
      <c r="FB2" s="163"/>
      <c r="FC2" s="163"/>
      <c r="FD2" s="164"/>
      <c r="FE2" s="164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94"/>
      <c r="GS2" s="161"/>
      <c r="GT2" s="162"/>
      <c r="GU2" s="162"/>
      <c r="GV2" s="94"/>
      <c r="GW2" s="161"/>
      <c r="GX2" s="163"/>
      <c r="GY2" s="163"/>
      <c r="GZ2" s="163"/>
      <c r="HA2" s="163"/>
      <c r="HB2" s="163"/>
      <c r="HC2" s="161"/>
      <c r="HD2" s="163"/>
      <c r="HE2" s="161"/>
      <c r="HF2" s="163"/>
      <c r="HG2" s="163"/>
      <c r="HH2" s="163"/>
      <c r="HI2" s="164"/>
      <c r="HJ2" s="164"/>
      <c r="HK2" s="94"/>
      <c r="HL2" s="161"/>
      <c r="HM2" s="94"/>
      <c r="HN2" s="161"/>
      <c r="HO2" s="94"/>
      <c r="HP2" s="161"/>
      <c r="HQ2" s="94"/>
      <c r="HR2" s="161"/>
      <c r="HS2" s="94"/>
      <c r="HT2" s="161"/>
    </row>
    <row r="3" spans="1:228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162"/>
      <c r="CK3" s="162"/>
      <c r="CL3" s="94"/>
      <c r="CM3" s="161"/>
      <c r="CN3" s="163"/>
      <c r="CO3" s="163"/>
      <c r="CP3" s="163"/>
      <c r="CQ3" s="163"/>
      <c r="CR3" s="163"/>
      <c r="CS3" s="161"/>
      <c r="CT3" s="163"/>
      <c r="CU3" s="161"/>
      <c r="CV3" s="163"/>
      <c r="CW3" s="163"/>
      <c r="CX3" s="163"/>
      <c r="CY3" s="164"/>
      <c r="CZ3" s="164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162"/>
      <c r="EP3" s="162"/>
      <c r="EQ3" s="94"/>
      <c r="ER3" s="161"/>
      <c r="ES3" s="163"/>
      <c r="ET3" s="163"/>
      <c r="EU3" s="163"/>
      <c r="EV3" s="163"/>
      <c r="EW3" s="163"/>
      <c r="EX3" s="161"/>
      <c r="EY3" s="163"/>
      <c r="EZ3" s="161"/>
      <c r="FA3" s="163"/>
      <c r="FB3" s="163"/>
      <c r="FC3" s="163"/>
      <c r="FD3" s="164"/>
      <c r="FE3" s="164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94"/>
      <c r="GS3" s="161"/>
      <c r="GT3" s="162"/>
      <c r="GU3" s="162"/>
      <c r="GV3" s="94"/>
      <c r="GW3" s="161"/>
      <c r="GX3" s="163"/>
      <c r="GY3" s="163"/>
      <c r="GZ3" s="163"/>
      <c r="HA3" s="163"/>
      <c r="HB3" s="163"/>
      <c r="HC3" s="161"/>
      <c r="HD3" s="163"/>
      <c r="HE3" s="161"/>
      <c r="HF3" s="163"/>
      <c r="HG3" s="163"/>
      <c r="HH3" s="163"/>
      <c r="HI3" s="164"/>
      <c r="HJ3" s="164"/>
      <c r="HK3" s="94"/>
      <c r="HL3" s="161"/>
      <c r="HM3" s="94"/>
      <c r="HN3" s="161"/>
      <c r="HO3" s="94"/>
      <c r="HP3" s="161"/>
      <c r="HQ3" s="94"/>
      <c r="HR3" s="161"/>
      <c r="HS3" s="94"/>
      <c r="HT3" s="161"/>
    </row>
    <row r="4" spans="1:228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8" s="107" customFormat="1" ht="15" customHeight="1" thickBot="1">
      <c r="A5" s="102" t="s">
        <v>449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70"/>
      <c r="CB5" s="170"/>
      <c r="CC5" s="170"/>
      <c r="CD5" s="170"/>
      <c r="CE5" s="170"/>
      <c r="CG5" s="171"/>
      <c r="CK5" s="171"/>
      <c r="CM5" s="172"/>
      <c r="CP5" s="173"/>
      <c r="CQ5" s="174"/>
      <c r="CR5" s="174"/>
      <c r="CS5" s="174"/>
      <c r="CT5" s="344"/>
      <c r="CU5" s="174"/>
      <c r="CV5" s="174"/>
      <c r="CW5" s="174"/>
      <c r="CX5" s="174"/>
      <c r="CY5" s="346"/>
    </row>
    <row r="6" spans="1:228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8" s="114" customFormat="1" ht="15" customHeight="1">
      <c r="A7" s="113"/>
      <c r="B7" s="178" t="s">
        <v>373</v>
      </c>
      <c r="C7" s="178" t="s">
        <v>374</v>
      </c>
      <c r="D7" s="178" t="s">
        <v>375</v>
      </c>
      <c r="E7" s="178" t="s">
        <v>376</v>
      </c>
      <c r="F7" s="178" t="s">
        <v>377</v>
      </c>
      <c r="G7" s="178" t="s">
        <v>378</v>
      </c>
      <c r="H7" s="178" t="s">
        <v>379</v>
      </c>
      <c r="I7" s="178" t="s">
        <v>380</v>
      </c>
      <c r="J7" s="178" t="s">
        <v>381</v>
      </c>
      <c r="K7" s="178" t="s">
        <v>382</v>
      </c>
      <c r="L7" s="178" t="s">
        <v>383</v>
      </c>
      <c r="M7" s="178" t="s">
        <v>384</v>
      </c>
      <c r="N7" s="178" t="s">
        <v>385</v>
      </c>
      <c r="O7" s="178" t="s">
        <v>386</v>
      </c>
      <c r="P7" s="178" t="s">
        <v>387</v>
      </c>
      <c r="Q7" s="178" t="s">
        <v>388</v>
      </c>
      <c r="R7" s="178" t="s">
        <v>389</v>
      </c>
      <c r="S7" s="178" t="s">
        <v>390</v>
      </c>
      <c r="T7" s="178" t="s">
        <v>391</v>
      </c>
      <c r="U7" s="178" t="s">
        <v>392</v>
      </c>
      <c r="V7" s="178" t="s">
        <v>393</v>
      </c>
      <c r="W7" s="178" t="s">
        <v>394</v>
      </c>
      <c r="X7" s="178" t="s">
        <v>395</v>
      </c>
      <c r="Y7" s="178" t="s">
        <v>396</v>
      </c>
      <c r="Z7" s="178" t="s">
        <v>397</v>
      </c>
      <c r="AA7" s="178" t="s">
        <v>398</v>
      </c>
      <c r="AB7" s="178" t="s">
        <v>399</v>
      </c>
      <c r="AC7" s="178" t="s">
        <v>400</v>
      </c>
      <c r="AD7" s="178" t="s">
        <v>401</v>
      </c>
      <c r="AE7" s="178" t="s">
        <v>402</v>
      </c>
      <c r="AF7" s="178" t="s">
        <v>403</v>
      </c>
      <c r="AG7" s="178" t="s">
        <v>404</v>
      </c>
      <c r="AH7" s="178" t="s">
        <v>405</v>
      </c>
      <c r="AI7" s="178" t="s">
        <v>406</v>
      </c>
      <c r="AJ7" s="178" t="s">
        <v>407</v>
      </c>
      <c r="AK7" s="178" t="s">
        <v>408</v>
      </c>
      <c r="AL7" s="178" t="s">
        <v>409</v>
      </c>
      <c r="AM7" s="178" t="s">
        <v>410</v>
      </c>
      <c r="AN7" s="178" t="s">
        <v>411</v>
      </c>
      <c r="AO7" s="178" t="s">
        <v>412</v>
      </c>
      <c r="AP7" s="178" t="s">
        <v>232</v>
      </c>
      <c r="AQ7" s="178" t="s">
        <v>233</v>
      </c>
      <c r="AR7" s="178" t="s">
        <v>234</v>
      </c>
      <c r="AS7" s="178" t="s">
        <v>235</v>
      </c>
      <c r="AT7" s="178" t="s">
        <v>237</v>
      </c>
      <c r="AU7" s="178" t="s">
        <v>238</v>
      </c>
      <c r="AV7" s="178" t="s">
        <v>239</v>
      </c>
      <c r="AW7" s="178" t="s">
        <v>1</v>
      </c>
      <c r="AX7" s="178" t="s">
        <v>240</v>
      </c>
      <c r="AY7" s="178" t="s">
        <v>241</v>
      </c>
      <c r="AZ7" s="178" t="s">
        <v>242</v>
      </c>
      <c r="BA7" s="178" t="s">
        <v>243</v>
      </c>
      <c r="BB7" s="178" t="s">
        <v>245</v>
      </c>
      <c r="BC7" s="178" t="s">
        <v>246</v>
      </c>
      <c r="BD7" s="178" t="s">
        <v>247</v>
      </c>
      <c r="BE7" s="178" t="s">
        <v>248</v>
      </c>
      <c r="BF7" s="178" t="s">
        <v>250</v>
      </c>
    </row>
    <row r="8" spans="1:228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</row>
    <row r="9" spans="1:228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</row>
    <row r="10" spans="1:228" s="358" customFormat="1" ht="15" customHeight="1">
      <c r="A10" s="457" t="s">
        <v>450</v>
      </c>
      <c r="B10" s="458">
        <v>1279</v>
      </c>
      <c r="C10" s="458">
        <v>1350</v>
      </c>
      <c r="D10" s="458">
        <v>1421</v>
      </c>
      <c r="E10" s="458">
        <v>1432</v>
      </c>
      <c r="F10" s="458">
        <v>1437</v>
      </c>
      <c r="G10" s="458">
        <v>1476</v>
      </c>
      <c r="H10" s="458">
        <v>1576</v>
      </c>
      <c r="I10" s="458">
        <v>1623</v>
      </c>
      <c r="J10" s="458">
        <v>1588</v>
      </c>
      <c r="K10" s="458">
        <v>1636</v>
      </c>
      <c r="L10" s="458">
        <v>1668</v>
      </c>
      <c r="M10" s="458">
        <v>1725</v>
      </c>
      <c r="N10" s="458">
        <v>1735</v>
      </c>
      <c r="O10" s="458">
        <v>1831</v>
      </c>
      <c r="P10" s="458">
        <v>1945</v>
      </c>
      <c r="Q10" s="458">
        <v>2006</v>
      </c>
      <c r="R10" s="458">
        <v>1996</v>
      </c>
      <c r="S10" s="458">
        <v>2101</v>
      </c>
      <c r="T10" s="458">
        <v>2288</v>
      </c>
      <c r="U10" s="458">
        <v>2416</v>
      </c>
      <c r="V10" s="458">
        <v>2351</v>
      </c>
      <c r="W10" s="458">
        <v>2436</v>
      </c>
      <c r="X10" s="458">
        <v>2548</v>
      </c>
      <c r="Y10" s="458">
        <v>2569</v>
      </c>
      <c r="Z10" s="458">
        <v>2490</v>
      </c>
      <c r="AA10" s="458">
        <v>2563</v>
      </c>
      <c r="AB10" s="458">
        <v>2690</v>
      </c>
      <c r="AC10" s="458">
        <v>2732</v>
      </c>
      <c r="AD10" s="458">
        <v>2647</v>
      </c>
      <c r="AE10" s="458">
        <v>2727</v>
      </c>
      <c r="AF10" s="458">
        <v>2877</v>
      </c>
      <c r="AG10" s="458">
        <v>2933</v>
      </c>
      <c r="AH10" s="458">
        <v>2813</v>
      </c>
      <c r="AI10" s="458">
        <v>2895</v>
      </c>
      <c r="AJ10" s="458">
        <v>3118</v>
      </c>
      <c r="AK10" s="458">
        <v>3159</v>
      </c>
      <c r="AL10" s="458">
        <v>3025</v>
      </c>
      <c r="AM10" s="458">
        <v>3016</v>
      </c>
      <c r="AN10" s="458">
        <v>4079</v>
      </c>
      <c r="AO10" s="458">
        <v>4257</v>
      </c>
      <c r="AP10" s="458">
        <v>3946</v>
      </c>
      <c r="AQ10" s="458">
        <v>4070</v>
      </c>
      <c r="AR10" s="458">
        <v>4022</v>
      </c>
      <c r="AS10" s="458">
        <v>4025</v>
      </c>
      <c r="AT10" s="458">
        <v>3879</v>
      </c>
      <c r="AU10" s="458">
        <v>3905</v>
      </c>
      <c r="AV10" s="458">
        <v>4064</v>
      </c>
      <c r="AW10" s="458">
        <v>4189</v>
      </c>
      <c r="AX10" s="458">
        <v>4089</v>
      </c>
      <c r="AY10" s="458">
        <v>4169</v>
      </c>
      <c r="AZ10" s="458">
        <v>4324</v>
      </c>
      <c r="BA10" s="458">
        <v>4289</v>
      </c>
      <c r="BB10" s="458">
        <v>4289</v>
      </c>
      <c r="BC10" s="458">
        <f>+SUM(BC11:BC12)</f>
        <v>4198</v>
      </c>
      <c r="BD10" s="458">
        <v>4285</v>
      </c>
      <c r="BE10" s="458">
        <f>SUM(BE11:BE12)</f>
        <v>4159</v>
      </c>
      <c r="BF10" s="459">
        <v>4044</v>
      </c>
    </row>
    <row r="11" spans="1:228" ht="15" customHeight="1">
      <c r="A11" s="348" t="s">
        <v>451</v>
      </c>
      <c r="B11" s="440">
        <v>956</v>
      </c>
      <c r="C11" s="440">
        <v>1017</v>
      </c>
      <c r="D11" s="440">
        <v>1060</v>
      </c>
      <c r="E11" s="440">
        <v>1048</v>
      </c>
      <c r="F11" s="440">
        <v>1077</v>
      </c>
      <c r="G11" s="440">
        <v>1144</v>
      </c>
      <c r="H11" s="440">
        <v>1225</v>
      </c>
      <c r="I11" s="440">
        <v>1255</v>
      </c>
      <c r="J11" s="434">
        <v>1226</v>
      </c>
      <c r="K11" s="434">
        <v>1278</v>
      </c>
      <c r="L11" s="434">
        <v>1221</v>
      </c>
      <c r="M11" s="434">
        <v>1328</v>
      </c>
      <c r="N11" s="434">
        <v>1317</v>
      </c>
      <c r="O11" s="434">
        <v>1407</v>
      </c>
      <c r="P11" s="434">
        <v>1491</v>
      </c>
      <c r="Q11" s="434">
        <v>1531</v>
      </c>
      <c r="R11" s="434">
        <v>1508</v>
      </c>
      <c r="S11" s="434">
        <v>1593</v>
      </c>
      <c r="T11" s="434">
        <v>1722</v>
      </c>
      <c r="U11" s="434">
        <v>1812</v>
      </c>
      <c r="V11" s="434">
        <v>1769</v>
      </c>
      <c r="W11" s="434">
        <v>1824</v>
      </c>
      <c r="X11" s="434">
        <v>1916</v>
      </c>
      <c r="Y11" s="434">
        <v>1917</v>
      </c>
      <c r="Z11" s="434">
        <v>1840</v>
      </c>
      <c r="AA11" s="434">
        <v>1915</v>
      </c>
      <c r="AB11" s="434">
        <v>2017</v>
      </c>
      <c r="AC11" s="434">
        <v>2025</v>
      </c>
      <c r="AD11" s="434">
        <v>1955</v>
      </c>
      <c r="AE11" s="434">
        <v>2026</v>
      </c>
      <c r="AF11" s="434">
        <v>2142</v>
      </c>
      <c r="AG11" s="434">
        <v>2156</v>
      </c>
      <c r="AH11" s="434">
        <v>2063</v>
      </c>
      <c r="AI11" s="434">
        <v>2151</v>
      </c>
      <c r="AJ11" s="434">
        <v>2313</v>
      </c>
      <c r="AK11" s="434">
        <v>2309</v>
      </c>
      <c r="AL11" s="434">
        <v>2212</v>
      </c>
      <c r="AM11" s="434">
        <v>2210</v>
      </c>
      <c r="AN11" s="434">
        <v>3073</v>
      </c>
      <c r="AO11" s="434">
        <v>3117</v>
      </c>
      <c r="AP11" s="434">
        <v>2820</v>
      </c>
      <c r="AQ11" s="434">
        <v>2934</v>
      </c>
      <c r="AR11" s="434">
        <v>2831</v>
      </c>
      <c r="AS11" s="434">
        <v>2882</v>
      </c>
      <c r="AT11" s="434">
        <v>2757</v>
      </c>
      <c r="AU11" s="434">
        <v>2831</v>
      </c>
      <c r="AV11" s="434">
        <v>2935</v>
      </c>
      <c r="AW11" s="434">
        <v>3034</v>
      </c>
      <c r="AX11" s="434">
        <v>2917</v>
      </c>
      <c r="AY11" s="434">
        <v>2987</v>
      </c>
      <c r="AZ11" s="434">
        <v>3092</v>
      </c>
      <c r="BA11" s="434">
        <v>3046</v>
      </c>
      <c r="BB11" s="434">
        <v>3074</v>
      </c>
      <c r="BC11" s="434">
        <v>3027</v>
      </c>
      <c r="BD11" s="434">
        <v>3100</v>
      </c>
      <c r="BE11" s="434">
        <v>2981</v>
      </c>
      <c r="BF11" s="435">
        <v>2896</v>
      </c>
    </row>
    <row r="12" spans="1:228" ht="15" customHeight="1">
      <c r="A12" s="348" t="s">
        <v>452</v>
      </c>
      <c r="B12" s="440">
        <v>323</v>
      </c>
      <c r="C12" s="440">
        <v>333</v>
      </c>
      <c r="D12" s="440">
        <v>361</v>
      </c>
      <c r="E12" s="440">
        <v>384</v>
      </c>
      <c r="F12" s="440">
        <v>360</v>
      </c>
      <c r="G12" s="440">
        <v>332</v>
      </c>
      <c r="H12" s="440">
        <v>351</v>
      </c>
      <c r="I12" s="440">
        <v>368</v>
      </c>
      <c r="J12" s="434">
        <v>362</v>
      </c>
      <c r="K12" s="434">
        <v>358</v>
      </c>
      <c r="L12" s="434">
        <v>447</v>
      </c>
      <c r="M12" s="434">
        <v>397</v>
      </c>
      <c r="N12" s="434">
        <v>418</v>
      </c>
      <c r="O12" s="434">
        <v>424</v>
      </c>
      <c r="P12" s="434">
        <v>454</v>
      </c>
      <c r="Q12" s="434">
        <v>475</v>
      </c>
      <c r="R12" s="434">
        <v>488</v>
      </c>
      <c r="S12" s="434">
        <v>508</v>
      </c>
      <c r="T12" s="434">
        <v>566</v>
      </c>
      <c r="U12" s="434">
        <v>604</v>
      </c>
      <c r="V12" s="434">
        <v>582</v>
      </c>
      <c r="W12" s="434">
        <v>612</v>
      </c>
      <c r="X12" s="434">
        <v>632</v>
      </c>
      <c r="Y12" s="434">
        <v>652</v>
      </c>
      <c r="Z12" s="434">
        <v>650</v>
      </c>
      <c r="AA12" s="434">
        <v>648</v>
      </c>
      <c r="AB12" s="434">
        <v>673</v>
      </c>
      <c r="AC12" s="434">
        <v>707</v>
      </c>
      <c r="AD12" s="434">
        <v>692</v>
      </c>
      <c r="AE12" s="434">
        <v>701</v>
      </c>
      <c r="AF12" s="434">
        <v>735</v>
      </c>
      <c r="AG12" s="434">
        <v>777</v>
      </c>
      <c r="AH12" s="434">
        <v>750</v>
      </c>
      <c r="AI12" s="434">
        <v>744</v>
      </c>
      <c r="AJ12" s="434">
        <v>805</v>
      </c>
      <c r="AK12" s="434">
        <v>850</v>
      </c>
      <c r="AL12" s="434">
        <v>813</v>
      </c>
      <c r="AM12" s="434">
        <v>806</v>
      </c>
      <c r="AN12" s="434">
        <v>1006</v>
      </c>
      <c r="AO12" s="434">
        <v>1140</v>
      </c>
      <c r="AP12" s="434">
        <v>1126</v>
      </c>
      <c r="AQ12" s="434">
        <v>1136</v>
      </c>
      <c r="AR12" s="434">
        <v>1191</v>
      </c>
      <c r="AS12" s="434">
        <v>1143</v>
      </c>
      <c r="AT12" s="434">
        <v>1122</v>
      </c>
      <c r="AU12" s="434">
        <v>1074</v>
      </c>
      <c r="AV12" s="434">
        <v>1129</v>
      </c>
      <c r="AW12" s="434">
        <v>1155</v>
      </c>
      <c r="AX12" s="434">
        <v>1172</v>
      </c>
      <c r="AY12" s="434">
        <v>1182</v>
      </c>
      <c r="AZ12" s="434">
        <v>1232</v>
      </c>
      <c r="BA12" s="434">
        <v>1243</v>
      </c>
      <c r="BB12" s="434">
        <v>1215</v>
      </c>
      <c r="BC12" s="434">
        <v>1171</v>
      </c>
      <c r="BD12" s="434">
        <v>1185</v>
      </c>
      <c r="BE12" s="434">
        <v>1178</v>
      </c>
      <c r="BF12" s="435">
        <v>1148</v>
      </c>
    </row>
    <row r="13" spans="1:228" ht="5.0999999999999996" customHeight="1">
      <c r="A13" s="348"/>
      <c r="B13" s="440"/>
      <c r="C13" s="440"/>
      <c r="D13" s="440"/>
      <c r="E13" s="440"/>
      <c r="F13" s="440"/>
      <c r="G13" s="440"/>
      <c r="H13" s="440"/>
      <c r="I13" s="440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5"/>
    </row>
    <row r="14" spans="1:228" s="358" customFormat="1" ht="15" customHeight="1">
      <c r="A14" s="457" t="s">
        <v>453</v>
      </c>
      <c r="B14" s="458">
        <v>227</v>
      </c>
      <c r="C14" s="458">
        <v>351</v>
      </c>
      <c r="D14" s="458">
        <v>271</v>
      </c>
      <c r="E14" s="458">
        <v>443</v>
      </c>
      <c r="F14" s="458">
        <v>357</v>
      </c>
      <c r="G14" s="458">
        <v>299</v>
      </c>
      <c r="H14" s="458">
        <v>313</v>
      </c>
      <c r="I14" s="458">
        <v>309</v>
      </c>
      <c r="J14" s="458">
        <v>264</v>
      </c>
      <c r="K14" s="458">
        <v>272</v>
      </c>
      <c r="L14" s="458">
        <v>458</v>
      </c>
      <c r="M14" s="458">
        <v>356</v>
      </c>
      <c r="N14" s="458">
        <v>385</v>
      </c>
      <c r="O14" s="458">
        <v>407</v>
      </c>
      <c r="P14" s="458">
        <v>466</v>
      </c>
      <c r="Q14" s="458">
        <v>527</v>
      </c>
      <c r="R14" s="458">
        <v>440</v>
      </c>
      <c r="S14" s="458">
        <v>504</v>
      </c>
      <c r="T14" s="458">
        <v>592</v>
      </c>
      <c r="U14" s="458">
        <v>724</v>
      </c>
      <c r="V14" s="458">
        <v>527</v>
      </c>
      <c r="W14" s="458">
        <v>611</v>
      </c>
      <c r="X14" s="458">
        <v>571</v>
      </c>
      <c r="Y14" s="458">
        <v>573</v>
      </c>
      <c r="Z14" s="458">
        <v>569</v>
      </c>
      <c r="AA14" s="458">
        <v>628</v>
      </c>
      <c r="AB14" s="458">
        <v>656</v>
      </c>
      <c r="AC14" s="458">
        <v>733</v>
      </c>
      <c r="AD14" s="458">
        <v>632</v>
      </c>
      <c r="AE14" s="458">
        <v>721</v>
      </c>
      <c r="AF14" s="458">
        <v>688</v>
      </c>
      <c r="AG14" s="458">
        <v>743</v>
      </c>
      <c r="AH14" s="458">
        <v>632</v>
      </c>
      <c r="AI14" s="458">
        <v>723</v>
      </c>
      <c r="AJ14" s="458">
        <v>679</v>
      </c>
      <c r="AK14" s="458">
        <v>680</v>
      </c>
      <c r="AL14" s="458">
        <v>728</v>
      </c>
      <c r="AM14" s="458">
        <v>866</v>
      </c>
      <c r="AN14" s="458">
        <v>851</v>
      </c>
      <c r="AO14" s="458">
        <v>814</v>
      </c>
      <c r="AP14" s="458">
        <v>876</v>
      </c>
      <c r="AQ14" s="458">
        <v>897</v>
      </c>
      <c r="AR14" s="458">
        <v>811</v>
      </c>
      <c r="AS14" s="458">
        <v>853</v>
      </c>
      <c r="AT14" s="458">
        <v>950</v>
      </c>
      <c r="AU14" s="458">
        <v>1022</v>
      </c>
      <c r="AV14" s="458">
        <v>942</v>
      </c>
      <c r="AW14" s="458">
        <v>1035</v>
      </c>
      <c r="AX14" s="458">
        <v>1069</v>
      </c>
      <c r="AY14" s="458">
        <v>1319</v>
      </c>
      <c r="AZ14" s="458">
        <v>1329</v>
      </c>
      <c r="BA14" s="458">
        <v>1179</v>
      </c>
      <c r="BB14" s="458">
        <v>1032</v>
      </c>
      <c r="BC14" s="458">
        <f>+SUM(BC15:BC18)</f>
        <v>635</v>
      </c>
      <c r="BD14" s="458">
        <v>615</v>
      </c>
      <c r="BE14" s="458">
        <f>SUM(BE15:BE18)</f>
        <v>975</v>
      </c>
      <c r="BF14" s="459">
        <v>1025</v>
      </c>
    </row>
    <row r="15" spans="1:228" ht="15" customHeight="1">
      <c r="A15" s="348" t="s">
        <v>454</v>
      </c>
      <c r="B15" s="440">
        <v>155</v>
      </c>
      <c r="C15" s="440">
        <v>204</v>
      </c>
      <c r="D15" s="440">
        <v>152</v>
      </c>
      <c r="E15" s="440">
        <v>273</v>
      </c>
      <c r="F15" s="440">
        <v>204</v>
      </c>
      <c r="G15" s="440">
        <v>177</v>
      </c>
      <c r="H15" s="440">
        <v>184</v>
      </c>
      <c r="I15" s="440">
        <v>169</v>
      </c>
      <c r="J15" s="434">
        <v>140</v>
      </c>
      <c r="K15" s="434">
        <v>136</v>
      </c>
      <c r="L15" s="434">
        <v>306</v>
      </c>
      <c r="M15" s="434">
        <v>187</v>
      </c>
      <c r="N15" s="434">
        <v>234</v>
      </c>
      <c r="O15" s="434">
        <v>228</v>
      </c>
      <c r="P15" s="434">
        <v>274</v>
      </c>
      <c r="Q15" s="434">
        <v>298</v>
      </c>
      <c r="R15" s="434">
        <v>267</v>
      </c>
      <c r="S15" s="434">
        <v>233</v>
      </c>
      <c r="T15" s="434">
        <v>321</v>
      </c>
      <c r="U15" s="434">
        <v>497</v>
      </c>
      <c r="V15" s="434">
        <v>324</v>
      </c>
      <c r="W15" s="434">
        <v>341</v>
      </c>
      <c r="X15" s="434">
        <v>328</v>
      </c>
      <c r="Y15" s="434">
        <v>342</v>
      </c>
      <c r="Z15" s="434">
        <v>336</v>
      </c>
      <c r="AA15" s="434">
        <v>336</v>
      </c>
      <c r="AB15" s="434">
        <v>351</v>
      </c>
      <c r="AC15" s="434">
        <v>386</v>
      </c>
      <c r="AD15" s="434">
        <v>359</v>
      </c>
      <c r="AE15" s="434">
        <v>391</v>
      </c>
      <c r="AF15" s="434">
        <v>401</v>
      </c>
      <c r="AG15" s="434">
        <v>385</v>
      </c>
      <c r="AH15" s="434">
        <v>397</v>
      </c>
      <c r="AI15" s="434">
        <v>390</v>
      </c>
      <c r="AJ15" s="434">
        <v>401</v>
      </c>
      <c r="AK15" s="434">
        <v>390</v>
      </c>
      <c r="AL15" s="434">
        <v>451</v>
      </c>
      <c r="AM15" s="434">
        <v>450</v>
      </c>
      <c r="AN15" s="434">
        <v>459</v>
      </c>
      <c r="AO15" s="434">
        <v>486</v>
      </c>
      <c r="AP15" s="434">
        <v>506</v>
      </c>
      <c r="AQ15" s="434">
        <v>485</v>
      </c>
      <c r="AR15" s="434">
        <v>373</v>
      </c>
      <c r="AS15" s="434">
        <v>486</v>
      </c>
      <c r="AT15" s="434">
        <v>466</v>
      </c>
      <c r="AU15" s="434">
        <v>511</v>
      </c>
      <c r="AV15" s="434">
        <v>552</v>
      </c>
      <c r="AW15" s="434">
        <v>644</v>
      </c>
      <c r="AX15" s="434">
        <v>695</v>
      </c>
      <c r="AY15" s="434">
        <v>731</v>
      </c>
      <c r="AZ15" s="434">
        <v>731</v>
      </c>
      <c r="BA15" s="434">
        <v>708</v>
      </c>
      <c r="BB15" s="434">
        <v>778</v>
      </c>
      <c r="BC15" s="434">
        <v>452</v>
      </c>
      <c r="BD15" s="434">
        <v>412</v>
      </c>
      <c r="BE15" s="434">
        <v>756</v>
      </c>
      <c r="BF15" s="435">
        <v>809</v>
      </c>
    </row>
    <row r="16" spans="1:228" ht="15" customHeight="1">
      <c r="A16" s="348" t="s">
        <v>455</v>
      </c>
      <c r="B16" s="440">
        <v>30</v>
      </c>
      <c r="C16" s="440">
        <v>103</v>
      </c>
      <c r="D16" s="440">
        <v>76</v>
      </c>
      <c r="E16" s="440">
        <v>123</v>
      </c>
      <c r="F16" s="440">
        <v>113</v>
      </c>
      <c r="G16" s="440">
        <v>74</v>
      </c>
      <c r="H16" s="440">
        <v>78</v>
      </c>
      <c r="I16" s="440">
        <v>85</v>
      </c>
      <c r="J16" s="434">
        <v>82</v>
      </c>
      <c r="K16" s="434">
        <v>97</v>
      </c>
      <c r="L16" s="434">
        <v>105</v>
      </c>
      <c r="M16" s="434">
        <v>111</v>
      </c>
      <c r="N16" s="434">
        <v>109</v>
      </c>
      <c r="O16" s="434">
        <v>128</v>
      </c>
      <c r="P16" s="434">
        <v>141</v>
      </c>
      <c r="Q16" s="434">
        <v>165</v>
      </c>
      <c r="R16" s="434">
        <v>118</v>
      </c>
      <c r="S16" s="434">
        <v>201</v>
      </c>
      <c r="T16" s="434">
        <v>199</v>
      </c>
      <c r="U16" s="434">
        <v>145</v>
      </c>
      <c r="V16" s="434">
        <v>143</v>
      </c>
      <c r="W16" s="434">
        <v>188</v>
      </c>
      <c r="X16" s="434">
        <v>167</v>
      </c>
      <c r="Y16" s="434">
        <v>152</v>
      </c>
      <c r="Z16" s="434">
        <v>164</v>
      </c>
      <c r="AA16" s="434">
        <v>210</v>
      </c>
      <c r="AB16" s="434">
        <v>210</v>
      </c>
      <c r="AC16" s="434">
        <v>222</v>
      </c>
      <c r="AD16" s="434">
        <v>182</v>
      </c>
      <c r="AE16" s="434">
        <v>220</v>
      </c>
      <c r="AF16" s="434">
        <v>177</v>
      </c>
      <c r="AG16" s="434">
        <v>212</v>
      </c>
      <c r="AH16" s="434">
        <v>139</v>
      </c>
      <c r="AI16" s="434">
        <v>212</v>
      </c>
      <c r="AJ16" s="434">
        <v>167</v>
      </c>
      <c r="AK16" s="434">
        <v>187</v>
      </c>
      <c r="AL16" s="434">
        <v>159</v>
      </c>
      <c r="AM16" s="434">
        <v>210</v>
      </c>
      <c r="AN16" s="434">
        <v>250</v>
      </c>
      <c r="AO16" s="434">
        <v>152</v>
      </c>
      <c r="AP16" s="434">
        <v>167</v>
      </c>
      <c r="AQ16" s="434">
        <v>211</v>
      </c>
      <c r="AR16" s="434">
        <v>336</v>
      </c>
      <c r="AS16" s="434">
        <v>266</v>
      </c>
      <c r="AT16" s="434">
        <v>407</v>
      </c>
      <c r="AU16" s="434">
        <v>397</v>
      </c>
      <c r="AV16" s="434">
        <v>265</v>
      </c>
      <c r="AW16" s="434">
        <v>246</v>
      </c>
      <c r="AX16" s="434">
        <v>259</v>
      </c>
      <c r="AY16" s="434">
        <v>449</v>
      </c>
      <c r="AZ16" s="434">
        <v>457</v>
      </c>
      <c r="BA16" s="434">
        <v>325</v>
      </c>
      <c r="BB16" s="434">
        <v>148</v>
      </c>
      <c r="BC16" s="434">
        <v>148</v>
      </c>
      <c r="BD16" s="434">
        <v>152</v>
      </c>
      <c r="BE16" s="434">
        <v>129</v>
      </c>
      <c r="BF16" s="435">
        <v>127</v>
      </c>
    </row>
    <row r="17" spans="1:131" s="368" customFormat="1" ht="15" customHeight="1">
      <c r="A17" s="348" t="s">
        <v>456</v>
      </c>
      <c r="B17" s="440">
        <v>10</v>
      </c>
      <c r="C17" s="440">
        <v>19</v>
      </c>
      <c r="D17" s="440">
        <v>22</v>
      </c>
      <c r="E17" s="440">
        <v>24</v>
      </c>
      <c r="F17" s="440">
        <v>11</v>
      </c>
      <c r="G17" s="440">
        <v>23</v>
      </c>
      <c r="H17" s="440">
        <v>29</v>
      </c>
      <c r="I17" s="440">
        <v>31</v>
      </c>
      <c r="J17" s="434">
        <v>17</v>
      </c>
      <c r="K17" s="434">
        <v>30</v>
      </c>
      <c r="L17" s="434">
        <v>24</v>
      </c>
      <c r="M17" s="434">
        <v>27</v>
      </c>
      <c r="N17" s="434">
        <v>11</v>
      </c>
      <c r="O17" s="434">
        <v>26</v>
      </c>
      <c r="P17" s="434">
        <v>30</v>
      </c>
      <c r="Q17" s="434">
        <v>39</v>
      </c>
      <c r="R17" s="434">
        <v>19</v>
      </c>
      <c r="S17" s="434">
        <v>39</v>
      </c>
      <c r="T17" s="434">
        <v>50</v>
      </c>
      <c r="U17" s="434">
        <v>53</v>
      </c>
      <c r="V17" s="434">
        <v>22</v>
      </c>
      <c r="W17" s="434">
        <v>41</v>
      </c>
      <c r="X17" s="434">
        <v>38</v>
      </c>
      <c r="Y17" s="434">
        <v>32</v>
      </c>
      <c r="Z17" s="434">
        <v>12</v>
      </c>
      <c r="AA17" s="434">
        <v>26</v>
      </c>
      <c r="AB17" s="434">
        <v>33</v>
      </c>
      <c r="AC17" s="434">
        <v>54</v>
      </c>
      <c r="AD17" s="434">
        <v>17</v>
      </c>
      <c r="AE17" s="434">
        <v>36</v>
      </c>
      <c r="AF17" s="434">
        <v>40</v>
      </c>
      <c r="AG17" s="434">
        <v>51</v>
      </c>
      <c r="AH17" s="434">
        <v>23</v>
      </c>
      <c r="AI17" s="434">
        <v>36</v>
      </c>
      <c r="AJ17" s="434">
        <v>42</v>
      </c>
      <c r="AK17" s="434">
        <v>44</v>
      </c>
      <c r="AL17" s="434">
        <v>19</v>
      </c>
      <c r="AM17" s="434">
        <v>32</v>
      </c>
      <c r="AN17" s="434">
        <v>66</v>
      </c>
      <c r="AO17" s="434">
        <v>59</v>
      </c>
      <c r="AP17" s="434">
        <v>31</v>
      </c>
      <c r="AQ17" s="434">
        <v>45</v>
      </c>
      <c r="AR17" s="434">
        <v>51</v>
      </c>
      <c r="AS17" s="434">
        <v>44</v>
      </c>
      <c r="AT17" s="434">
        <v>21</v>
      </c>
      <c r="AU17" s="434">
        <v>41</v>
      </c>
      <c r="AV17" s="434">
        <v>51</v>
      </c>
      <c r="AW17" s="434">
        <v>62</v>
      </c>
      <c r="AX17" s="434">
        <v>34</v>
      </c>
      <c r="AY17" s="434">
        <v>53</v>
      </c>
      <c r="AZ17" s="434">
        <v>64</v>
      </c>
      <c r="BA17" s="434">
        <v>49</v>
      </c>
      <c r="BB17" s="434">
        <v>34</v>
      </c>
      <c r="BC17" s="434">
        <v>21</v>
      </c>
      <c r="BD17" s="434">
        <v>11</v>
      </c>
      <c r="BE17" s="434">
        <v>27</v>
      </c>
      <c r="BF17" s="435">
        <v>15</v>
      </c>
    </row>
    <row r="18" spans="1:131" s="368" customFormat="1" ht="15" customHeight="1">
      <c r="A18" s="348" t="s">
        <v>457</v>
      </c>
      <c r="B18" s="440">
        <v>32</v>
      </c>
      <c r="C18" s="440">
        <v>25</v>
      </c>
      <c r="D18" s="440">
        <v>21</v>
      </c>
      <c r="E18" s="440">
        <v>23</v>
      </c>
      <c r="F18" s="440">
        <v>29</v>
      </c>
      <c r="G18" s="440">
        <v>25</v>
      </c>
      <c r="H18" s="440">
        <v>22</v>
      </c>
      <c r="I18" s="440">
        <v>24</v>
      </c>
      <c r="J18" s="434">
        <v>25</v>
      </c>
      <c r="K18" s="434">
        <v>9</v>
      </c>
      <c r="L18" s="434">
        <v>23</v>
      </c>
      <c r="M18" s="434">
        <v>31</v>
      </c>
      <c r="N18" s="434">
        <v>31</v>
      </c>
      <c r="O18" s="434">
        <v>25</v>
      </c>
      <c r="P18" s="434">
        <v>21</v>
      </c>
      <c r="Q18" s="434">
        <v>25</v>
      </c>
      <c r="R18" s="434">
        <v>36</v>
      </c>
      <c r="S18" s="434">
        <v>31</v>
      </c>
      <c r="T18" s="434">
        <v>22</v>
      </c>
      <c r="U18" s="434">
        <v>29</v>
      </c>
      <c r="V18" s="434">
        <v>38</v>
      </c>
      <c r="W18" s="434">
        <v>41</v>
      </c>
      <c r="X18" s="434">
        <v>38</v>
      </c>
      <c r="Y18" s="434">
        <v>47</v>
      </c>
      <c r="Z18" s="434">
        <v>57</v>
      </c>
      <c r="AA18" s="434">
        <v>56</v>
      </c>
      <c r="AB18" s="434">
        <v>62</v>
      </c>
      <c r="AC18" s="434">
        <v>71</v>
      </c>
      <c r="AD18" s="434">
        <v>74</v>
      </c>
      <c r="AE18" s="434">
        <v>74</v>
      </c>
      <c r="AF18" s="434">
        <v>70</v>
      </c>
      <c r="AG18" s="434">
        <v>95</v>
      </c>
      <c r="AH18" s="434">
        <v>73</v>
      </c>
      <c r="AI18" s="434">
        <v>85</v>
      </c>
      <c r="AJ18" s="434">
        <v>69</v>
      </c>
      <c r="AK18" s="434">
        <v>59</v>
      </c>
      <c r="AL18" s="434">
        <v>99</v>
      </c>
      <c r="AM18" s="434">
        <v>174</v>
      </c>
      <c r="AN18" s="434">
        <v>76</v>
      </c>
      <c r="AO18" s="434">
        <v>117</v>
      </c>
      <c r="AP18" s="434">
        <v>172</v>
      </c>
      <c r="AQ18" s="434">
        <v>156</v>
      </c>
      <c r="AR18" s="434">
        <v>51</v>
      </c>
      <c r="AS18" s="434">
        <v>57</v>
      </c>
      <c r="AT18" s="434">
        <v>56</v>
      </c>
      <c r="AU18" s="434">
        <v>73</v>
      </c>
      <c r="AV18" s="434">
        <v>74</v>
      </c>
      <c r="AW18" s="434">
        <v>83</v>
      </c>
      <c r="AX18" s="434">
        <v>81</v>
      </c>
      <c r="AY18" s="434">
        <v>86</v>
      </c>
      <c r="AZ18" s="434">
        <v>77</v>
      </c>
      <c r="BA18" s="434">
        <v>97</v>
      </c>
      <c r="BB18" s="434">
        <v>72</v>
      </c>
      <c r="BC18" s="434">
        <v>14</v>
      </c>
      <c r="BD18" s="434">
        <v>40</v>
      </c>
      <c r="BE18" s="434">
        <v>63</v>
      </c>
      <c r="BF18" s="435">
        <v>74</v>
      </c>
    </row>
    <row r="19" spans="1:131" s="367" customFormat="1" ht="5.0999999999999996" customHeight="1">
      <c r="A19" s="348"/>
      <c r="B19" s="440"/>
      <c r="C19" s="440"/>
      <c r="D19" s="440"/>
      <c r="E19" s="440"/>
      <c r="F19" s="440"/>
      <c r="G19" s="440"/>
      <c r="H19" s="440"/>
      <c r="I19" s="440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</row>
    <row r="20" spans="1:131" s="117" customFormat="1" ht="15" customHeight="1" thickBot="1">
      <c r="A20" s="144" t="s">
        <v>330</v>
      </c>
      <c r="B20" s="83">
        <v>1506</v>
      </c>
      <c r="C20" s="83">
        <v>1701</v>
      </c>
      <c r="D20" s="83">
        <v>1692</v>
      </c>
      <c r="E20" s="83">
        <v>1875</v>
      </c>
      <c r="F20" s="83">
        <v>1794</v>
      </c>
      <c r="G20" s="83">
        <v>1775</v>
      </c>
      <c r="H20" s="83">
        <v>1889</v>
      </c>
      <c r="I20" s="83">
        <v>1932</v>
      </c>
      <c r="J20" s="83">
        <v>1852</v>
      </c>
      <c r="K20" s="83">
        <v>1908</v>
      </c>
      <c r="L20" s="83">
        <v>2126</v>
      </c>
      <c r="M20" s="83">
        <v>2081</v>
      </c>
      <c r="N20" s="83">
        <v>2120</v>
      </c>
      <c r="O20" s="83">
        <v>2238</v>
      </c>
      <c r="P20" s="83">
        <v>2411</v>
      </c>
      <c r="Q20" s="83">
        <v>2533</v>
      </c>
      <c r="R20" s="83">
        <v>2436</v>
      </c>
      <c r="S20" s="83">
        <v>2605</v>
      </c>
      <c r="T20" s="83">
        <v>2880</v>
      </c>
      <c r="U20" s="83">
        <v>3140</v>
      </c>
      <c r="V20" s="83">
        <v>2878</v>
      </c>
      <c r="W20" s="83">
        <v>3047</v>
      </c>
      <c r="X20" s="83">
        <v>3119</v>
      </c>
      <c r="Y20" s="83">
        <v>3142</v>
      </c>
      <c r="Z20" s="83">
        <v>3059</v>
      </c>
      <c r="AA20" s="83">
        <v>3191</v>
      </c>
      <c r="AB20" s="83">
        <v>3346</v>
      </c>
      <c r="AC20" s="83">
        <v>3465</v>
      </c>
      <c r="AD20" s="83">
        <v>3279</v>
      </c>
      <c r="AE20" s="83">
        <v>3448</v>
      </c>
      <c r="AF20" s="83">
        <v>3565</v>
      </c>
      <c r="AG20" s="83">
        <v>3676</v>
      </c>
      <c r="AH20" s="83">
        <v>3445</v>
      </c>
      <c r="AI20" s="83">
        <v>3618</v>
      </c>
      <c r="AJ20" s="83">
        <v>3797</v>
      </c>
      <c r="AK20" s="83">
        <v>3839</v>
      </c>
      <c r="AL20" s="83">
        <v>3753</v>
      </c>
      <c r="AM20" s="83">
        <v>3882</v>
      </c>
      <c r="AN20" s="83">
        <v>4930</v>
      </c>
      <c r="AO20" s="83">
        <v>5071</v>
      </c>
      <c r="AP20" s="83">
        <v>4822</v>
      </c>
      <c r="AQ20" s="83">
        <v>4967</v>
      </c>
      <c r="AR20" s="83">
        <v>4833</v>
      </c>
      <c r="AS20" s="83">
        <v>4878</v>
      </c>
      <c r="AT20" s="83">
        <v>4829</v>
      </c>
      <c r="AU20" s="83">
        <v>4927</v>
      </c>
      <c r="AV20" s="83">
        <v>5006</v>
      </c>
      <c r="AW20" s="83">
        <v>5224</v>
      </c>
      <c r="AX20" s="83">
        <v>5158</v>
      </c>
      <c r="AY20" s="83">
        <v>5488</v>
      </c>
      <c r="AZ20" s="83">
        <v>5653</v>
      </c>
      <c r="BA20" s="83">
        <v>5468</v>
      </c>
      <c r="BB20" s="83">
        <v>5321</v>
      </c>
      <c r="BC20" s="83">
        <f>+SUM(BC10,BC14)</f>
        <v>4833</v>
      </c>
      <c r="BD20" s="83">
        <v>4900</v>
      </c>
      <c r="BE20" s="83">
        <f>BE10+BE14</f>
        <v>5134</v>
      </c>
      <c r="BF20" s="83">
        <v>5069</v>
      </c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</row>
    <row r="21" spans="1:131" s="368" customFormat="1" ht="15" customHeight="1" thickTop="1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60"/>
    </row>
    <row r="22" spans="1:131" s="368" customFormat="1" ht="15" customHeight="1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367"/>
    </row>
    <row r="23" spans="1:131" s="368" customFormat="1" ht="15" customHeight="1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</row>
    <row r="24" spans="1:131" s="368" customFormat="1" ht="15" customHeigh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437"/>
    </row>
    <row r="25" spans="1:131" s="368" customFormat="1" ht="15" customHeight="1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</row>
    <row r="26" spans="1:131" s="368" customFormat="1" ht="15" customHeight="1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</row>
    <row r="27" spans="1:131" s="368" customFormat="1" ht="15" customHeight="1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</row>
    <row r="28" spans="1:131" s="368" customFormat="1" ht="15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</row>
    <row r="29" spans="1:131" s="368" customFormat="1" ht="15" customHeight="1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</row>
    <row r="30" spans="1:131" s="368" customFormat="1" ht="1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</row>
    <row r="31" spans="1:131" s="368" customFormat="1" ht="1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</row>
    <row r="32" spans="1:131" s="368" customFormat="1" ht="1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</row>
    <row r="33" spans="1:58" s="368" customFormat="1" ht="1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</row>
    <row r="34" spans="1:58" s="368" customFormat="1" ht="1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</row>
    <row r="35" spans="1:58" s="368" customFormat="1" ht="1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</row>
    <row r="36" spans="1:58" s="368" customFormat="1" ht="15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</row>
    <row r="37" spans="1:58" s="368" customFormat="1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</row>
    <row r="38" spans="1:58" s="368" customFormat="1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</row>
    <row r="39" spans="1:58" s="368" customFormat="1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</row>
    <row r="40" spans="1:58" s="368" customFormat="1" ht="1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</row>
    <row r="41" spans="1:58" s="368" customFormat="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</row>
    <row r="42" spans="1:58" s="368" customFormat="1" ht="1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</row>
    <row r="43" spans="1:58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</row>
    <row r="44" spans="1:58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</row>
    <row r="45" spans="1:58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</row>
    <row r="46" spans="1:58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</row>
    <row r="47" spans="1:58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</row>
    <row r="48" spans="1:58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</row>
    <row r="49" spans="1:58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</row>
    <row r="50" spans="1:58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</row>
    <row r="51" spans="1:58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</row>
    <row r="52" spans="1:58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</row>
    <row r="53" spans="1:58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</row>
    <row r="54" spans="1:58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</row>
    <row r="55" spans="1:58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</row>
    <row r="56" spans="1:58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</row>
    <row r="57" spans="1:58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</row>
    <row r="58" spans="1:58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</row>
    <row r="59" spans="1:58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</row>
    <row r="60" spans="1:58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</row>
    <row r="61" spans="1:58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</row>
    <row r="62" spans="1:58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</row>
    <row r="63" spans="1:58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</row>
    <row r="64" spans="1:58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</row>
    <row r="65" spans="1:58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</row>
    <row r="66" spans="1:58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</row>
    <row r="67" spans="1:58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</row>
    <row r="68" spans="1:58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</row>
    <row r="69" spans="1:58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</row>
    <row r="70" spans="1:58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</row>
    <row r="71" spans="1:58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</row>
    <row r="72" spans="1:58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</row>
    <row r="73" spans="1:58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</row>
    <row r="74" spans="1:58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</row>
    <row r="75" spans="1:58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</row>
    <row r="76" spans="1:58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</row>
    <row r="77" spans="1:58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</row>
    <row r="78" spans="1:58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</row>
    <row r="79" spans="1:58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</row>
    <row r="80" spans="1:58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</row>
    <row r="81" spans="1:58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</row>
    <row r="82" spans="1:58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</row>
    <row r="83" spans="1:58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</row>
    <row r="84" spans="1:58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</row>
    <row r="85" spans="1:58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</row>
    <row r="86" spans="1:58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</row>
    <row r="87" spans="1:58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</row>
    <row r="88" spans="1:58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</row>
    <row r="89" spans="1:58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</row>
    <row r="90" spans="1:58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</row>
    <row r="91" spans="1:58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</row>
    <row r="92" spans="1:58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</row>
    <row r="93" spans="1:58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</row>
    <row r="94" spans="1:58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</row>
    <row r="95" spans="1:58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</row>
    <row r="96" spans="1:58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</row>
    <row r="97" spans="1:58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</row>
    <row r="98" spans="1:58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</row>
    <row r="99" spans="1:58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</row>
    <row r="100" spans="1:58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</row>
    <row r="101" spans="1:58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</row>
    <row r="102" spans="1:58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</row>
    <row r="103" spans="1:58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</row>
    <row r="104" spans="1:58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</row>
    <row r="105" spans="1:58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</row>
    <row r="106" spans="1:58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</row>
    <row r="107" spans="1:58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</row>
    <row r="108" spans="1:58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</row>
    <row r="109" spans="1:58" s="368" customFormat="1" ht="1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</row>
    <row r="110" spans="1:58" s="368" customFormat="1" ht="1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</row>
    <row r="111" spans="1:58" s="368" customFormat="1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</row>
    <row r="112" spans="1:58" s="368" customFormat="1" ht="15" customHeight="1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</row>
    <row r="113" spans="1:58" s="368" customFormat="1" ht="15" customHeight="1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</row>
    <row r="114" spans="1:58" s="368" customFormat="1" ht="15" customHeight="1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</row>
    <row r="115" spans="1:58" s="368" customFormat="1" ht="15" customHeight="1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</row>
    <row r="116" spans="1:58" s="368" customFormat="1" ht="15" customHeight="1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/>
      <c r="BF116" s="367"/>
    </row>
    <row r="117" spans="1:58" s="368" customFormat="1" ht="15" customHeight="1">
      <c r="A117" s="367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</row>
    <row r="118" spans="1:58" s="368" customFormat="1" ht="15" customHeight="1">
      <c r="A118" s="367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67"/>
      <c r="BC118" s="367"/>
      <c r="BD118" s="367"/>
      <c r="BE118" s="367"/>
      <c r="BF118" s="367"/>
    </row>
    <row r="119" spans="1:58" s="368" customFormat="1" ht="15" customHeight="1">
      <c r="A119" s="367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367"/>
      <c r="BC119" s="367"/>
      <c r="BD119" s="367"/>
      <c r="BE119" s="367"/>
      <c r="BF119" s="367"/>
    </row>
  </sheetData>
  <hyperlinks>
    <hyperlink ref="BF6" location="Índice!D9" display="Índice"/>
  </hyperlinks>
  <printOptions horizontalCentered="1"/>
  <pageMargins left="0" right="0" top="0.39370078740157483" bottom="0.39370078740157483" header="0" footer="0"/>
  <pageSetup paperSize="9" scale="76" fitToWidth="4" orientation="landscape" horizontalDpi="1200" verticalDpi="1200" r:id="rId1"/>
  <headerFooter alignWithMargins="0">
    <oddHeader>&amp;R&amp;P/&amp;N</oddHeader>
  </headerFooter>
  <colBreaks count="5" manualBreakCount="5">
    <brk id="9" min="1" max="20" man="1"/>
    <brk id="17" min="1" max="20" man="1"/>
    <brk id="25" min="1" max="20" man="1"/>
    <brk id="33" min="1" max="20" man="1"/>
    <brk id="41" min="1" max="20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T116"/>
  <sheetViews>
    <sheetView showGridLines="0" zoomScaleNormal="100" workbookViewId="0">
      <pane xSplit="1" ySplit="8" topLeftCell="AZ9" activePane="bottomRight" state="frozen"/>
      <selection activeCell="A36" sqref="A36"/>
      <selection pane="topRight" activeCell="A36" sqref="A36"/>
      <selection pane="bottomLeft" activeCell="A36" sqref="A36"/>
      <selection pane="bottomRight" activeCell="BF10" sqref="BF10"/>
    </sheetView>
  </sheetViews>
  <sheetFormatPr defaultColWidth="9" defaultRowHeight="15" customHeight="1"/>
  <cols>
    <col min="1" max="1" width="38.75" style="360" bestFit="1" customWidth="1"/>
    <col min="2" max="37" width="9.375" style="360" customWidth="1"/>
    <col min="38" max="58" width="9" style="360"/>
    <col min="59" max="16384" width="9" style="350"/>
  </cols>
  <sheetData>
    <row r="1" spans="1:228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162"/>
      <c r="CK1" s="162"/>
      <c r="CL1" s="94"/>
      <c r="CM1" s="161"/>
      <c r="CN1" s="163"/>
      <c r="CO1" s="163"/>
      <c r="CP1" s="163"/>
      <c r="CQ1" s="163"/>
      <c r="CR1" s="163"/>
      <c r="CS1" s="161"/>
      <c r="CT1" s="163"/>
      <c r="CU1" s="161"/>
      <c r="CV1" s="163"/>
      <c r="CW1" s="163"/>
      <c r="CX1" s="163"/>
      <c r="CY1" s="164"/>
      <c r="CZ1" s="164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162"/>
      <c r="EP1" s="162"/>
      <c r="EQ1" s="94"/>
      <c r="ER1" s="161"/>
      <c r="ES1" s="163"/>
      <c r="ET1" s="163"/>
      <c r="EU1" s="163"/>
      <c r="EV1" s="163"/>
      <c r="EW1" s="163"/>
      <c r="EX1" s="161"/>
      <c r="EY1" s="163"/>
      <c r="EZ1" s="161"/>
      <c r="FA1" s="163"/>
      <c r="FB1" s="163"/>
      <c r="FC1" s="163"/>
      <c r="FD1" s="164"/>
      <c r="FE1" s="164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94"/>
      <c r="GG1" s="161"/>
      <c r="GH1" s="94"/>
      <c r="GI1" s="161"/>
      <c r="GJ1" s="94"/>
      <c r="GK1" s="161"/>
      <c r="GL1" s="94"/>
      <c r="GM1" s="161"/>
      <c r="GN1" s="94"/>
      <c r="GO1" s="161"/>
      <c r="GP1" s="94"/>
      <c r="GQ1" s="161"/>
      <c r="GR1" s="94"/>
      <c r="GS1" s="161"/>
      <c r="GT1" s="162"/>
      <c r="GU1" s="162"/>
      <c r="GV1" s="94"/>
      <c r="GW1" s="161"/>
      <c r="GX1" s="163"/>
      <c r="GY1" s="163"/>
      <c r="GZ1" s="163"/>
      <c r="HA1" s="163"/>
      <c r="HB1" s="163"/>
      <c r="HC1" s="161"/>
      <c r="HD1" s="163"/>
      <c r="HE1" s="161"/>
      <c r="HF1" s="163"/>
      <c r="HG1" s="163"/>
      <c r="HH1" s="163"/>
      <c r="HI1" s="164"/>
      <c r="HJ1" s="164"/>
      <c r="HK1" s="94"/>
      <c r="HL1" s="161"/>
      <c r="HM1" s="94"/>
      <c r="HN1" s="161"/>
      <c r="HO1" s="94"/>
      <c r="HP1" s="161"/>
      <c r="HQ1" s="94"/>
      <c r="HR1" s="161"/>
      <c r="HS1" s="94"/>
      <c r="HT1" s="161"/>
    </row>
    <row r="2" spans="1:228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162"/>
      <c r="CK2" s="162"/>
      <c r="CL2" s="94"/>
      <c r="CM2" s="161"/>
      <c r="CN2" s="163"/>
      <c r="CO2" s="163"/>
      <c r="CP2" s="163"/>
      <c r="CQ2" s="163"/>
      <c r="CR2" s="163"/>
      <c r="CS2" s="161"/>
      <c r="CT2" s="163"/>
      <c r="CU2" s="161"/>
      <c r="CV2" s="163"/>
      <c r="CW2" s="163"/>
      <c r="CX2" s="163"/>
      <c r="CY2" s="164"/>
      <c r="CZ2" s="164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162"/>
      <c r="EP2" s="162"/>
      <c r="EQ2" s="94"/>
      <c r="ER2" s="161"/>
      <c r="ES2" s="163"/>
      <c r="ET2" s="163"/>
      <c r="EU2" s="163"/>
      <c r="EV2" s="163"/>
      <c r="EW2" s="163"/>
      <c r="EX2" s="161"/>
      <c r="EY2" s="163"/>
      <c r="EZ2" s="161"/>
      <c r="FA2" s="163"/>
      <c r="FB2" s="163"/>
      <c r="FC2" s="163"/>
      <c r="FD2" s="164"/>
      <c r="FE2" s="164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94"/>
      <c r="GG2" s="161"/>
      <c r="GH2" s="94"/>
      <c r="GI2" s="161"/>
      <c r="GJ2" s="94"/>
      <c r="GK2" s="161"/>
      <c r="GL2" s="94"/>
      <c r="GM2" s="161"/>
      <c r="GN2" s="94"/>
      <c r="GO2" s="161"/>
      <c r="GP2" s="94"/>
      <c r="GQ2" s="161"/>
      <c r="GR2" s="94"/>
      <c r="GS2" s="161"/>
      <c r="GT2" s="162"/>
      <c r="GU2" s="162"/>
      <c r="GV2" s="94"/>
      <c r="GW2" s="161"/>
      <c r="GX2" s="163"/>
      <c r="GY2" s="163"/>
      <c r="GZ2" s="163"/>
      <c r="HA2" s="163"/>
      <c r="HB2" s="163"/>
      <c r="HC2" s="161"/>
      <c r="HD2" s="163"/>
      <c r="HE2" s="161"/>
      <c r="HF2" s="163"/>
      <c r="HG2" s="163"/>
      <c r="HH2" s="163"/>
      <c r="HI2" s="164"/>
      <c r="HJ2" s="164"/>
      <c r="HK2" s="94"/>
      <c r="HL2" s="161"/>
      <c r="HM2" s="94"/>
      <c r="HN2" s="161"/>
      <c r="HO2" s="94"/>
      <c r="HP2" s="161"/>
      <c r="HQ2" s="94"/>
      <c r="HR2" s="161"/>
      <c r="HS2" s="94"/>
      <c r="HT2" s="161"/>
    </row>
    <row r="3" spans="1:228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162"/>
      <c r="CK3" s="162"/>
      <c r="CL3" s="94"/>
      <c r="CM3" s="161"/>
      <c r="CN3" s="163"/>
      <c r="CO3" s="163"/>
      <c r="CP3" s="163"/>
      <c r="CQ3" s="163"/>
      <c r="CR3" s="163"/>
      <c r="CS3" s="161"/>
      <c r="CT3" s="163"/>
      <c r="CU3" s="161"/>
      <c r="CV3" s="163"/>
      <c r="CW3" s="163"/>
      <c r="CX3" s="163"/>
      <c r="CY3" s="164"/>
      <c r="CZ3" s="164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162"/>
      <c r="EP3" s="162"/>
      <c r="EQ3" s="94"/>
      <c r="ER3" s="161"/>
      <c r="ES3" s="163"/>
      <c r="ET3" s="163"/>
      <c r="EU3" s="163"/>
      <c r="EV3" s="163"/>
      <c r="EW3" s="163"/>
      <c r="EX3" s="161"/>
      <c r="EY3" s="163"/>
      <c r="EZ3" s="161"/>
      <c r="FA3" s="163"/>
      <c r="FB3" s="163"/>
      <c r="FC3" s="163"/>
      <c r="FD3" s="164"/>
      <c r="FE3" s="164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94"/>
      <c r="GG3" s="161"/>
      <c r="GH3" s="94"/>
      <c r="GI3" s="161"/>
      <c r="GJ3" s="94"/>
      <c r="GK3" s="161"/>
      <c r="GL3" s="94"/>
      <c r="GM3" s="161"/>
      <c r="GN3" s="94"/>
      <c r="GO3" s="161"/>
      <c r="GP3" s="94"/>
      <c r="GQ3" s="161"/>
      <c r="GR3" s="94"/>
      <c r="GS3" s="161"/>
      <c r="GT3" s="162"/>
      <c r="GU3" s="162"/>
      <c r="GV3" s="94"/>
      <c r="GW3" s="161"/>
      <c r="GX3" s="163"/>
      <c r="GY3" s="163"/>
      <c r="GZ3" s="163"/>
      <c r="HA3" s="163"/>
      <c r="HB3" s="163"/>
      <c r="HC3" s="161"/>
      <c r="HD3" s="163"/>
      <c r="HE3" s="161"/>
      <c r="HF3" s="163"/>
      <c r="HG3" s="163"/>
      <c r="HH3" s="163"/>
      <c r="HI3" s="164"/>
      <c r="HJ3" s="164"/>
      <c r="HK3" s="94"/>
      <c r="HL3" s="161"/>
      <c r="HM3" s="94"/>
      <c r="HN3" s="161"/>
      <c r="HO3" s="94"/>
      <c r="HP3" s="161"/>
      <c r="HQ3" s="94"/>
      <c r="HR3" s="161"/>
      <c r="HS3" s="94"/>
      <c r="HT3" s="161"/>
    </row>
    <row r="4" spans="1:228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8" s="107" customFormat="1" ht="15" customHeight="1" thickBot="1">
      <c r="A5" s="102" t="s">
        <v>458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70"/>
      <c r="CB5" s="170"/>
      <c r="CC5" s="170"/>
      <c r="CD5" s="170"/>
      <c r="CE5" s="170"/>
      <c r="CG5" s="171"/>
      <c r="CK5" s="171"/>
      <c r="CM5" s="172"/>
      <c r="CP5" s="173"/>
      <c r="CQ5" s="174"/>
      <c r="CR5" s="174"/>
      <c r="CS5" s="174"/>
      <c r="CT5" s="344"/>
      <c r="CU5" s="174"/>
      <c r="CV5" s="174"/>
      <c r="CW5" s="174"/>
      <c r="CX5" s="174"/>
      <c r="CY5" s="346"/>
    </row>
    <row r="6" spans="1:228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8" s="114" customFormat="1" ht="15" customHeight="1">
      <c r="A7" s="113"/>
      <c r="B7" s="178" t="s">
        <v>373</v>
      </c>
      <c r="C7" s="178" t="s">
        <v>374</v>
      </c>
      <c r="D7" s="178" t="s">
        <v>375</v>
      </c>
      <c r="E7" s="178" t="s">
        <v>376</v>
      </c>
      <c r="F7" s="178" t="s">
        <v>377</v>
      </c>
      <c r="G7" s="178" t="s">
        <v>378</v>
      </c>
      <c r="H7" s="178" t="s">
        <v>379</v>
      </c>
      <c r="I7" s="178" t="s">
        <v>380</v>
      </c>
      <c r="J7" s="178" t="s">
        <v>381</v>
      </c>
      <c r="K7" s="178" t="s">
        <v>382</v>
      </c>
      <c r="L7" s="178" t="s">
        <v>383</v>
      </c>
      <c r="M7" s="178" t="s">
        <v>384</v>
      </c>
      <c r="N7" s="178" t="s">
        <v>385</v>
      </c>
      <c r="O7" s="178" t="s">
        <v>386</v>
      </c>
      <c r="P7" s="178" t="s">
        <v>387</v>
      </c>
      <c r="Q7" s="178" t="s">
        <v>388</v>
      </c>
      <c r="R7" s="178" t="s">
        <v>389</v>
      </c>
      <c r="S7" s="178" t="s">
        <v>390</v>
      </c>
      <c r="T7" s="178" t="s">
        <v>391</v>
      </c>
      <c r="U7" s="178" t="s">
        <v>392</v>
      </c>
      <c r="V7" s="178" t="s">
        <v>393</v>
      </c>
      <c r="W7" s="178" t="s">
        <v>394</v>
      </c>
      <c r="X7" s="178" t="s">
        <v>395</v>
      </c>
      <c r="Y7" s="178" t="s">
        <v>396</v>
      </c>
      <c r="Z7" s="178" t="s">
        <v>397</v>
      </c>
      <c r="AA7" s="178" t="s">
        <v>398</v>
      </c>
      <c r="AB7" s="178" t="s">
        <v>399</v>
      </c>
      <c r="AC7" s="178" t="s">
        <v>400</v>
      </c>
      <c r="AD7" s="178" t="s">
        <v>401</v>
      </c>
      <c r="AE7" s="178" t="s">
        <v>402</v>
      </c>
      <c r="AF7" s="178" t="s">
        <v>403</v>
      </c>
      <c r="AG7" s="178" t="s">
        <v>404</v>
      </c>
      <c r="AH7" s="178" t="s">
        <v>405</v>
      </c>
      <c r="AI7" s="178" t="s">
        <v>406</v>
      </c>
      <c r="AJ7" s="178" t="s">
        <v>407</v>
      </c>
      <c r="AK7" s="178" t="s">
        <v>408</v>
      </c>
      <c r="AL7" s="178" t="s">
        <v>409</v>
      </c>
      <c r="AM7" s="178" t="s">
        <v>410</v>
      </c>
      <c r="AN7" s="178" t="s">
        <v>411</v>
      </c>
      <c r="AO7" s="178" t="s">
        <v>412</v>
      </c>
      <c r="AP7" s="178" t="s">
        <v>232</v>
      </c>
      <c r="AQ7" s="178" t="s">
        <v>233</v>
      </c>
      <c r="AR7" s="178" t="s">
        <v>234</v>
      </c>
      <c r="AS7" s="178" t="s">
        <v>235</v>
      </c>
      <c r="AT7" s="178" t="s">
        <v>237</v>
      </c>
      <c r="AU7" s="178" t="s">
        <v>238</v>
      </c>
      <c r="AV7" s="178" t="s">
        <v>239</v>
      </c>
      <c r="AW7" s="178" t="s">
        <v>1</v>
      </c>
      <c r="AX7" s="178" t="s">
        <v>240</v>
      </c>
      <c r="AY7" s="178" t="s">
        <v>241</v>
      </c>
      <c r="AZ7" s="178" t="s">
        <v>242</v>
      </c>
      <c r="BA7" s="178" t="s">
        <v>243</v>
      </c>
      <c r="BB7" s="178" t="s">
        <v>245</v>
      </c>
      <c r="BC7" s="178" t="s">
        <v>246</v>
      </c>
      <c r="BD7" s="178" t="s">
        <v>247</v>
      </c>
      <c r="BE7" s="178" t="s">
        <v>248</v>
      </c>
      <c r="BF7" s="178" t="s">
        <v>250</v>
      </c>
    </row>
    <row r="8" spans="1:228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</row>
    <row r="9" spans="1:228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</row>
    <row r="10" spans="1:228" ht="15" customHeight="1">
      <c r="A10" s="348" t="s">
        <v>459</v>
      </c>
      <c r="B10" s="440">
        <v>306</v>
      </c>
      <c r="C10" s="440">
        <v>351</v>
      </c>
      <c r="D10" s="440">
        <v>400</v>
      </c>
      <c r="E10" s="440">
        <v>441</v>
      </c>
      <c r="F10" s="440">
        <v>355</v>
      </c>
      <c r="G10" s="440">
        <v>384</v>
      </c>
      <c r="H10" s="440">
        <v>526</v>
      </c>
      <c r="I10" s="440">
        <v>577</v>
      </c>
      <c r="J10" s="434">
        <v>523</v>
      </c>
      <c r="K10" s="434">
        <v>544</v>
      </c>
      <c r="L10" s="434">
        <v>638</v>
      </c>
      <c r="M10" s="434">
        <v>702</v>
      </c>
      <c r="N10" s="434">
        <v>724</v>
      </c>
      <c r="O10" s="434">
        <v>730</v>
      </c>
      <c r="P10" s="434">
        <v>791</v>
      </c>
      <c r="Q10" s="434">
        <v>885</v>
      </c>
      <c r="R10" s="434">
        <v>839</v>
      </c>
      <c r="S10" s="434">
        <v>874</v>
      </c>
      <c r="T10" s="434">
        <v>936</v>
      </c>
      <c r="U10" s="434">
        <v>961</v>
      </c>
      <c r="V10" s="434">
        <v>832</v>
      </c>
      <c r="W10" s="434">
        <v>832</v>
      </c>
      <c r="X10" s="434">
        <v>897</v>
      </c>
      <c r="Y10" s="434">
        <v>846</v>
      </c>
      <c r="Z10" s="434">
        <v>945</v>
      </c>
      <c r="AA10" s="434">
        <v>966</v>
      </c>
      <c r="AB10" s="434">
        <v>1008</v>
      </c>
      <c r="AC10" s="434">
        <v>1063</v>
      </c>
      <c r="AD10" s="434">
        <v>903</v>
      </c>
      <c r="AE10" s="434">
        <v>924</v>
      </c>
      <c r="AF10" s="434">
        <v>974</v>
      </c>
      <c r="AG10" s="434">
        <v>1109</v>
      </c>
      <c r="AH10" s="434">
        <v>904</v>
      </c>
      <c r="AI10" s="434">
        <v>1014</v>
      </c>
      <c r="AJ10" s="434">
        <v>1064</v>
      </c>
      <c r="AK10" s="434">
        <v>1142</v>
      </c>
      <c r="AL10" s="434">
        <v>993</v>
      </c>
      <c r="AM10" s="434">
        <v>1067</v>
      </c>
      <c r="AN10" s="434">
        <v>1305</v>
      </c>
      <c r="AO10" s="434">
        <v>1406</v>
      </c>
      <c r="AP10" s="434">
        <v>1163</v>
      </c>
      <c r="AQ10" s="434">
        <v>1147</v>
      </c>
      <c r="AR10" s="434">
        <v>1193</v>
      </c>
      <c r="AS10" s="434">
        <v>1238</v>
      </c>
      <c r="AT10" s="434">
        <v>1109</v>
      </c>
      <c r="AU10" s="434">
        <v>1165</v>
      </c>
      <c r="AV10" s="434">
        <v>1198</v>
      </c>
      <c r="AW10" s="434">
        <v>1244</v>
      </c>
      <c r="AX10" s="434">
        <v>1170</v>
      </c>
      <c r="AY10" s="434">
        <v>1204</v>
      </c>
      <c r="AZ10" s="434">
        <v>1306</v>
      </c>
      <c r="BA10" s="434">
        <v>1406</v>
      </c>
      <c r="BB10" s="434">
        <v>1284</v>
      </c>
      <c r="BC10" s="434">
        <v>1204</v>
      </c>
      <c r="BD10" s="434">
        <v>1298</v>
      </c>
      <c r="BE10" s="434">
        <v>1418</v>
      </c>
      <c r="BF10" s="441">
        <v>1179</v>
      </c>
    </row>
    <row r="11" spans="1:228" ht="15" customHeight="1">
      <c r="A11" s="348" t="s">
        <v>460</v>
      </c>
      <c r="B11" s="440">
        <v>228</v>
      </c>
      <c r="C11" s="440">
        <v>241</v>
      </c>
      <c r="D11" s="440">
        <v>247</v>
      </c>
      <c r="E11" s="440">
        <v>261</v>
      </c>
      <c r="F11" s="440">
        <v>270</v>
      </c>
      <c r="G11" s="440">
        <v>265</v>
      </c>
      <c r="H11" s="440">
        <v>274</v>
      </c>
      <c r="I11" s="440">
        <v>295</v>
      </c>
      <c r="J11" s="434">
        <v>293</v>
      </c>
      <c r="K11" s="434">
        <v>302</v>
      </c>
      <c r="L11" s="434">
        <v>298</v>
      </c>
      <c r="M11" s="434">
        <v>328</v>
      </c>
      <c r="N11" s="434">
        <v>335</v>
      </c>
      <c r="O11" s="434">
        <v>343</v>
      </c>
      <c r="P11" s="434">
        <v>348</v>
      </c>
      <c r="Q11" s="434">
        <v>382</v>
      </c>
      <c r="R11" s="434">
        <v>377</v>
      </c>
      <c r="S11" s="434">
        <v>391</v>
      </c>
      <c r="T11" s="434">
        <v>408</v>
      </c>
      <c r="U11" s="434">
        <v>402</v>
      </c>
      <c r="V11" s="434">
        <v>410</v>
      </c>
      <c r="W11" s="434">
        <v>415</v>
      </c>
      <c r="X11" s="434">
        <v>416</v>
      </c>
      <c r="Y11" s="434">
        <v>421</v>
      </c>
      <c r="Z11" s="434">
        <v>393</v>
      </c>
      <c r="AA11" s="434">
        <v>403</v>
      </c>
      <c r="AB11" s="434">
        <v>399</v>
      </c>
      <c r="AC11" s="434">
        <v>413</v>
      </c>
      <c r="AD11" s="434">
        <v>376</v>
      </c>
      <c r="AE11" s="434">
        <v>378</v>
      </c>
      <c r="AF11" s="434">
        <v>382</v>
      </c>
      <c r="AG11" s="434">
        <v>388</v>
      </c>
      <c r="AH11" s="434">
        <v>391</v>
      </c>
      <c r="AI11" s="434">
        <v>421</v>
      </c>
      <c r="AJ11" s="434">
        <v>425</v>
      </c>
      <c r="AK11" s="434">
        <v>416</v>
      </c>
      <c r="AL11" s="434">
        <v>419</v>
      </c>
      <c r="AM11" s="434">
        <v>450</v>
      </c>
      <c r="AN11" s="434">
        <v>491</v>
      </c>
      <c r="AO11" s="434">
        <v>516</v>
      </c>
      <c r="AP11" s="434">
        <v>484</v>
      </c>
      <c r="AQ11" s="434">
        <v>445</v>
      </c>
      <c r="AR11" s="434">
        <v>473</v>
      </c>
      <c r="AS11" s="434">
        <v>463</v>
      </c>
      <c r="AT11" s="434">
        <v>436</v>
      </c>
      <c r="AU11" s="434">
        <v>432</v>
      </c>
      <c r="AV11" s="434">
        <v>428</v>
      </c>
      <c r="AW11" s="434">
        <v>430</v>
      </c>
      <c r="AX11" s="434">
        <v>441</v>
      </c>
      <c r="AY11" s="434">
        <v>439</v>
      </c>
      <c r="AZ11" s="434">
        <v>459</v>
      </c>
      <c r="BA11" s="434">
        <v>452</v>
      </c>
      <c r="BB11" s="434">
        <v>404</v>
      </c>
      <c r="BC11" s="434">
        <v>360</v>
      </c>
      <c r="BD11" s="434">
        <v>381</v>
      </c>
      <c r="BE11" s="434">
        <v>362</v>
      </c>
      <c r="BF11" s="441">
        <v>381</v>
      </c>
    </row>
    <row r="12" spans="1:228" ht="15" customHeight="1">
      <c r="A12" s="348" t="s">
        <v>461</v>
      </c>
      <c r="B12" s="440">
        <v>107</v>
      </c>
      <c r="C12" s="440">
        <v>129</v>
      </c>
      <c r="D12" s="440">
        <v>133</v>
      </c>
      <c r="E12" s="440">
        <v>229</v>
      </c>
      <c r="F12" s="440">
        <v>122</v>
      </c>
      <c r="G12" s="440">
        <v>160</v>
      </c>
      <c r="H12" s="440">
        <v>150</v>
      </c>
      <c r="I12" s="440">
        <v>211</v>
      </c>
      <c r="J12" s="434">
        <v>110</v>
      </c>
      <c r="K12" s="434">
        <v>84</v>
      </c>
      <c r="L12" s="434">
        <v>112</v>
      </c>
      <c r="M12" s="434">
        <v>283</v>
      </c>
      <c r="N12" s="434">
        <v>152</v>
      </c>
      <c r="O12" s="434">
        <v>158</v>
      </c>
      <c r="P12" s="434">
        <v>212</v>
      </c>
      <c r="Q12" s="434">
        <v>285</v>
      </c>
      <c r="R12" s="434">
        <v>202</v>
      </c>
      <c r="S12" s="434">
        <v>194</v>
      </c>
      <c r="T12" s="434">
        <v>211</v>
      </c>
      <c r="U12" s="434">
        <v>330</v>
      </c>
      <c r="V12" s="434">
        <v>153</v>
      </c>
      <c r="W12" s="434">
        <v>162</v>
      </c>
      <c r="X12" s="434">
        <v>208</v>
      </c>
      <c r="Y12" s="434">
        <v>276</v>
      </c>
      <c r="Z12" s="434">
        <v>161</v>
      </c>
      <c r="AA12" s="434">
        <v>169</v>
      </c>
      <c r="AB12" s="434">
        <v>163</v>
      </c>
      <c r="AC12" s="434">
        <v>300</v>
      </c>
      <c r="AD12" s="434">
        <v>178</v>
      </c>
      <c r="AE12" s="434">
        <v>170</v>
      </c>
      <c r="AF12" s="434">
        <v>184</v>
      </c>
      <c r="AG12" s="434">
        <v>401</v>
      </c>
      <c r="AH12" s="434">
        <v>133</v>
      </c>
      <c r="AI12" s="434">
        <v>207</v>
      </c>
      <c r="AJ12" s="434">
        <v>318</v>
      </c>
      <c r="AK12" s="434">
        <v>406</v>
      </c>
      <c r="AL12" s="434">
        <v>221</v>
      </c>
      <c r="AM12" s="434">
        <v>285</v>
      </c>
      <c r="AN12" s="434">
        <v>419</v>
      </c>
      <c r="AO12" s="434">
        <v>353</v>
      </c>
      <c r="AP12" s="434">
        <v>170</v>
      </c>
      <c r="AQ12" s="434">
        <v>217</v>
      </c>
      <c r="AR12" s="434">
        <v>278</v>
      </c>
      <c r="AS12" s="434">
        <v>414</v>
      </c>
      <c r="AT12" s="434">
        <v>256</v>
      </c>
      <c r="AU12" s="434">
        <v>296</v>
      </c>
      <c r="AV12" s="434">
        <v>336</v>
      </c>
      <c r="AW12" s="434">
        <v>464</v>
      </c>
      <c r="AX12" s="434">
        <v>295</v>
      </c>
      <c r="AY12" s="434">
        <v>337</v>
      </c>
      <c r="AZ12" s="434">
        <v>383</v>
      </c>
      <c r="BA12" s="434">
        <v>558</v>
      </c>
      <c r="BB12" s="434">
        <v>291</v>
      </c>
      <c r="BC12" s="434">
        <v>269</v>
      </c>
      <c r="BD12" s="434">
        <v>291</v>
      </c>
      <c r="BE12" s="434">
        <v>398</v>
      </c>
      <c r="BF12" s="441">
        <v>203</v>
      </c>
    </row>
    <row r="13" spans="1:228" ht="15" customHeight="1">
      <c r="A13" s="348" t="s">
        <v>462</v>
      </c>
      <c r="B13" s="440">
        <v>179</v>
      </c>
      <c r="C13" s="440">
        <v>181</v>
      </c>
      <c r="D13" s="440">
        <v>199</v>
      </c>
      <c r="E13" s="440">
        <v>215</v>
      </c>
      <c r="F13" s="440">
        <v>213</v>
      </c>
      <c r="G13" s="440">
        <v>261</v>
      </c>
      <c r="H13" s="440">
        <v>239</v>
      </c>
      <c r="I13" s="440">
        <v>253</v>
      </c>
      <c r="J13" s="434">
        <v>265</v>
      </c>
      <c r="K13" s="434">
        <v>277</v>
      </c>
      <c r="L13" s="434">
        <v>273</v>
      </c>
      <c r="M13" s="434">
        <v>302</v>
      </c>
      <c r="N13" s="434">
        <v>319</v>
      </c>
      <c r="O13" s="434">
        <v>325</v>
      </c>
      <c r="P13" s="434">
        <v>337</v>
      </c>
      <c r="Q13" s="434">
        <v>350</v>
      </c>
      <c r="R13" s="434">
        <v>360</v>
      </c>
      <c r="S13" s="434">
        <v>348</v>
      </c>
      <c r="T13" s="434">
        <v>364</v>
      </c>
      <c r="U13" s="434">
        <v>379</v>
      </c>
      <c r="V13" s="434">
        <v>401</v>
      </c>
      <c r="W13" s="434">
        <v>404</v>
      </c>
      <c r="X13" s="434">
        <v>393</v>
      </c>
      <c r="Y13" s="434">
        <v>394</v>
      </c>
      <c r="Z13" s="434">
        <v>396</v>
      </c>
      <c r="AA13" s="434">
        <v>413</v>
      </c>
      <c r="AB13" s="434">
        <v>421</v>
      </c>
      <c r="AC13" s="434">
        <v>435</v>
      </c>
      <c r="AD13" s="434">
        <v>452</v>
      </c>
      <c r="AE13" s="434">
        <v>466</v>
      </c>
      <c r="AF13" s="434">
        <v>486</v>
      </c>
      <c r="AG13" s="434">
        <v>502</v>
      </c>
      <c r="AH13" s="434">
        <v>506</v>
      </c>
      <c r="AI13" s="434">
        <v>518</v>
      </c>
      <c r="AJ13" s="434">
        <v>538</v>
      </c>
      <c r="AK13" s="434">
        <v>559</v>
      </c>
      <c r="AL13" s="434">
        <v>566</v>
      </c>
      <c r="AM13" s="434">
        <v>581</v>
      </c>
      <c r="AN13" s="434">
        <v>679</v>
      </c>
      <c r="AO13" s="434">
        <v>676</v>
      </c>
      <c r="AP13" s="434">
        <v>681</v>
      </c>
      <c r="AQ13" s="434">
        <v>687</v>
      </c>
      <c r="AR13" s="434">
        <v>693</v>
      </c>
      <c r="AS13" s="434">
        <v>687</v>
      </c>
      <c r="AT13" s="434">
        <v>713</v>
      </c>
      <c r="AU13" s="434">
        <v>722</v>
      </c>
      <c r="AV13" s="434">
        <v>729</v>
      </c>
      <c r="AW13" s="434">
        <v>749</v>
      </c>
      <c r="AX13" s="434">
        <v>722</v>
      </c>
      <c r="AY13" s="434">
        <v>753</v>
      </c>
      <c r="AZ13" s="434">
        <v>784</v>
      </c>
      <c r="BA13" s="434">
        <v>781</v>
      </c>
      <c r="BB13" s="434">
        <v>799</v>
      </c>
      <c r="BC13" s="434">
        <v>799</v>
      </c>
      <c r="BD13" s="434">
        <v>815</v>
      </c>
      <c r="BE13" s="434">
        <v>836</v>
      </c>
      <c r="BF13" s="441">
        <v>828</v>
      </c>
    </row>
    <row r="14" spans="1:228" ht="15" customHeight="1">
      <c r="A14" s="348" t="s">
        <v>463</v>
      </c>
      <c r="B14" s="440">
        <v>31</v>
      </c>
      <c r="C14" s="440">
        <v>32</v>
      </c>
      <c r="D14" s="440">
        <v>36</v>
      </c>
      <c r="E14" s="440">
        <v>38</v>
      </c>
      <c r="F14" s="440">
        <v>45</v>
      </c>
      <c r="G14" s="440">
        <v>50</v>
      </c>
      <c r="H14" s="440">
        <v>56</v>
      </c>
      <c r="I14" s="440">
        <v>64</v>
      </c>
      <c r="J14" s="434">
        <v>62</v>
      </c>
      <c r="K14" s="434">
        <v>62</v>
      </c>
      <c r="L14" s="434">
        <v>67</v>
      </c>
      <c r="M14" s="434">
        <v>89</v>
      </c>
      <c r="N14" s="434">
        <v>86</v>
      </c>
      <c r="O14" s="434">
        <v>92</v>
      </c>
      <c r="P14" s="434">
        <v>89</v>
      </c>
      <c r="Q14" s="434">
        <v>101</v>
      </c>
      <c r="R14" s="434">
        <v>109</v>
      </c>
      <c r="S14" s="434">
        <v>127</v>
      </c>
      <c r="T14" s="434">
        <v>135</v>
      </c>
      <c r="U14" s="434">
        <v>147</v>
      </c>
      <c r="V14" s="434">
        <v>163</v>
      </c>
      <c r="W14" s="434">
        <v>163</v>
      </c>
      <c r="X14" s="434">
        <v>162</v>
      </c>
      <c r="Y14" s="434">
        <v>168</v>
      </c>
      <c r="Z14" s="434">
        <v>179</v>
      </c>
      <c r="AA14" s="434">
        <v>189</v>
      </c>
      <c r="AB14" s="434">
        <v>187</v>
      </c>
      <c r="AC14" s="434">
        <v>178</v>
      </c>
      <c r="AD14" s="434">
        <v>197</v>
      </c>
      <c r="AE14" s="434">
        <v>188</v>
      </c>
      <c r="AF14" s="434">
        <v>196</v>
      </c>
      <c r="AG14" s="434">
        <v>193</v>
      </c>
      <c r="AH14" s="434">
        <v>198</v>
      </c>
      <c r="AI14" s="434">
        <v>195</v>
      </c>
      <c r="AJ14" s="434">
        <v>214</v>
      </c>
      <c r="AK14" s="434">
        <v>228</v>
      </c>
      <c r="AL14" s="434">
        <v>228</v>
      </c>
      <c r="AM14" s="434">
        <v>220</v>
      </c>
      <c r="AN14" s="434">
        <v>315</v>
      </c>
      <c r="AO14" s="434">
        <v>259</v>
      </c>
      <c r="AP14" s="434">
        <v>258</v>
      </c>
      <c r="AQ14" s="434">
        <v>257</v>
      </c>
      <c r="AR14" s="434">
        <v>254</v>
      </c>
      <c r="AS14" s="434">
        <v>251</v>
      </c>
      <c r="AT14" s="434">
        <v>240</v>
      </c>
      <c r="AU14" s="434">
        <v>223</v>
      </c>
      <c r="AV14" s="434">
        <v>243</v>
      </c>
      <c r="AW14" s="434">
        <v>258</v>
      </c>
      <c r="AX14" s="434">
        <v>266</v>
      </c>
      <c r="AY14" s="434">
        <v>253</v>
      </c>
      <c r="AZ14" s="434">
        <v>273</v>
      </c>
      <c r="BA14" s="434">
        <v>273</v>
      </c>
      <c r="BB14" s="434">
        <v>273</v>
      </c>
      <c r="BC14" s="434">
        <v>237</v>
      </c>
      <c r="BD14" s="434">
        <v>256</v>
      </c>
      <c r="BE14" s="434">
        <v>284</v>
      </c>
      <c r="BF14" s="441">
        <v>243</v>
      </c>
    </row>
    <row r="15" spans="1:228" ht="15" customHeight="1">
      <c r="A15" s="348" t="s">
        <v>464</v>
      </c>
      <c r="B15" s="440">
        <v>129</v>
      </c>
      <c r="C15" s="440">
        <v>129</v>
      </c>
      <c r="D15" s="440">
        <v>138</v>
      </c>
      <c r="E15" s="440">
        <v>149</v>
      </c>
      <c r="F15" s="440">
        <v>119</v>
      </c>
      <c r="G15" s="440">
        <v>126</v>
      </c>
      <c r="H15" s="440">
        <v>132</v>
      </c>
      <c r="I15" s="440">
        <v>135</v>
      </c>
      <c r="J15" s="434">
        <v>127</v>
      </c>
      <c r="K15" s="434">
        <v>111</v>
      </c>
      <c r="L15" s="434">
        <v>138</v>
      </c>
      <c r="M15" s="434">
        <v>150</v>
      </c>
      <c r="N15" s="434">
        <v>142</v>
      </c>
      <c r="O15" s="434">
        <v>161</v>
      </c>
      <c r="P15" s="434">
        <v>163</v>
      </c>
      <c r="Q15" s="434">
        <v>177</v>
      </c>
      <c r="R15" s="434">
        <v>179</v>
      </c>
      <c r="S15" s="434">
        <v>180</v>
      </c>
      <c r="T15" s="434">
        <v>201</v>
      </c>
      <c r="U15" s="434">
        <v>224</v>
      </c>
      <c r="V15" s="434">
        <v>212</v>
      </c>
      <c r="W15" s="434">
        <v>215</v>
      </c>
      <c r="X15" s="434">
        <v>215</v>
      </c>
      <c r="Y15" s="434">
        <v>225</v>
      </c>
      <c r="Z15" s="434">
        <v>199</v>
      </c>
      <c r="AA15" s="434">
        <v>205</v>
      </c>
      <c r="AB15" s="434">
        <v>215</v>
      </c>
      <c r="AC15" s="434">
        <v>213</v>
      </c>
      <c r="AD15" s="434">
        <v>203</v>
      </c>
      <c r="AE15" s="434">
        <v>200</v>
      </c>
      <c r="AF15" s="434">
        <v>193</v>
      </c>
      <c r="AG15" s="434">
        <v>181</v>
      </c>
      <c r="AH15" s="434">
        <v>157</v>
      </c>
      <c r="AI15" s="434">
        <v>155</v>
      </c>
      <c r="AJ15" s="434">
        <v>159</v>
      </c>
      <c r="AK15" s="434">
        <v>171</v>
      </c>
      <c r="AL15" s="434">
        <v>166</v>
      </c>
      <c r="AM15" s="434">
        <v>168</v>
      </c>
      <c r="AN15" s="434">
        <v>194</v>
      </c>
      <c r="AO15" s="434">
        <v>198</v>
      </c>
      <c r="AP15" s="434">
        <v>189</v>
      </c>
      <c r="AQ15" s="434">
        <v>200</v>
      </c>
      <c r="AR15" s="434">
        <v>201</v>
      </c>
      <c r="AS15" s="434">
        <v>206</v>
      </c>
      <c r="AT15" s="434">
        <v>189</v>
      </c>
      <c r="AU15" s="434">
        <v>189</v>
      </c>
      <c r="AV15" s="434">
        <v>186</v>
      </c>
      <c r="AW15" s="434">
        <v>200</v>
      </c>
      <c r="AX15" s="434">
        <v>194</v>
      </c>
      <c r="AY15" s="434">
        <v>197</v>
      </c>
      <c r="AZ15" s="434">
        <v>208</v>
      </c>
      <c r="BA15" s="434">
        <v>208</v>
      </c>
      <c r="BB15" s="434">
        <v>190</v>
      </c>
      <c r="BC15" s="434">
        <v>161</v>
      </c>
      <c r="BD15" s="434">
        <v>167</v>
      </c>
      <c r="BE15" s="434">
        <v>155</v>
      </c>
      <c r="BF15" s="441">
        <v>162</v>
      </c>
    </row>
    <row r="16" spans="1:228" ht="15" customHeight="1">
      <c r="A16" s="348" t="s">
        <v>465</v>
      </c>
      <c r="B16" s="440">
        <v>162</v>
      </c>
      <c r="C16" s="440">
        <v>137</v>
      </c>
      <c r="D16" s="440">
        <v>143</v>
      </c>
      <c r="E16" s="440">
        <v>146</v>
      </c>
      <c r="F16" s="440">
        <v>131</v>
      </c>
      <c r="G16" s="440">
        <v>142</v>
      </c>
      <c r="H16" s="440">
        <v>148</v>
      </c>
      <c r="I16" s="440">
        <v>157</v>
      </c>
      <c r="J16" s="434">
        <v>182</v>
      </c>
      <c r="K16" s="434">
        <v>183</v>
      </c>
      <c r="L16" s="434">
        <v>195</v>
      </c>
      <c r="M16" s="434">
        <v>212</v>
      </c>
      <c r="N16" s="434">
        <v>191</v>
      </c>
      <c r="O16" s="434">
        <v>206</v>
      </c>
      <c r="P16" s="434">
        <v>219</v>
      </c>
      <c r="Q16" s="434">
        <v>261</v>
      </c>
      <c r="R16" s="434">
        <v>226</v>
      </c>
      <c r="S16" s="434">
        <v>219</v>
      </c>
      <c r="T16" s="434">
        <v>247</v>
      </c>
      <c r="U16" s="434">
        <v>243</v>
      </c>
      <c r="V16" s="434">
        <v>262</v>
      </c>
      <c r="W16" s="434">
        <v>268</v>
      </c>
      <c r="X16" s="434">
        <v>277</v>
      </c>
      <c r="Y16" s="434">
        <v>308</v>
      </c>
      <c r="Z16" s="434">
        <v>300</v>
      </c>
      <c r="AA16" s="434">
        <v>322</v>
      </c>
      <c r="AB16" s="434">
        <v>330</v>
      </c>
      <c r="AC16" s="434">
        <v>352</v>
      </c>
      <c r="AD16" s="434">
        <v>306</v>
      </c>
      <c r="AE16" s="434">
        <v>326</v>
      </c>
      <c r="AF16" s="434">
        <v>340</v>
      </c>
      <c r="AG16" s="434">
        <v>369</v>
      </c>
      <c r="AH16" s="434">
        <v>363</v>
      </c>
      <c r="AI16" s="434">
        <v>367</v>
      </c>
      <c r="AJ16" s="434">
        <v>405</v>
      </c>
      <c r="AK16" s="434">
        <v>465</v>
      </c>
      <c r="AL16" s="434">
        <v>446</v>
      </c>
      <c r="AM16" s="434">
        <v>383</v>
      </c>
      <c r="AN16" s="434">
        <v>593</v>
      </c>
      <c r="AO16" s="434">
        <v>578</v>
      </c>
      <c r="AP16" s="434">
        <v>595</v>
      </c>
      <c r="AQ16" s="434">
        <v>612</v>
      </c>
      <c r="AR16" s="434">
        <v>627</v>
      </c>
      <c r="AS16" s="434">
        <v>677</v>
      </c>
      <c r="AT16" s="434">
        <v>604</v>
      </c>
      <c r="AU16" s="434">
        <v>657</v>
      </c>
      <c r="AV16" s="434">
        <v>661</v>
      </c>
      <c r="AW16" s="434">
        <v>681</v>
      </c>
      <c r="AX16" s="434">
        <v>621</v>
      </c>
      <c r="AY16" s="434">
        <v>597</v>
      </c>
      <c r="AZ16" s="434">
        <v>643</v>
      </c>
      <c r="BA16" s="434">
        <v>692</v>
      </c>
      <c r="BB16" s="434">
        <v>511</v>
      </c>
      <c r="BC16" s="434">
        <v>631</v>
      </c>
      <c r="BD16" s="434">
        <v>607</v>
      </c>
      <c r="BE16" s="434">
        <v>680</v>
      </c>
      <c r="BF16" s="441">
        <v>645</v>
      </c>
    </row>
    <row r="17" spans="1:131" s="368" customFormat="1" ht="15" customHeight="1">
      <c r="A17" s="348" t="s">
        <v>466</v>
      </c>
      <c r="B17" s="440">
        <v>101</v>
      </c>
      <c r="C17" s="440">
        <v>105</v>
      </c>
      <c r="D17" s="440">
        <v>106</v>
      </c>
      <c r="E17" s="440">
        <v>109</v>
      </c>
      <c r="F17" s="440">
        <v>112</v>
      </c>
      <c r="G17" s="440">
        <v>114</v>
      </c>
      <c r="H17" s="440">
        <v>121</v>
      </c>
      <c r="I17" s="440">
        <v>136</v>
      </c>
      <c r="J17" s="382">
        <v>133</v>
      </c>
      <c r="K17" s="382">
        <v>142</v>
      </c>
      <c r="L17" s="382">
        <v>136</v>
      </c>
      <c r="M17" s="382">
        <v>145</v>
      </c>
      <c r="N17" s="382">
        <v>144</v>
      </c>
      <c r="O17" s="382">
        <v>137</v>
      </c>
      <c r="P17" s="382">
        <v>139</v>
      </c>
      <c r="Q17" s="382">
        <v>148</v>
      </c>
      <c r="R17" s="382">
        <v>157</v>
      </c>
      <c r="S17" s="382">
        <v>162</v>
      </c>
      <c r="T17" s="382">
        <v>170</v>
      </c>
      <c r="U17" s="382">
        <v>176</v>
      </c>
      <c r="V17" s="382">
        <v>183</v>
      </c>
      <c r="W17" s="382">
        <v>196</v>
      </c>
      <c r="X17" s="382">
        <v>192</v>
      </c>
      <c r="Y17" s="382">
        <v>211</v>
      </c>
      <c r="Z17" s="382">
        <v>203</v>
      </c>
      <c r="AA17" s="382">
        <v>197</v>
      </c>
      <c r="AB17" s="382">
        <v>209</v>
      </c>
      <c r="AC17" s="382">
        <v>213</v>
      </c>
      <c r="AD17" s="382">
        <v>214</v>
      </c>
      <c r="AE17" s="382">
        <v>216</v>
      </c>
      <c r="AF17" s="382">
        <v>225</v>
      </c>
      <c r="AG17" s="382">
        <v>240</v>
      </c>
      <c r="AH17" s="382">
        <v>230</v>
      </c>
      <c r="AI17" s="382">
        <v>229</v>
      </c>
      <c r="AJ17" s="382">
        <v>233</v>
      </c>
      <c r="AK17" s="382">
        <v>250</v>
      </c>
      <c r="AL17" s="382">
        <v>241</v>
      </c>
      <c r="AM17" s="382">
        <v>231</v>
      </c>
      <c r="AN17" s="382">
        <v>312</v>
      </c>
      <c r="AO17" s="382">
        <v>316</v>
      </c>
      <c r="AP17" s="382">
        <v>306</v>
      </c>
      <c r="AQ17" s="382">
        <v>308</v>
      </c>
      <c r="AR17" s="382">
        <v>295</v>
      </c>
      <c r="AS17" s="382">
        <v>302</v>
      </c>
      <c r="AT17" s="382">
        <v>304</v>
      </c>
      <c r="AU17" s="382">
        <v>299</v>
      </c>
      <c r="AV17" s="382">
        <v>299</v>
      </c>
      <c r="AW17" s="382">
        <v>311</v>
      </c>
      <c r="AX17" s="382">
        <v>316</v>
      </c>
      <c r="AY17" s="382">
        <v>323</v>
      </c>
      <c r="AZ17" s="382">
        <v>331</v>
      </c>
      <c r="BA17" s="382">
        <v>329</v>
      </c>
      <c r="BB17" s="382">
        <v>345</v>
      </c>
      <c r="BC17" s="382">
        <v>340</v>
      </c>
      <c r="BD17" s="382">
        <v>336</v>
      </c>
      <c r="BE17" s="382">
        <v>323</v>
      </c>
      <c r="BF17" s="441">
        <v>323</v>
      </c>
    </row>
    <row r="18" spans="1:131" s="368" customFormat="1" ht="15" customHeight="1">
      <c r="A18" s="348" t="s">
        <v>467</v>
      </c>
      <c r="B18" s="440">
        <v>70</v>
      </c>
      <c r="C18" s="440">
        <v>73</v>
      </c>
      <c r="D18" s="440">
        <v>79</v>
      </c>
      <c r="E18" s="440">
        <v>85</v>
      </c>
      <c r="F18" s="440">
        <v>92</v>
      </c>
      <c r="G18" s="440">
        <v>90</v>
      </c>
      <c r="H18" s="440">
        <v>99</v>
      </c>
      <c r="I18" s="440">
        <v>112</v>
      </c>
      <c r="J18" s="382">
        <v>94</v>
      </c>
      <c r="K18" s="382">
        <v>105</v>
      </c>
      <c r="L18" s="382">
        <v>103</v>
      </c>
      <c r="M18" s="382">
        <v>112</v>
      </c>
      <c r="N18" s="382">
        <v>107</v>
      </c>
      <c r="O18" s="382">
        <v>110</v>
      </c>
      <c r="P18" s="382">
        <v>113</v>
      </c>
      <c r="Q18" s="382">
        <v>132</v>
      </c>
      <c r="R18" s="382">
        <v>123</v>
      </c>
      <c r="S18" s="382">
        <v>139</v>
      </c>
      <c r="T18" s="382">
        <v>139</v>
      </c>
      <c r="U18" s="382">
        <v>158</v>
      </c>
      <c r="V18" s="382">
        <v>146</v>
      </c>
      <c r="W18" s="382">
        <v>145</v>
      </c>
      <c r="X18" s="382">
        <v>148</v>
      </c>
      <c r="Y18" s="382">
        <v>169</v>
      </c>
      <c r="Z18" s="382">
        <v>153</v>
      </c>
      <c r="AA18" s="382">
        <v>162</v>
      </c>
      <c r="AB18" s="382">
        <v>168</v>
      </c>
      <c r="AC18" s="382">
        <v>177</v>
      </c>
      <c r="AD18" s="382">
        <v>152</v>
      </c>
      <c r="AE18" s="382">
        <v>180</v>
      </c>
      <c r="AF18" s="382">
        <v>169</v>
      </c>
      <c r="AG18" s="382">
        <v>200</v>
      </c>
      <c r="AH18" s="382">
        <v>240</v>
      </c>
      <c r="AI18" s="382">
        <v>263</v>
      </c>
      <c r="AJ18" s="382">
        <v>256</v>
      </c>
      <c r="AK18" s="382">
        <v>274</v>
      </c>
      <c r="AL18" s="382">
        <v>234</v>
      </c>
      <c r="AM18" s="382">
        <v>268</v>
      </c>
      <c r="AN18" s="382">
        <v>322</v>
      </c>
      <c r="AO18" s="382">
        <v>331</v>
      </c>
      <c r="AP18" s="382">
        <v>294</v>
      </c>
      <c r="AQ18" s="382">
        <v>312</v>
      </c>
      <c r="AR18" s="382">
        <v>315</v>
      </c>
      <c r="AS18" s="382">
        <v>355</v>
      </c>
      <c r="AT18" s="382">
        <v>290</v>
      </c>
      <c r="AU18" s="382">
        <v>307</v>
      </c>
      <c r="AV18" s="382">
        <v>299</v>
      </c>
      <c r="AW18" s="382">
        <v>309</v>
      </c>
      <c r="AX18" s="382">
        <v>307</v>
      </c>
      <c r="AY18" s="382">
        <v>319</v>
      </c>
      <c r="AZ18" s="382">
        <v>330</v>
      </c>
      <c r="BA18" s="382">
        <v>360</v>
      </c>
      <c r="BB18" s="382">
        <v>316</v>
      </c>
      <c r="BC18" s="382">
        <v>353</v>
      </c>
      <c r="BD18" s="382">
        <v>349</v>
      </c>
      <c r="BE18" s="382">
        <v>357</v>
      </c>
      <c r="BF18" s="441">
        <v>328</v>
      </c>
    </row>
    <row r="19" spans="1:131" s="368" customFormat="1" ht="15" customHeight="1">
      <c r="A19" s="348" t="s">
        <v>468</v>
      </c>
      <c r="B19" s="440">
        <v>47</v>
      </c>
      <c r="C19" s="440">
        <v>50</v>
      </c>
      <c r="D19" s="440">
        <v>54</v>
      </c>
      <c r="E19" s="440">
        <v>54</v>
      </c>
      <c r="F19" s="440">
        <v>48</v>
      </c>
      <c r="G19" s="440">
        <v>48</v>
      </c>
      <c r="H19" s="440">
        <v>54</v>
      </c>
      <c r="I19" s="440">
        <v>62</v>
      </c>
      <c r="J19" s="382">
        <v>53</v>
      </c>
      <c r="K19" s="382">
        <v>48</v>
      </c>
      <c r="L19" s="382">
        <v>60</v>
      </c>
      <c r="M19" s="382">
        <v>66</v>
      </c>
      <c r="N19" s="382">
        <v>63</v>
      </c>
      <c r="O19" s="382">
        <v>66</v>
      </c>
      <c r="P19" s="382">
        <v>75</v>
      </c>
      <c r="Q19" s="382">
        <v>92</v>
      </c>
      <c r="R19" s="382">
        <v>81</v>
      </c>
      <c r="S19" s="382">
        <v>95</v>
      </c>
      <c r="T19" s="382">
        <v>105</v>
      </c>
      <c r="U19" s="382">
        <v>98</v>
      </c>
      <c r="V19" s="382">
        <v>92</v>
      </c>
      <c r="W19" s="382">
        <v>77</v>
      </c>
      <c r="X19" s="382">
        <v>75</v>
      </c>
      <c r="Y19" s="382">
        <v>78</v>
      </c>
      <c r="Z19" s="382">
        <v>69</v>
      </c>
      <c r="AA19" s="382">
        <v>76</v>
      </c>
      <c r="AB19" s="382">
        <v>81</v>
      </c>
      <c r="AC19" s="382">
        <v>83</v>
      </c>
      <c r="AD19" s="382">
        <v>77</v>
      </c>
      <c r="AE19" s="382">
        <v>91</v>
      </c>
      <c r="AF19" s="382">
        <v>85</v>
      </c>
      <c r="AG19" s="382">
        <v>89</v>
      </c>
      <c r="AH19" s="382">
        <v>78</v>
      </c>
      <c r="AI19" s="382">
        <v>86</v>
      </c>
      <c r="AJ19" s="382">
        <v>86</v>
      </c>
      <c r="AK19" s="382">
        <v>86</v>
      </c>
      <c r="AL19" s="382">
        <v>79</v>
      </c>
      <c r="AM19" s="382">
        <v>75</v>
      </c>
      <c r="AN19" s="382">
        <v>98</v>
      </c>
      <c r="AO19" s="382">
        <v>84</v>
      </c>
      <c r="AP19" s="382">
        <v>77</v>
      </c>
      <c r="AQ19" s="382">
        <v>69</v>
      </c>
      <c r="AR19" s="382">
        <v>67</v>
      </c>
      <c r="AS19" s="382">
        <v>74</v>
      </c>
      <c r="AT19" s="382">
        <v>59</v>
      </c>
      <c r="AU19" s="382">
        <v>64</v>
      </c>
      <c r="AV19" s="382">
        <v>54</v>
      </c>
      <c r="AW19" s="382">
        <v>64</v>
      </c>
      <c r="AX19" s="382">
        <v>48</v>
      </c>
      <c r="AY19" s="382">
        <v>48</v>
      </c>
      <c r="AZ19" s="382">
        <v>53</v>
      </c>
      <c r="BA19" s="382">
        <v>55</v>
      </c>
      <c r="BB19" s="382">
        <v>40</v>
      </c>
      <c r="BC19" s="382">
        <v>37</v>
      </c>
      <c r="BD19" s="382">
        <v>34</v>
      </c>
      <c r="BE19" s="382">
        <v>42</v>
      </c>
      <c r="BF19" s="441">
        <v>25</v>
      </c>
    </row>
    <row r="20" spans="1:131" s="368" customFormat="1" ht="15" customHeight="1">
      <c r="A20" s="348" t="s">
        <v>469</v>
      </c>
      <c r="B20" s="440">
        <v>45</v>
      </c>
      <c r="C20" s="440">
        <v>48</v>
      </c>
      <c r="D20" s="440">
        <v>50</v>
      </c>
      <c r="E20" s="440">
        <v>50</v>
      </c>
      <c r="F20" s="440">
        <v>51</v>
      </c>
      <c r="G20" s="440">
        <v>52</v>
      </c>
      <c r="H20" s="440">
        <v>58</v>
      </c>
      <c r="I20" s="440">
        <v>57</v>
      </c>
      <c r="J20" s="382">
        <v>60</v>
      </c>
      <c r="K20" s="382">
        <v>60</v>
      </c>
      <c r="L20" s="382">
        <v>65</v>
      </c>
      <c r="M20" s="382">
        <v>64</v>
      </c>
      <c r="N20" s="382">
        <v>66</v>
      </c>
      <c r="O20" s="382">
        <v>66</v>
      </c>
      <c r="P20" s="382">
        <v>70</v>
      </c>
      <c r="Q20" s="382">
        <v>71</v>
      </c>
      <c r="R20" s="382">
        <v>76</v>
      </c>
      <c r="S20" s="382">
        <v>80</v>
      </c>
      <c r="T20" s="382">
        <v>84</v>
      </c>
      <c r="U20" s="382">
        <v>94</v>
      </c>
      <c r="V20" s="382">
        <v>100</v>
      </c>
      <c r="W20" s="382">
        <v>105</v>
      </c>
      <c r="X20" s="382">
        <v>112</v>
      </c>
      <c r="Y20" s="382">
        <v>111</v>
      </c>
      <c r="Z20" s="382">
        <v>116</v>
      </c>
      <c r="AA20" s="382">
        <v>124</v>
      </c>
      <c r="AB20" s="382">
        <v>124</v>
      </c>
      <c r="AC20" s="382">
        <v>131</v>
      </c>
      <c r="AD20" s="382">
        <v>138</v>
      </c>
      <c r="AE20" s="382">
        <v>139</v>
      </c>
      <c r="AF20" s="382">
        <v>140</v>
      </c>
      <c r="AG20" s="382">
        <v>141</v>
      </c>
      <c r="AH20" s="382">
        <v>149</v>
      </c>
      <c r="AI20" s="382">
        <v>150</v>
      </c>
      <c r="AJ20" s="382">
        <v>154</v>
      </c>
      <c r="AK20" s="382">
        <v>156</v>
      </c>
      <c r="AL20" s="382">
        <v>166</v>
      </c>
      <c r="AM20" s="382">
        <v>168</v>
      </c>
      <c r="AN20" s="382">
        <v>204</v>
      </c>
      <c r="AO20" s="382">
        <v>203</v>
      </c>
      <c r="AP20" s="382">
        <v>211</v>
      </c>
      <c r="AQ20" s="382">
        <v>208</v>
      </c>
      <c r="AR20" s="382">
        <v>205</v>
      </c>
      <c r="AS20" s="382">
        <v>198</v>
      </c>
      <c r="AT20" s="382">
        <v>195</v>
      </c>
      <c r="AU20" s="382">
        <v>190</v>
      </c>
      <c r="AV20" s="382">
        <v>187</v>
      </c>
      <c r="AW20" s="382">
        <v>179</v>
      </c>
      <c r="AX20" s="382">
        <v>184</v>
      </c>
      <c r="AY20" s="382">
        <v>186</v>
      </c>
      <c r="AZ20" s="382">
        <v>185</v>
      </c>
      <c r="BA20" s="382">
        <v>190</v>
      </c>
      <c r="BB20" s="382">
        <v>185</v>
      </c>
      <c r="BC20" s="382">
        <v>186</v>
      </c>
      <c r="BD20" s="382">
        <v>176</v>
      </c>
      <c r="BE20" s="382">
        <v>151</v>
      </c>
      <c r="BF20" s="441">
        <v>152</v>
      </c>
    </row>
    <row r="21" spans="1:131" s="368" customFormat="1" ht="15" customHeight="1">
      <c r="A21" s="348" t="s">
        <v>470</v>
      </c>
      <c r="B21" s="440">
        <v>45</v>
      </c>
      <c r="C21" s="440">
        <v>45</v>
      </c>
      <c r="D21" s="440">
        <v>39</v>
      </c>
      <c r="E21" s="440">
        <v>45</v>
      </c>
      <c r="F21" s="440">
        <v>47</v>
      </c>
      <c r="G21" s="440">
        <v>45</v>
      </c>
      <c r="H21" s="440">
        <v>43</v>
      </c>
      <c r="I21" s="440">
        <v>48</v>
      </c>
      <c r="J21" s="382">
        <v>50</v>
      </c>
      <c r="K21" s="382">
        <v>52</v>
      </c>
      <c r="L21" s="382">
        <v>44</v>
      </c>
      <c r="M21" s="382">
        <v>52</v>
      </c>
      <c r="N21" s="382">
        <v>55</v>
      </c>
      <c r="O21" s="382">
        <v>53</v>
      </c>
      <c r="P21" s="382">
        <v>48</v>
      </c>
      <c r="Q21" s="382">
        <v>54</v>
      </c>
      <c r="R21" s="382">
        <v>59</v>
      </c>
      <c r="S21" s="382">
        <v>57</v>
      </c>
      <c r="T21" s="382">
        <v>53</v>
      </c>
      <c r="U21" s="382">
        <v>59</v>
      </c>
      <c r="V21" s="382">
        <v>65</v>
      </c>
      <c r="W21" s="382">
        <v>65</v>
      </c>
      <c r="X21" s="382">
        <v>58</v>
      </c>
      <c r="Y21" s="382">
        <v>66</v>
      </c>
      <c r="Z21" s="382">
        <v>65</v>
      </c>
      <c r="AA21" s="382">
        <v>54</v>
      </c>
      <c r="AB21" s="382">
        <v>51</v>
      </c>
      <c r="AC21" s="382">
        <v>55</v>
      </c>
      <c r="AD21" s="382">
        <v>61</v>
      </c>
      <c r="AE21" s="382">
        <v>57</v>
      </c>
      <c r="AF21" s="382">
        <v>54</v>
      </c>
      <c r="AG21" s="382">
        <v>65</v>
      </c>
      <c r="AH21" s="382">
        <v>78</v>
      </c>
      <c r="AI21" s="382">
        <v>87</v>
      </c>
      <c r="AJ21" s="382">
        <v>84</v>
      </c>
      <c r="AK21" s="382">
        <v>96</v>
      </c>
      <c r="AL21" s="382">
        <v>103</v>
      </c>
      <c r="AM21" s="382">
        <v>93</v>
      </c>
      <c r="AN21" s="382">
        <v>94</v>
      </c>
      <c r="AO21" s="382">
        <v>100</v>
      </c>
      <c r="AP21" s="382">
        <v>114</v>
      </c>
      <c r="AQ21" s="382">
        <v>102</v>
      </c>
      <c r="AR21" s="382">
        <v>90</v>
      </c>
      <c r="AS21" s="382">
        <v>105</v>
      </c>
      <c r="AT21" s="382">
        <v>106</v>
      </c>
      <c r="AU21" s="382">
        <v>101</v>
      </c>
      <c r="AV21" s="382">
        <v>99</v>
      </c>
      <c r="AW21" s="382">
        <v>111</v>
      </c>
      <c r="AX21" s="382">
        <v>122</v>
      </c>
      <c r="AY21" s="382">
        <v>114</v>
      </c>
      <c r="AZ21" s="382">
        <v>97</v>
      </c>
      <c r="BA21" s="382">
        <v>112</v>
      </c>
      <c r="BB21" s="382">
        <v>112</v>
      </c>
      <c r="BC21" s="382">
        <v>91</v>
      </c>
      <c r="BD21" s="382">
        <v>80</v>
      </c>
      <c r="BE21" s="382">
        <v>91</v>
      </c>
      <c r="BF21" s="441">
        <v>93</v>
      </c>
    </row>
    <row r="22" spans="1:131" s="368" customFormat="1" ht="15" customHeight="1">
      <c r="A22" s="348" t="s">
        <v>471</v>
      </c>
      <c r="B22" s="440">
        <v>14</v>
      </c>
      <c r="C22" s="440">
        <v>17</v>
      </c>
      <c r="D22" s="440">
        <v>20</v>
      </c>
      <c r="E22" s="440">
        <v>21</v>
      </c>
      <c r="F22" s="440">
        <v>19</v>
      </c>
      <c r="G22" s="440">
        <v>23</v>
      </c>
      <c r="H22" s="440">
        <v>23</v>
      </c>
      <c r="I22" s="440">
        <v>22</v>
      </c>
      <c r="J22" s="382">
        <v>15</v>
      </c>
      <c r="K22" s="382">
        <v>19</v>
      </c>
      <c r="L22" s="382">
        <v>21</v>
      </c>
      <c r="M22" s="382">
        <v>22</v>
      </c>
      <c r="N22" s="382">
        <v>21</v>
      </c>
      <c r="O22" s="382">
        <v>29</v>
      </c>
      <c r="P22" s="382">
        <v>39</v>
      </c>
      <c r="Q22" s="382">
        <v>35</v>
      </c>
      <c r="R22" s="382">
        <v>35</v>
      </c>
      <c r="S22" s="382">
        <v>36</v>
      </c>
      <c r="T22" s="382">
        <v>42</v>
      </c>
      <c r="U22" s="382">
        <v>48</v>
      </c>
      <c r="V22" s="382">
        <v>33</v>
      </c>
      <c r="W22" s="382">
        <v>34</v>
      </c>
      <c r="X22" s="382">
        <v>34</v>
      </c>
      <c r="Y22" s="382">
        <v>38</v>
      </c>
      <c r="Z22" s="382">
        <v>27</v>
      </c>
      <c r="AA22" s="382">
        <v>33</v>
      </c>
      <c r="AB22" s="382">
        <v>38</v>
      </c>
      <c r="AC22" s="382">
        <v>39</v>
      </c>
      <c r="AD22" s="382">
        <v>30</v>
      </c>
      <c r="AE22" s="382">
        <v>34</v>
      </c>
      <c r="AF22" s="382">
        <v>37</v>
      </c>
      <c r="AG22" s="382">
        <v>54</v>
      </c>
      <c r="AH22" s="382">
        <v>29</v>
      </c>
      <c r="AI22" s="382">
        <v>43</v>
      </c>
      <c r="AJ22" s="382">
        <v>52</v>
      </c>
      <c r="AK22" s="382">
        <v>44</v>
      </c>
      <c r="AL22" s="382">
        <v>27</v>
      </c>
      <c r="AM22" s="382">
        <v>37</v>
      </c>
      <c r="AN22" s="382">
        <v>52</v>
      </c>
      <c r="AO22" s="382">
        <v>62</v>
      </c>
      <c r="AP22" s="382">
        <v>51</v>
      </c>
      <c r="AQ22" s="382">
        <v>70</v>
      </c>
      <c r="AR22" s="382">
        <v>57</v>
      </c>
      <c r="AS22" s="382">
        <v>92</v>
      </c>
      <c r="AT22" s="382">
        <v>54</v>
      </c>
      <c r="AU22" s="382">
        <v>75</v>
      </c>
      <c r="AV22" s="382">
        <v>64</v>
      </c>
      <c r="AW22" s="382">
        <v>81</v>
      </c>
      <c r="AX22" s="382">
        <v>68</v>
      </c>
      <c r="AY22" s="382">
        <v>63</v>
      </c>
      <c r="AZ22" s="382">
        <v>79</v>
      </c>
      <c r="BA22" s="382">
        <v>105</v>
      </c>
      <c r="BB22" s="382">
        <v>53</v>
      </c>
      <c r="BC22" s="382">
        <v>15</v>
      </c>
      <c r="BD22" s="382">
        <v>6</v>
      </c>
      <c r="BE22" s="382">
        <v>8</v>
      </c>
      <c r="BF22" s="441">
        <v>9</v>
      </c>
    </row>
    <row r="23" spans="1:131" s="368" customFormat="1" ht="15" customHeight="1">
      <c r="A23" s="348" t="s">
        <v>429</v>
      </c>
      <c r="B23" s="440">
        <v>138</v>
      </c>
      <c r="C23" s="440">
        <v>150</v>
      </c>
      <c r="D23" s="440">
        <v>148</v>
      </c>
      <c r="E23" s="440">
        <v>196</v>
      </c>
      <c r="F23" s="440">
        <v>253</v>
      </c>
      <c r="G23" s="440">
        <v>242</v>
      </c>
      <c r="H23" s="440">
        <v>207</v>
      </c>
      <c r="I23" s="440">
        <v>169</v>
      </c>
      <c r="J23" s="382">
        <v>188</v>
      </c>
      <c r="K23" s="382">
        <v>244</v>
      </c>
      <c r="L23" s="382">
        <v>209</v>
      </c>
      <c r="M23" s="382">
        <v>219</v>
      </c>
      <c r="N23" s="382">
        <v>242</v>
      </c>
      <c r="O23" s="382">
        <v>263</v>
      </c>
      <c r="P23" s="382">
        <v>246</v>
      </c>
      <c r="Q23" s="382">
        <v>285</v>
      </c>
      <c r="R23" s="382">
        <v>317</v>
      </c>
      <c r="S23" s="382">
        <v>277</v>
      </c>
      <c r="T23" s="382">
        <v>310</v>
      </c>
      <c r="U23" s="382">
        <v>363</v>
      </c>
      <c r="V23" s="382">
        <v>349</v>
      </c>
      <c r="W23" s="382">
        <v>360</v>
      </c>
      <c r="X23" s="382">
        <v>378</v>
      </c>
      <c r="Y23" s="382">
        <v>444</v>
      </c>
      <c r="Z23" s="382">
        <v>249</v>
      </c>
      <c r="AA23" s="382">
        <v>265</v>
      </c>
      <c r="AB23" s="382">
        <v>237</v>
      </c>
      <c r="AC23" s="382">
        <v>196</v>
      </c>
      <c r="AD23" s="382">
        <v>199</v>
      </c>
      <c r="AE23" s="382">
        <v>206</v>
      </c>
      <c r="AF23" s="382">
        <v>163</v>
      </c>
      <c r="AG23" s="382">
        <v>227</v>
      </c>
      <c r="AH23" s="382">
        <v>183</v>
      </c>
      <c r="AI23" s="382">
        <v>191</v>
      </c>
      <c r="AJ23" s="382">
        <v>212</v>
      </c>
      <c r="AK23" s="382">
        <v>281</v>
      </c>
      <c r="AL23" s="382">
        <v>227</v>
      </c>
      <c r="AM23" s="382">
        <v>244</v>
      </c>
      <c r="AN23" s="382">
        <v>260</v>
      </c>
      <c r="AO23" s="382">
        <v>328</v>
      </c>
      <c r="AP23" s="382">
        <v>261</v>
      </c>
      <c r="AQ23" s="382">
        <v>264</v>
      </c>
      <c r="AR23" s="382">
        <v>282</v>
      </c>
      <c r="AS23" s="382">
        <v>278</v>
      </c>
      <c r="AT23" s="382">
        <v>255</v>
      </c>
      <c r="AU23" s="382">
        <v>273</v>
      </c>
      <c r="AV23" s="382">
        <v>310</v>
      </c>
      <c r="AW23" s="382">
        <v>314</v>
      </c>
      <c r="AX23" s="382">
        <v>272</v>
      </c>
      <c r="AY23" s="382">
        <v>270</v>
      </c>
      <c r="AZ23" s="382">
        <v>336</v>
      </c>
      <c r="BA23" s="382">
        <v>290</v>
      </c>
      <c r="BB23" s="382">
        <v>275</v>
      </c>
      <c r="BC23" s="382">
        <v>287</v>
      </c>
      <c r="BD23" s="382">
        <v>239</v>
      </c>
      <c r="BE23" s="382">
        <v>259</v>
      </c>
      <c r="BF23" s="441">
        <v>241</v>
      </c>
    </row>
    <row r="24" spans="1:131" s="367" customFormat="1" ht="5.0999999999999996" customHeight="1">
      <c r="A24" s="348"/>
      <c r="B24" s="440"/>
      <c r="C24" s="440"/>
      <c r="D24" s="440"/>
      <c r="E24" s="440"/>
      <c r="F24" s="440"/>
      <c r="G24" s="440"/>
      <c r="H24" s="440"/>
      <c r="I24" s="440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61"/>
      <c r="BF24" s="461"/>
    </row>
    <row r="25" spans="1:131" s="117" customFormat="1" ht="15" customHeight="1" thickBot="1">
      <c r="A25" s="144" t="s">
        <v>330</v>
      </c>
      <c r="B25" s="83">
        <v>1602</v>
      </c>
      <c r="C25" s="83">
        <v>1688</v>
      </c>
      <c r="D25" s="83">
        <v>1792</v>
      </c>
      <c r="E25" s="83">
        <v>2039</v>
      </c>
      <c r="F25" s="83">
        <v>1877</v>
      </c>
      <c r="G25" s="83">
        <v>2002</v>
      </c>
      <c r="H25" s="83">
        <v>2130</v>
      </c>
      <c r="I25" s="83">
        <v>2298</v>
      </c>
      <c r="J25" s="83">
        <v>2155</v>
      </c>
      <c r="K25" s="83">
        <v>2233</v>
      </c>
      <c r="L25" s="83">
        <v>2359</v>
      </c>
      <c r="M25" s="83">
        <v>2746</v>
      </c>
      <c r="N25" s="83">
        <v>2647</v>
      </c>
      <c r="O25" s="83">
        <v>2739</v>
      </c>
      <c r="P25" s="83">
        <v>2889</v>
      </c>
      <c r="Q25" s="83">
        <v>3258</v>
      </c>
      <c r="R25" s="83">
        <v>3140</v>
      </c>
      <c r="S25" s="83">
        <v>3179</v>
      </c>
      <c r="T25" s="83">
        <v>3405</v>
      </c>
      <c r="U25" s="83">
        <v>3682</v>
      </c>
      <c r="V25" s="83">
        <v>3401</v>
      </c>
      <c r="W25" s="83">
        <v>3441</v>
      </c>
      <c r="X25" s="83">
        <v>3565</v>
      </c>
      <c r="Y25" s="83">
        <v>3755</v>
      </c>
      <c r="Z25" s="83">
        <v>3455</v>
      </c>
      <c r="AA25" s="83">
        <v>3578</v>
      </c>
      <c r="AB25" s="83">
        <v>3631</v>
      </c>
      <c r="AC25" s="83">
        <v>3848</v>
      </c>
      <c r="AD25" s="83">
        <v>3486</v>
      </c>
      <c r="AE25" s="83">
        <v>3575</v>
      </c>
      <c r="AF25" s="83">
        <v>3628</v>
      </c>
      <c r="AG25" s="83">
        <v>4159</v>
      </c>
      <c r="AH25" s="83">
        <v>3639</v>
      </c>
      <c r="AI25" s="83">
        <v>3926</v>
      </c>
      <c r="AJ25" s="83">
        <v>4200</v>
      </c>
      <c r="AK25" s="83">
        <v>4574</v>
      </c>
      <c r="AL25" s="83">
        <v>4116</v>
      </c>
      <c r="AM25" s="83">
        <v>4270</v>
      </c>
      <c r="AN25" s="83">
        <v>5338</v>
      </c>
      <c r="AO25" s="83">
        <v>5410</v>
      </c>
      <c r="AP25" s="83">
        <v>4854</v>
      </c>
      <c r="AQ25" s="83">
        <v>4898</v>
      </c>
      <c r="AR25" s="83">
        <v>5030</v>
      </c>
      <c r="AS25" s="83">
        <v>5340</v>
      </c>
      <c r="AT25" s="83">
        <v>4810</v>
      </c>
      <c r="AU25" s="83">
        <v>4993</v>
      </c>
      <c r="AV25" s="83">
        <v>5093</v>
      </c>
      <c r="AW25" s="83">
        <v>5395</v>
      </c>
      <c r="AX25" s="83">
        <v>5026</v>
      </c>
      <c r="AY25" s="83">
        <v>5103</v>
      </c>
      <c r="AZ25" s="83">
        <v>5467</v>
      </c>
      <c r="BA25" s="83">
        <v>5811</v>
      </c>
      <c r="BB25" s="83">
        <v>5078</v>
      </c>
      <c r="BC25" s="83">
        <f>+SUM(BC10:BC23)</f>
        <v>4970</v>
      </c>
      <c r="BD25" s="83">
        <f>+SUM(BD10:BD23)</f>
        <v>5035</v>
      </c>
      <c r="BE25" s="83">
        <f>+SUM(BE10:BE23)</f>
        <v>5364</v>
      </c>
      <c r="BF25" s="83">
        <v>4812</v>
      </c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</row>
    <row r="26" spans="1:131" s="368" customFormat="1" ht="15" customHeight="1" thickTop="1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</row>
    <row r="27" spans="1:131" s="368" customFormat="1" ht="15" customHeight="1">
      <c r="A27" s="367"/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</row>
    <row r="28" spans="1:131" s="368" customFormat="1" ht="15" customHeight="1">
      <c r="A28" s="367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</row>
    <row r="29" spans="1:131" s="368" customFormat="1" ht="15" customHeight="1">
      <c r="A29" s="367"/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</row>
    <row r="30" spans="1:131" s="368" customFormat="1" ht="15" customHeight="1">
      <c r="A30" s="367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</row>
    <row r="31" spans="1:131" s="368" customFormat="1" ht="15" customHeight="1">
      <c r="A31" s="367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</row>
    <row r="32" spans="1:131" s="368" customFormat="1" ht="15" customHeight="1">
      <c r="A32" s="367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</row>
    <row r="33" spans="1:58" s="368" customFormat="1" ht="15" customHeight="1">
      <c r="A33" s="367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</row>
    <row r="34" spans="1:58" s="368" customFormat="1" ht="15" customHeight="1">
      <c r="A34" s="367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</row>
    <row r="35" spans="1:58" s="368" customFormat="1" ht="15" customHeight="1">
      <c r="A35" s="367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</row>
    <row r="36" spans="1:58" s="368" customFormat="1" ht="15" customHeight="1">
      <c r="A36" s="367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</row>
    <row r="37" spans="1:58" s="368" customFormat="1" ht="15" customHeight="1">
      <c r="A37" s="367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</row>
    <row r="38" spans="1:58" s="368" customFormat="1" ht="15" customHeight="1">
      <c r="A38" s="367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</row>
    <row r="39" spans="1:58" s="368" customFormat="1" ht="15" customHeight="1">
      <c r="A39" s="367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</row>
    <row r="40" spans="1:58" s="368" customFormat="1" ht="15" customHeight="1">
      <c r="A40" s="367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</row>
    <row r="41" spans="1:58" s="368" customFormat="1" ht="15" customHeight="1">
      <c r="A41" s="36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</row>
    <row r="42" spans="1:58" s="368" customFormat="1" ht="15" customHeight="1">
      <c r="A42" s="367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</row>
    <row r="43" spans="1:58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</row>
    <row r="44" spans="1:58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437"/>
    </row>
    <row r="45" spans="1:58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</row>
    <row r="46" spans="1:58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</row>
    <row r="47" spans="1:58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</row>
    <row r="48" spans="1:58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</row>
    <row r="49" spans="1:58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</row>
    <row r="50" spans="1:58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</row>
    <row r="51" spans="1:58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</row>
    <row r="52" spans="1:58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</row>
    <row r="53" spans="1:58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</row>
    <row r="54" spans="1:58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</row>
    <row r="55" spans="1:58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</row>
    <row r="56" spans="1:58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</row>
    <row r="57" spans="1:58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</row>
    <row r="58" spans="1:58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</row>
    <row r="59" spans="1:58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</row>
    <row r="60" spans="1:58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</row>
    <row r="61" spans="1:58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</row>
    <row r="62" spans="1:58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</row>
    <row r="63" spans="1:58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</row>
    <row r="64" spans="1:58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</row>
    <row r="65" spans="1:58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</row>
    <row r="66" spans="1:58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</row>
    <row r="67" spans="1:58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</row>
    <row r="68" spans="1:58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</row>
    <row r="69" spans="1:58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</row>
    <row r="70" spans="1:58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</row>
    <row r="71" spans="1:58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</row>
    <row r="72" spans="1:58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</row>
    <row r="73" spans="1:58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</row>
    <row r="74" spans="1:58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</row>
    <row r="75" spans="1:58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</row>
    <row r="76" spans="1:58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</row>
    <row r="77" spans="1:58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</row>
    <row r="78" spans="1:58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</row>
    <row r="79" spans="1:58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</row>
    <row r="80" spans="1:58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</row>
    <row r="81" spans="1:58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</row>
    <row r="82" spans="1:58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</row>
    <row r="83" spans="1:58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</row>
    <row r="84" spans="1:58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</row>
    <row r="85" spans="1:58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</row>
    <row r="86" spans="1:58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</row>
    <row r="87" spans="1:58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</row>
    <row r="88" spans="1:58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</row>
    <row r="89" spans="1:58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</row>
    <row r="90" spans="1:58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</row>
    <row r="91" spans="1:58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</row>
    <row r="92" spans="1:58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</row>
    <row r="93" spans="1:58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</row>
    <row r="94" spans="1:58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</row>
    <row r="95" spans="1:58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</row>
    <row r="96" spans="1:58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</row>
    <row r="97" spans="1:58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</row>
    <row r="98" spans="1:58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</row>
    <row r="99" spans="1:58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</row>
    <row r="100" spans="1:58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</row>
    <row r="101" spans="1:58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</row>
    <row r="102" spans="1:58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</row>
    <row r="103" spans="1:58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</row>
    <row r="104" spans="1:58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</row>
    <row r="105" spans="1:58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</row>
    <row r="106" spans="1:58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</row>
    <row r="107" spans="1:58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</row>
    <row r="108" spans="1:58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</row>
    <row r="109" spans="1:58" s="368" customFormat="1" ht="1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</row>
    <row r="110" spans="1:58" s="368" customFormat="1" ht="1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</row>
    <row r="111" spans="1:58" s="368" customFormat="1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</row>
    <row r="112" spans="1:58" s="368" customFormat="1" ht="15" customHeight="1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</row>
    <row r="113" spans="1:58" s="368" customFormat="1" ht="15" customHeight="1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</row>
    <row r="114" spans="1:58" s="368" customFormat="1" ht="15" customHeight="1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</row>
    <row r="115" spans="1:58" s="368" customFormat="1" ht="15" customHeight="1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</row>
    <row r="116" spans="1:58" s="368" customFormat="1" ht="15" customHeight="1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/>
      <c r="BF116" s="367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77" orientation="landscape" horizontalDpi="1200" verticalDpi="1200" r:id="rId1"/>
  <headerFooter alignWithMargins="0">
    <oddHeader>&amp;R&amp;P/&amp;N</oddHeader>
  </headerFooter>
  <colBreaks count="3" manualBreakCount="3">
    <brk id="13" min="1" max="26" man="1"/>
    <brk id="25" min="1" max="26" man="1"/>
    <brk id="37" min="1" max="26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128"/>
  <sheetViews>
    <sheetView showGridLines="0" zoomScaleNormal="100" workbookViewId="0">
      <pane xSplit="1" ySplit="8" topLeftCell="AW9" activePane="bottomRight" state="frozen"/>
      <selection activeCell="A36" sqref="A36"/>
      <selection pane="topRight" activeCell="A36" sqref="A36"/>
      <selection pane="bottomLeft" activeCell="A36" sqref="A36"/>
      <selection pane="bottomRight" activeCell="BF6" sqref="BF6"/>
    </sheetView>
  </sheetViews>
  <sheetFormatPr defaultColWidth="9" defaultRowHeight="15" customHeight="1"/>
  <cols>
    <col min="1" max="1" width="70.75" style="360" bestFit="1" customWidth="1"/>
    <col min="2" max="58" width="9.375" style="360" customWidth="1"/>
    <col min="59" max="16384" width="9" style="350"/>
  </cols>
  <sheetData>
    <row r="1" spans="1:225" s="123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162"/>
      <c r="CH1" s="162"/>
      <c r="CI1" s="94"/>
      <c r="CJ1" s="161"/>
      <c r="CK1" s="163"/>
      <c r="CL1" s="163"/>
      <c r="CM1" s="163"/>
      <c r="CN1" s="163"/>
      <c r="CO1" s="163"/>
      <c r="CP1" s="161"/>
      <c r="CQ1" s="163"/>
      <c r="CR1" s="161"/>
      <c r="CS1" s="163"/>
      <c r="CT1" s="163"/>
      <c r="CU1" s="163"/>
      <c r="CV1" s="164"/>
      <c r="CW1" s="164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162"/>
      <c r="EM1" s="162"/>
      <c r="EN1" s="94"/>
      <c r="EO1" s="161"/>
      <c r="EP1" s="163"/>
      <c r="EQ1" s="163"/>
      <c r="ER1" s="163"/>
      <c r="ES1" s="163"/>
      <c r="ET1" s="163"/>
      <c r="EU1" s="161"/>
      <c r="EV1" s="163"/>
      <c r="EW1" s="161"/>
      <c r="EX1" s="163"/>
      <c r="EY1" s="163"/>
      <c r="EZ1" s="163"/>
      <c r="FA1" s="164"/>
      <c r="FB1" s="164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94"/>
      <c r="GF1" s="161"/>
      <c r="GG1" s="94"/>
      <c r="GH1" s="161"/>
      <c r="GI1" s="94"/>
      <c r="GJ1" s="161"/>
      <c r="GK1" s="94"/>
      <c r="GL1" s="161"/>
      <c r="GM1" s="94"/>
      <c r="GN1" s="161"/>
      <c r="GO1" s="94"/>
      <c r="GP1" s="161"/>
      <c r="GQ1" s="162"/>
      <c r="GR1" s="162"/>
      <c r="GS1" s="94"/>
      <c r="GT1" s="161"/>
      <c r="GU1" s="163"/>
      <c r="GV1" s="163"/>
      <c r="GW1" s="163"/>
      <c r="GX1" s="163"/>
      <c r="GY1" s="163"/>
      <c r="GZ1" s="161"/>
      <c r="HA1" s="163"/>
      <c r="HB1" s="161"/>
      <c r="HC1" s="163"/>
      <c r="HD1" s="163"/>
      <c r="HE1" s="163"/>
      <c r="HF1" s="164"/>
      <c r="HG1" s="164"/>
      <c r="HH1" s="94"/>
      <c r="HI1" s="161"/>
      <c r="HJ1" s="94"/>
      <c r="HK1" s="161"/>
      <c r="HL1" s="94"/>
      <c r="HM1" s="161"/>
      <c r="HN1" s="94"/>
      <c r="HO1" s="161"/>
      <c r="HP1" s="94"/>
      <c r="HQ1" s="161"/>
    </row>
    <row r="2" spans="1:225" s="123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162"/>
      <c r="CH2" s="162"/>
      <c r="CI2" s="94"/>
      <c r="CJ2" s="161"/>
      <c r="CK2" s="163"/>
      <c r="CL2" s="163"/>
      <c r="CM2" s="163"/>
      <c r="CN2" s="163"/>
      <c r="CO2" s="163"/>
      <c r="CP2" s="161"/>
      <c r="CQ2" s="163"/>
      <c r="CR2" s="161"/>
      <c r="CS2" s="163"/>
      <c r="CT2" s="163"/>
      <c r="CU2" s="163"/>
      <c r="CV2" s="164"/>
      <c r="CW2" s="164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162"/>
      <c r="EM2" s="162"/>
      <c r="EN2" s="94"/>
      <c r="EO2" s="161"/>
      <c r="EP2" s="163"/>
      <c r="EQ2" s="163"/>
      <c r="ER2" s="163"/>
      <c r="ES2" s="163"/>
      <c r="ET2" s="163"/>
      <c r="EU2" s="161"/>
      <c r="EV2" s="163"/>
      <c r="EW2" s="161"/>
      <c r="EX2" s="163"/>
      <c r="EY2" s="163"/>
      <c r="EZ2" s="163"/>
      <c r="FA2" s="164"/>
      <c r="FB2" s="164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94"/>
      <c r="GF2" s="161"/>
      <c r="GG2" s="94"/>
      <c r="GH2" s="161"/>
      <c r="GI2" s="94"/>
      <c r="GJ2" s="161"/>
      <c r="GK2" s="94"/>
      <c r="GL2" s="161"/>
      <c r="GM2" s="94"/>
      <c r="GN2" s="161"/>
      <c r="GO2" s="94"/>
      <c r="GP2" s="161"/>
      <c r="GQ2" s="162"/>
      <c r="GR2" s="162"/>
      <c r="GS2" s="94"/>
      <c r="GT2" s="161"/>
      <c r="GU2" s="163"/>
      <c r="GV2" s="163"/>
      <c r="GW2" s="163"/>
      <c r="GX2" s="163"/>
      <c r="GY2" s="163"/>
      <c r="GZ2" s="161"/>
      <c r="HA2" s="163"/>
      <c r="HB2" s="161"/>
      <c r="HC2" s="163"/>
      <c r="HD2" s="163"/>
      <c r="HE2" s="163"/>
      <c r="HF2" s="164"/>
      <c r="HG2" s="164"/>
      <c r="HH2" s="94"/>
      <c r="HI2" s="161"/>
      <c r="HJ2" s="94"/>
      <c r="HK2" s="161"/>
      <c r="HL2" s="94"/>
      <c r="HM2" s="161"/>
      <c r="HN2" s="94"/>
      <c r="HO2" s="161"/>
      <c r="HP2" s="94"/>
      <c r="HQ2" s="161"/>
    </row>
    <row r="3" spans="1:225" s="123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162"/>
      <c r="CH3" s="162"/>
      <c r="CI3" s="94"/>
      <c r="CJ3" s="161"/>
      <c r="CK3" s="163"/>
      <c r="CL3" s="163"/>
      <c r="CM3" s="163"/>
      <c r="CN3" s="163"/>
      <c r="CO3" s="163"/>
      <c r="CP3" s="161"/>
      <c r="CQ3" s="163"/>
      <c r="CR3" s="161"/>
      <c r="CS3" s="163"/>
      <c r="CT3" s="163"/>
      <c r="CU3" s="163"/>
      <c r="CV3" s="164"/>
      <c r="CW3" s="164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162"/>
      <c r="EM3" s="162"/>
      <c r="EN3" s="94"/>
      <c r="EO3" s="161"/>
      <c r="EP3" s="163"/>
      <c r="EQ3" s="163"/>
      <c r="ER3" s="163"/>
      <c r="ES3" s="163"/>
      <c r="ET3" s="163"/>
      <c r="EU3" s="161"/>
      <c r="EV3" s="163"/>
      <c r="EW3" s="161"/>
      <c r="EX3" s="163"/>
      <c r="EY3" s="163"/>
      <c r="EZ3" s="163"/>
      <c r="FA3" s="164"/>
      <c r="FB3" s="164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94"/>
      <c r="GF3" s="161"/>
      <c r="GG3" s="94"/>
      <c r="GH3" s="161"/>
      <c r="GI3" s="94"/>
      <c r="GJ3" s="161"/>
      <c r="GK3" s="94"/>
      <c r="GL3" s="161"/>
      <c r="GM3" s="94"/>
      <c r="GN3" s="161"/>
      <c r="GO3" s="94"/>
      <c r="GP3" s="161"/>
      <c r="GQ3" s="162"/>
      <c r="GR3" s="162"/>
      <c r="GS3" s="94"/>
      <c r="GT3" s="161"/>
      <c r="GU3" s="163"/>
      <c r="GV3" s="163"/>
      <c r="GW3" s="163"/>
      <c r="GX3" s="163"/>
      <c r="GY3" s="163"/>
      <c r="GZ3" s="161"/>
      <c r="HA3" s="163"/>
      <c r="HB3" s="161"/>
      <c r="HC3" s="163"/>
      <c r="HD3" s="163"/>
      <c r="HE3" s="163"/>
      <c r="HF3" s="164"/>
      <c r="HG3" s="164"/>
      <c r="HH3" s="94"/>
      <c r="HI3" s="161"/>
      <c r="HJ3" s="94"/>
      <c r="HK3" s="161"/>
      <c r="HL3" s="94"/>
      <c r="HM3" s="161"/>
      <c r="HN3" s="94"/>
      <c r="HO3" s="161"/>
      <c r="HP3" s="94"/>
      <c r="HQ3" s="161"/>
    </row>
    <row r="4" spans="1:225" s="123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07" customFormat="1" ht="15" customHeight="1" thickBot="1">
      <c r="A5" s="102" t="s">
        <v>472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70"/>
      <c r="BY5" s="170"/>
      <c r="BZ5" s="170"/>
      <c r="CA5" s="170"/>
      <c r="CB5" s="170"/>
      <c r="CD5" s="171"/>
      <c r="CH5" s="171"/>
      <c r="CJ5" s="172"/>
      <c r="CM5" s="173"/>
      <c r="CN5" s="174"/>
      <c r="CO5" s="174"/>
      <c r="CP5" s="174"/>
      <c r="CQ5" s="344"/>
      <c r="CR5" s="174"/>
      <c r="CS5" s="174"/>
      <c r="CT5" s="174"/>
      <c r="CU5" s="174"/>
      <c r="CV5" s="346"/>
    </row>
    <row r="6" spans="1:225" s="373" customFormat="1" ht="15" customHeight="1" thickTop="1">
      <c r="A6" s="369"/>
      <c r="B6" s="369"/>
      <c r="C6" s="370"/>
      <c r="D6" s="370"/>
      <c r="E6" s="370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2"/>
      <c r="AM6" s="371"/>
      <c r="AN6" s="372"/>
      <c r="AO6" s="372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5" s="114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</row>
    <row r="9" spans="1:225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</row>
    <row r="10" spans="1:225" s="465" customFormat="1" ht="15" customHeight="1">
      <c r="A10" s="462" t="s">
        <v>473</v>
      </c>
      <c r="B10" s="463">
        <v>0</v>
      </c>
      <c r="C10" s="463">
        <v>2.2400000000000002</v>
      </c>
      <c r="D10" s="463">
        <v>2.2999999999999998</v>
      </c>
      <c r="E10" s="463">
        <v>2.38</v>
      </c>
      <c r="F10" s="463">
        <v>2.41</v>
      </c>
      <c r="G10" s="463">
        <v>2.25</v>
      </c>
      <c r="H10" s="463">
        <v>2.27</v>
      </c>
      <c r="I10" s="463">
        <v>2.25</v>
      </c>
      <c r="J10" s="463">
        <v>2.27</v>
      </c>
      <c r="K10" s="463">
        <v>2.06</v>
      </c>
      <c r="L10" s="463">
        <v>2.04</v>
      </c>
      <c r="M10" s="463">
        <v>2.02</v>
      </c>
      <c r="N10" s="463">
        <v>2.0699999999999998</v>
      </c>
      <c r="O10" s="463">
        <v>2.19</v>
      </c>
      <c r="P10" s="463">
        <v>2.38</v>
      </c>
      <c r="Q10" s="463">
        <v>2.61</v>
      </c>
      <c r="R10" s="463">
        <v>2.72</v>
      </c>
      <c r="S10" s="463">
        <v>2.56</v>
      </c>
      <c r="T10" s="463">
        <v>2.65</v>
      </c>
      <c r="U10" s="463">
        <v>2.67</v>
      </c>
      <c r="V10" s="463">
        <v>2.69</v>
      </c>
      <c r="W10" s="463">
        <v>2.7</v>
      </c>
      <c r="X10" s="463">
        <v>2.71</v>
      </c>
      <c r="Y10" s="463">
        <v>2.74</v>
      </c>
      <c r="Z10" s="463">
        <v>2.77</v>
      </c>
      <c r="AA10" s="463">
        <v>2.33</v>
      </c>
      <c r="AB10" s="463">
        <v>2.37</v>
      </c>
      <c r="AC10" s="463">
        <v>2.42</v>
      </c>
      <c r="AD10" s="463">
        <v>2.5299999999999998</v>
      </c>
      <c r="AE10" s="463">
        <v>2.69</v>
      </c>
      <c r="AF10" s="463">
        <v>2.6</v>
      </c>
      <c r="AG10" s="463">
        <v>2.77</v>
      </c>
      <c r="AH10" s="463">
        <v>2.92</v>
      </c>
      <c r="AI10" s="463">
        <v>3.05</v>
      </c>
      <c r="AJ10" s="463">
        <v>2.87</v>
      </c>
      <c r="AK10" s="463">
        <v>2.94</v>
      </c>
      <c r="AL10" s="463">
        <v>2.91</v>
      </c>
      <c r="AM10" s="463">
        <v>2.85</v>
      </c>
      <c r="AN10" s="463">
        <v>2.84</v>
      </c>
      <c r="AO10" s="463">
        <v>2.81</v>
      </c>
      <c r="AP10" s="463">
        <v>2.64</v>
      </c>
      <c r="AQ10" s="463">
        <v>2.27</v>
      </c>
      <c r="AR10" s="463">
        <v>2.31</v>
      </c>
      <c r="AS10" s="463">
        <v>2.37</v>
      </c>
      <c r="AT10" s="463">
        <v>2.42</v>
      </c>
      <c r="AU10" s="463">
        <v>2.2599999999999998</v>
      </c>
      <c r="AV10" s="463">
        <v>2.33</v>
      </c>
      <c r="AW10" s="463">
        <v>2.44</v>
      </c>
      <c r="AX10" s="463">
        <v>2.336363636363636</v>
      </c>
      <c r="AY10" s="463">
        <v>2.4727272727272727</v>
      </c>
      <c r="AZ10" s="463">
        <v>2.5818181818181816</v>
      </c>
      <c r="BA10" s="463">
        <v>2.6636363636363636</v>
      </c>
      <c r="BB10" s="463">
        <v>2.4090909090909087</v>
      </c>
      <c r="BC10" s="463">
        <v>2.14</v>
      </c>
      <c r="BD10" s="463">
        <v>1.99</v>
      </c>
      <c r="BE10" s="463">
        <v>2</v>
      </c>
      <c r="BF10" s="464">
        <v>2.29</v>
      </c>
    </row>
    <row r="11" spans="1:225" s="466" customFormat="1" ht="15" customHeight="1">
      <c r="A11" s="462" t="s">
        <v>474</v>
      </c>
      <c r="B11" s="463">
        <v>0</v>
      </c>
      <c r="C11" s="463">
        <v>9.17</v>
      </c>
      <c r="D11" s="463">
        <v>9.65</v>
      </c>
      <c r="E11" s="463">
        <v>10.029999999999999</v>
      </c>
      <c r="F11" s="463">
        <v>10.72</v>
      </c>
      <c r="G11" s="463">
        <v>9.98</v>
      </c>
      <c r="H11" s="463">
        <v>10.119999999999999</v>
      </c>
      <c r="I11" s="463">
        <v>10.15</v>
      </c>
      <c r="J11" s="463">
        <v>10.46</v>
      </c>
      <c r="K11" s="463">
        <v>10.039999999999999</v>
      </c>
      <c r="L11" s="463">
        <v>10.49</v>
      </c>
      <c r="M11" s="463">
        <v>11.1</v>
      </c>
      <c r="N11" s="463">
        <v>11.45</v>
      </c>
      <c r="O11" s="463">
        <v>11.7</v>
      </c>
      <c r="P11" s="463">
        <v>12.26</v>
      </c>
      <c r="Q11" s="463">
        <v>12.77</v>
      </c>
      <c r="R11" s="463">
        <v>13.42</v>
      </c>
      <c r="S11" s="463">
        <v>12.57</v>
      </c>
      <c r="T11" s="463">
        <v>12.8</v>
      </c>
      <c r="U11" s="463">
        <v>13.23</v>
      </c>
      <c r="V11" s="463">
        <v>13.83</v>
      </c>
      <c r="W11" s="463">
        <v>15.22</v>
      </c>
      <c r="X11" s="463">
        <v>15.73</v>
      </c>
      <c r="Y11" s="463">
        <v>16.68</v>
      </c>
      <c r="Z11" s="463">
        <v>16.54</v>
      </c>
      <c r="AA11" s="463">
        <v>13.1</v>
      </c>
      <c r="AB11" s="463">
        <v>13.31</v>
      </c>
      <c r="AC11" s="463">
        <v>14.09</v>
      </c>
      <c r="AD11" s="463">
        <v>14.56</v>
      </c>
      <c r="AE11" s="463">
        <v>15.25</v>
      </c>
      <c r="AF11" s="463">
        <v>14.31</v>
      </c>
      <c r="AG11" s="463">
        <v>14.72</v>
      </c>
      <c r="AH11" s="463">
        <v>15.16</v>
      </c>
      <c r="AI11" s="463">
        <v>15.71</v>
      </c>
      <c r="AJ11" s="463">
        <v>14.17</v>
      </c>
      <c r="AK11" s="463">
        <v>14.61</v>
      </c>
      <c r="AL11" s="463">
        <v>15.34</v>
      </c>
      <c r="AM11" s="463">
        <v>15.84</v>
      </c>
      <c r="AN11" s="463">
        <v>16.2</v>
      </c>
      <c r="AO11" s="463">
        <v>16.510000000000002</v>
      </c>
      <c r="AP11" s="463">
        <v>15.62</v>
      </c>
      <c r="AQ11" s="463">
        <v>13.3</v>
      </c>
      <c r="AR11" s="463">
        <v>13.73</v>
      </c>
      <c r="AS11" s="463">
        <v>13.75</v>
      </c>
      <c r="AT11" s="463">
        <v>14.16</v>
      </c>
      <c r="AU11" s="463">
        <v>12.79</v>
      </c>
      <c r="AV11" s="463">
        <v>13.09</v>
      </c>
      <c r="AW11" s="463">
        <v>13.71</v>
      </c>
      <c r="AX11" s="463">
        <v>13.03</v>
      </c>
      <c r="AY11" s="463">
        <v>13.75</v>
      </c>
      <c r="AZ11" s="463">
        <v>14.23</v>
      </c>
      <c r="BA11" s="463">
        <v>13.76</v>
      </c>
      <c r="BB11" s="463">
        <v>13.33</v>
      </c>
      <c r="BC11" s="463">
        <v>13.9</v>
      </c>
      <c r="BD11" s="463">
        <v>14.14</v>
      </c>
      <c r="BE11" s="463">
        <v>14.79</v>
      </c>
      <c r="BF11" s="464">
        <v>14.84</v>
      </c>
    </row>
    <row r="12" spans="1:225" s="466" customFormat="1" ht="15" customHeight="1">
      <c r="A12" s="462" t="s">
        <v>475</v>
      </c>
      <c r="B12" s="463">
        <v>0</v>
      </c>
      <c r="C12" s="463">
        <v>0</v>
      </c>
      <c r="D12" s="463">
        <v>0</v>
      </c>
      <c r="E12" s="463">
        <v>0</v>
      </c>
      <c r="F12" s="463">
        <v>0</v>
      </c>
      <c r="G12" s="463">
        <v>0</v>
      </c>
      <c r="H12" s="463">
        <v>0</v>
      </c>
      <c r="I12" s="463">
        <v>0</v>
      </c>
      <c r="J12" s="463">
        <v>0</v>
      </c>
      <c r="K12" s="463">
        <v>0</v>
      </c>
      <c r="L12" s="463">
        <v>0</v>
      </c>
      <c r="M12" s="463">
        <v>0</v>
      </c>
      <c r="N12" s="463">
        <v>0</v>
      </c>
      <c r="O12" s="463">
        <v>0</v>
      </c>
      <c r="P12" s="463">
        <v>0</v>
      </c>
      <c r="Q12" s="463">
        <v>0</v>
      </c>
      <c r="R12" s="463">
        <v>0</v>
      </c>
      <c r="S12" s="463">
        <v>0</v>
      </c>
      <c r="T12" s="463">
        <v>0</v>
      </c>
      <c r="U12" s="463">
        <v>0</v>
      </c>
      <c r="V12" s="463">
        <v>0</v>
      </c>
      <c r="W12" s="463">
        <v>0</v>
      </c>
      <c r="X12" s="463">
        <v>0</v>
      </c>
      <c r="Y12" s="463">
        <v>0</v>
      </c>
      <c r="Z12" s="463">
        <v>0</v>
      </c>
      <c r="AA12" s="463">
        <v>0</v>
      </c>
      <c r="AB12" s="463">
        <v>0</v>
      </c>
      <c r="AC12" s="463">
        <v>0</v>
      </c>
      <c r="AD12" s="463">
        <v>0</v>
      </c>
      <c r="AE12" s="463">
        <v>0</v>
      </c>
      <c r="AF12" s="463"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v>0</v>
      </c>
      <c r="AM12" s="463">
        <v>0</v>
      </c>
      <c r="AN12" s="463">
        <v>0</v>
      </c>
      <c r="AO12" s="463">
        <v>0</v>
      </c>
      <c r="AP12" s="463">
        <v>0</v>
      </c>
      <c r="AQ12" s="463">
        <v>0</v>
      </c>
      <c r="AR12" s="463">
        <v>0</v>
      </c>
      <c r="AS12" s="463">
        <v>0</v>
      </c>
      <c r="AT12" s="463">
        <v>0</v>
      </c>
      <c r="AU12" s="463">
        <v>0</v>
      </c>
      <c r="AV12" s="463">
        <v>0</v>
      </c>
      <c r="AW12" s="463">
        <v>0.6</v>
      </c>
      <c r="AX12" s="463">
        <v>0.64</v>
      </c>
      <c r="AY12" s="463">
        <v>0.66</v>
      </c>
      <c r="AZ12" s="463">
        <v>0.67</v>
      </c>
      <c r="BA12" s="463">
        <v>0.68</v>
      </c>
      <c r="BB12" s="463">
        <v>0.39</v>
      </c>
      <c r="BC12" s="463">
        <v>0.4</v>
      </c>
      <c r="BD12" s="463">
        <v>0.52</v>
      </c>
      <c r="BE12" s="463">
        <v>0.7</v>
      </c>
      <c r="BF12" s="464">
        <v>0.7</v>
      </c>
    </row>
    <row r="13" spans="1:225" s="466" customFormat="1" ht="15" customHeight="1">
      <c r="A13" s="462" t="s">
        <v>476</v>
      </c>
      <c r="B13" s="463">
        <v>0</v>
      </c>
      <c r="C13" s="463">
        <v>0</v>
      </c>
      <c r="D13" s="463">
        <v>0</v>
      </c>
      <c r="E13" s="463">
        <v>0</v>
      </c>
      <c r="F13" s="463">
        <v>0</v>
      </c>
      <c r="G13" s="463">
        <v>0</v>
      </c>
      <c r="H13" s="463">
        <v>0</v>
      </c>
      <c r="I13" s="463">
        <v>0</v>
      </c>
      <c r="J13" s="463">
        <v>0</v>
      </c>
      <c r="K13" s="463">
        <v>0</v>
      </c>
      <c r="L13" s="463">
        <v>0</v>
      </c>
      <c r="M13" s="463">
        <v>0</v>
      </c>
      <c r="N13" s="463">
        <v>0</v>
      </c>
      <c r="O13" s="463">
        <v>0</v>
      </c>
      <c r="P13" s="463">
        <v>0</v>
      </c>
      <c r="Q13" s="463">
        <v>0</v>
      </c>
      <c r="R13" s="463">
        <v>0</v>
      </c>
      <c r="S13" s="463">
        <v>0</v>
      </c>
      <c r="T13" s="463">
        <v>0</v>
      </c>
      <c r="U13" s="463">
        <v>0</v>
      </c>
      <c r="V13" s="463">
        <v>0</v>
      </c>
      <c r="W13" s="463">
        <v>0</v>
      </c>
      <c r="X13" s="463">
        <v>0</v>
      </c>
      <c r="Y13" s="463">
        <v>0</v>
      </c>
      <c r="Z13" s="463">
        <v>0</v>
      </c>
      <c r="AA13" s="463">
        <v>0</v>
      </c>
      <c r="AB13" s="463">
        <v>0</v>
      </c>
      <c r="AC13" s="463">
        <v>0</v>
      </c>
      <c r="AD13" s="463">
        <v>0</v>
      </c>
      <c r="AE13" s="463">
        <v>0</v>
      </c>
      <c r="AF13" s="463">
        <v>0</v>
      </c>
      <c r="AG13" s="463">
        <v>0</v>
      </c>
      <c r="AH13" s="463">
        <v>0</v>
      </c>
      <c r="AI13" s="463">
        <v>0</v>
      </c>
      <c r="AJ13" s="463">
        <v>0</v>
      </c>
      <c r="AK13" s="463">
        <v>0</v>
      </c>
      <c r="AL13" s="463">
        <v>0</v>
      </c>
      <c r="AM13" s="463">
        <v>0</v>
      </c>
      <c r="AN13" s="463">
        <v>0</v>
      </c>
      <c r="AO13" s="463">
        <v>0</v>
      </c>
      <c r="AP13" s="463">
        <v>0</v>
      </c>
      <c r="AQ13" s="463">
        <v>0</v>
      </c>
      <c r="AR13" s="463">
        <v>0</v>
      </c>
      <c r="AS13" s="463">
        <v>0</v>
      </c>
      <c r="AT13" s="463">
        <v>0</v>
      </c>
      <c r="AU13" s="463">
        <v>0</v>
      </c>
      <c r="AV13" s="463">
        <v>0</v>
      </c>
      <c r="AW13" s="463">
        <v>0.16</v>
      </c>
      <c r="AX13" s="463">
        <v>0.17</v>
      </c>
      <c r="AY13" s="463">
        <v>0.18</v>
      </c>
      <c r="AZ13" s="463">
        <v>0.17</v>
      </c>
      <c r="BA13" s="463">
        <v>0.92</v>
      </c>
      <c r="BB13" s="463">
        <v>0.1</v>
      </c>
      <c r="BC13" s="463">
        <v>0.09</v>
      </c>
      <c r="BD13" s="463">
        <v>0.12</v>
      </c>
      <c r="BE13" s="463">
        <v>0.15</v>
      </c>
      <c r="BF13" s="464">
        <v>0.17</v>
      </c>
    </row>
    <row r="14" spans="1:225" s="466" customFormat="1" ht="15" customHeight="1">
      <c r="A14" s="462" t="s">
        <v>477</v>
      </c>
      <c r="B14" s="463">
        <v>0</v>
      </c>
      <c r="C14" s="463">
        <v>0</v>
      </c>
      <c r="D14" s="463">
        <v>0</v>
      </c>
      <c r="E14" s="463">
        <v>0</v>
      </c>
      <c r="F14" s="463">
        <v>0</v>
      </c>
      <c r="G14" s="463">
        <v>0</v>
      </c>
      <c r="H14" s="463">
        <v>0</v>
      </c>
      <c r="I14" s="463">
        <v>0</v>
      </c>
      <c r="J14" s="463">
        <v>0</v>
      </c>
      <c r="K14" s="463">
        <v>0</v>
      </c>
      <c r="L14" s="463">
        <v>0</v>
      </c>
      <c r="M14" s="463">
        <v>0</v>
      </c>
      <c r="N14" s="463">
        <v>0</v>
      </c>
      <c r="O14" s="463">
        <v>0</v>
      </c>
      <c r="P14" s="463">
        <v>0</v>
      </c>
      <c r="Q14" s="463">
        <v>0</v>
      </c>
      <c r="R14" s="463">
        <v>0</v>
      </c>
      <c r="S14" s="463">
        <v>0</v>
      </c>
      <c r="T14" s="463">
        <v>0</v>
      </c>
      <c r="U14" s="463">
        <v>0</v>
      </c>
      <c r="V14" s="463">
        <v>0</v>
      </c>
      <c r="W14" s="463">
        <v>0</v>
      </c>
      <c r="X14" s="463">
        <v>0</v>
      </c>
      <c r="Y14" s="463">
        <v>0</v>
      </c>
      <c r="Z14" s="463">
        <v>0</v>
      </c>
      <c r="AA14" s="463">
        <v>0</v>
      </c>
      <c r="AB14" s="463">
        <v>0</v>
      </c>
      <c r="AC14" s="463">
        <v>0</v>
      </c>
      <c r="AD14" s="463">
        <v>0</v>
      </c>
      <c r="AE14" s="463">
        <v>0</v>
      </c>
      <c r="AF14" s="463">
        <v>0</v>
      </c>
      <c r="AG14" s="463">
        <v>0</v>
      </c>
      <c r="AH14" s="463">
        <v>0</v>
      </c>
      <c r="AI14" s="463">
        <v>0</v>
      </c>
      <c r="AJ14" s="463">
        <v>0</v>
      </c>
      <c r="AK14" s="463">
        <v>0</v>
      </c>
      <c r="AL14" s="463">
        <v>0</v>
      </c>
      <c r="AM14" s="463">
        <v>0</v>
      </c>
      <c r="AN14" s="463">
        <v>0</v>
      </c>
      <c r="AO14" s="463">
        <v>0</v>
      </c>
      <c r="AP14" s="463">
        <v>0</v>
      </c>
      <c r="AQ14" s="463">
        <v>0</v>
      </c>
      <c r="AR14" s="463">
        <v>0</v>
      </c>
      <c r="AS14" s="463">
        <v>0</v>
      </c>
      <c r="AT14" s="463">
        <v>0</v>
      </c>
      <c r="AU14" s="463">
        <v>0</v>
      </c>
      <c r="AV14" s="463">
        <v>0</v>
      </c>
      <c r="AW14" s="463">
        <v>0.18</v>
      </c>
      <c r="AX14" s="463">
        <v>0.19</v>
      </c>
      <c r="AY14" s="463">
        <v>0.19</v>
      </c>
      <c r="AZ14" s="463">
        <v>0.19</v>
      </c>
      <c r="BA14" s="463">
        <v>1.02</v>
      </c>
      <c r="BB14" s="463">
        <v>0.11</v>
      </c>
      <c r="BC14" s="463">
        <v>0.1</v>
      </c>
      <c r="BD14" s="463">
        <v>0.13</v>
      </c>
      <c r="BE14" s="463">
        <v>0.17</v>
      </c>
      <c r="BF14" s="464">
        <v>0.19</v>
      </c>
    </row>
    <row r="15" spans="1:225" ht="15" customHeight="1">
      <c r="A15" s="348" t="s">
        <v>478</v>
      </c>
      <c r="B15" s="467">
        <v>28.9</v>
      </c>
      <c r="C15" s="467">
        <v>27.1</v>
      </c>
      <c r="D15" s="467">
        <v>25.2</v>
      </c>
      <c r="E15" s="467">
        <v>23.8</v>
      </c>
      <c r="F15" s="467">
        <v>25.3</v>
      </c>
      <c r="G15" s="467">
        <v>24.5</v>
      </c>
      <c r="H15" s="468">
        <v>23.3</v>
      </c>
      <c r="I15" s="468">
        <v>22.3</v>
      </c>
      <c r="J15" s="469">
        <v>24.1</v>
      </c>
      <c r="K15" s="469">
        <v>22.3</v>
      </c>
      <c r="L15" s="469">
        <v>20.2</v>
      </c>
      <c r="M15" s="469">
        <v>18.2</v>
      </c>
      <c r="N15" s="469">
        <v>21.5</v>
      </c>
      <c r="O15" s="469">
        <v>21.9</v>
      </c>
      <c r="P15" s="469">
        <v>21.1</v>
      </c>
      <c r="Q15" s="469">
        <v>20.399999999999999</v>
      </c>
      <c r="R15" s="469">
        <v>23.1</v>
      </c>
      <c r="S15" s="469">
        <v>22.2</v>
      </c>
      <c r="T15" s="469">
        <v>21.4</v>
      </c>
      <c r="U15" s="469">
        <v>20.2</v>
      </c>
      <c r="V15" s="469">
        <v>21.1</v>
      </c>
      <c r="W15" s="469">
        <v>18.7</v>
      </c>
      <c r="X15" s="470">
        <v>17.7</v>
      </c>
      <c r="Y15" s="470">
        <v>16.5</v>
      </c>
      <c r="Z15" s="469">
        <v>18.100000000000001</v>
      </c>
      <c r="AA15" s="469">
        <v>18.7</v>
      </c>
      <c r="AB15" s="469">
        <v>18.3</v>
      </c>
      <c r="AC15" s="469">
        <v>17.2</v>
      </c>
      <c r="AD15" s="469">
        <v>20.3</v>
      </c>
      <c r="AE15" s="469">
        <v>19.899999999999999</v>
      </c>
      <c r="AF15" s="469">
        <v>19.3</v>
      </c>
      <c r="AG15" s="469">
        <v>18.8</v>
      </c>
      <c r="AH15" s="469">
        <v>20.399999999999999</v>
      </c>
      <c r="AI15" s="469">
        <v>20.2</v>
      </c>
      <c r="AJ15" s="469">
        <v>20.6</v>
      </c>
      <c r="AK15" s="469">
        <v>20.100000000000001</v>
      </c>
      <c r="AL15" s="469">
        <v>17.600000000000001</v>
      </c>
      <c r="AM15" s="469">
        <v>17.2</v>
      </c>
      <c r="AN15" s="469">
        <v>17.2</v>
      </c>
      <c r="AO15" s="469">
        <v>17.100000000000001</v>
      </c>
      <c r="AP15" s="469">
        <v>17.8</v>
      </c>
      <c r="AQ15" s="469">
        <v>17.5</v>
      </c>
      <c r="AR15" s="469">
        <v>17.100000000000001</v>
      </c>
      <c r="AS15" s="469">
        <v>17.2</v>
      </c>
      <c r="AT15" s="469">
        <v>17.899999999999999</v>
      </c>
      <c r="AU15" s="469">
        <v>18.2</v>
      </c>
      <c r="AV15" s="469">
        <v>18.100000000000001</v>
      </c>
      <c r="AW15" s="469">
        <v>17.8</v>
      </c>
      <c r="AX15" s="469">
        <v>19.7</v>
      </c>
      <c r="AY15" s="469">
        <v>19</v>
      </c>
      <c r="AZ15" s="469">
        <v>18.600000000000001</v>
      </c>
      <c r="BA15" s="469">
        <v>19.399999999999999</v>
      </c>
      <c r="BB15" s="469">
        <v>11.6</v>
      </c>
      <c r="BC15" s="469">
        <v>11.3</v>
      </c>
      <c r="BD15" s="469">
        <v>12.3</v>
      </c>
      <c r="BE15" s="469">
        <v>13.5</v>
      </c>
      <c r="BF15" s="471">
        <v>18.07</v>
      </c>
    </row>
    <row r="16" spans="1:225" ht="15" customHeight="1">
      <c r="A16" s="348" t="s">
        <v>479</v>
      </c>
      <c r="B16" s="467">
        <v>30.2</v>
      </c>
      <c r="C16" s="467">
        <v>28.8</v>
      </c>
      <c r="D16" s="467">
        <v>27.7</v>
      </c>
      <c r="E16" s="467">
        <v>26.3</v>
      </c>
      <c r="F16" s="467">
        <v>27.3</v>
      </c>
      <c r="G16" s="467">
        <v>25.8</v>
      </c>
      <c r="H16" s="468">
        <v>24.4</v>
      </c>
      <c r="I16" s="468">
        <v>23.2</v>
      </c>
      <c r="J16" s="469">
        <v>24.6</v>
      </c>
      <c r="K16" s="469">
        <v>23.6</v>
      </c>
      <c r="L16" s="469">
        <v>21.7</v>
      </c>
      <c r="M16" s="469">
        <v>20.399999999999999</v>
      </c>
      <c r="N16" s="469">
        <v>22</v>
      </c>
      <c r="O16" s="469">
        <v>22.7</v>
      </c>
      <c r="P16" s="469">
        <v>22.4</v>
      </c>
      <c r="Q16" s="469">
        <v>22.1</v>
      </c>
      <c r="R16" s="469">
        <v>24.2</v>
      </c>
      <c r="S16" s="469">
        <v>23.2</v>
      </c>
      <c r="T16" s="469">
        <v>22.3</v>
      </c>
      <c r="U16" s="469">
        <v>21.5</v>
      </c>
      <c r="V16" s="469">
        <v>21.7</v>
      </c>
      <c r="W16" s="469">
        <v>20.9</v>
      </c>
      <c r="X16" s="469">
        <v>19.600000000000001</v>
      </c>
      <c r="Y16" s="469">
        <v>18.600000000000001</v>
      </c>
      <c r="Z16" s="469">
        <v>17.899999999999999</v>
      </c>
      <c r="AA16" s="469">
        <v>17.7</v>
      </c>
      <c r="AB16" s="469">
        <v>17.899999999999999</v>
      </c>
      <c r="AC16" s="469">
        <v>17.899999999999999</v>
      </c>
      <c r="AD16" s="469">
        <v>20.9</v>
      </c>
      <c r="AE16" s="469">
        <v>20.9</v>
      </c>
      <c r="AF16" s="469">
        <v>20.5</v>
      </c>
      <c r="AG16" s="469">
        <v>20.2</v>
      </c>
      <c r="AH16" s="469">
        <v>20.7</v>
      </c>
      <c r="AI16" s="469">
        <v>20.9</v>
      </c>
      <c r="AJ16" s="469">
        <v>20.9</v>
      </c>
      <c r="AK16" s="469">
        <v>20.89</v>
      </c>
      <c r="AL16" s="469">
        <v>18.3</v>
      </c>
      <c r="AM16" s="469">
        <v>17.899999999999999</v>
      </c>
      <c r="AN16" s="469">
        <v>18.100000000000001</v>
      </c>
      <c r="AO16" s="469">
        <v>18</v>
      </c>
      <c r="AP16" s="469">
        <v>18.3</v>
      </c>
      <c r="AQ16" s="469">
        <v>18.100000000000001</v>
      </c>
      <c r="AR16" s="469">
        <v>18</v>
      </c>
      <c r="AS16" s="469">
        <v>17.899999999999999</v>
      </c>
      <c r="AT16" s="469">
        <v>18.3</v>
      </c>
      <c r="AU16" s="469">
        <v>18.2</v>
      </c>
      <c r="AV16" s="469">
        <v>18.600000000000001</v>
      </c>
      <c r="AW16" s="469">
        <v>18.899999999999999</v>
      </c>
      <c r="AX16" s="469">
        <v>20.190000000000001</v>
      </c>
      <c r="AY16" s="469">
        <v>20.100000000000001</v>
      </c>
      <c r="AZ16" s="469">
        <v>19.899999999999999</v>
      </c>
      <c r="BA16" s="469">
        <v>19.899999999999999</v>
      </c>
      <c r="BB16" s="469">
        <v>11.1</v>
      </c>
      <c r="BC16" s="469">
        <v>11.5</v>
      </c>
      <c r="BD16" s="469">
        <v>12.6</v>
      </c>
      <c r="BE16" s="469">
        <v>14.4</v>
      </c>
      <c r="BF16" s="471">
        <v>18.11</v>
      </c>
    </row>
    <row r="17" spans="1:58" ht="15" customHeight="1">
      <c r="A17" s="348" t="s">
        <v>480</v>
      </c>
      <c r="B17" s="467">
        <v>31.5</v>
      </c>
      <c r="C17" s="467">
        <v>29.3</v>
      </c>
      <c r="D17" s="467">
        <v>26.9</v>
      </c>
      <c r="E17" s="467">
        <v>25</v>
      </c>
      <c r="F17" s="467">
        <v>26.5</v>
      </c>
      <c r="G17" s="467">
        <v>25.3</v>
      </c>
      <c r="H17" s="468">
        <v>23.4</v>
      </c>
      <c r="I17" s="468">
        <v>21.8</v>
      </c>
      <c r="J17" s="469">
        <v>23.6</v>
      </c>
      <c r="K17" s="469">
        <v>22.2</v>
      </c>
      <c r="L17" s="469">
        <v>20.3</v>
      </c>
      <c r="M17" s="469">
        <v>18.3</v>
      </c>
      <c r="N17" s="469">
        <v>21.7</v>
      </c>
      <c r="O17" s="469">
        <v>21.8</v>
      </c>
      <c r="P17" s="469">
        <v>21.1</v>
      </c>
      <c r="Q17" s="469">
        <v>20.399999999999999</v>
      </c>
      <c r="R17" s="469">
        <v>23.1</v>
      </c>
      <c r="S17" s="469">
        <v>22.1</v>
      </c>
      <c r="T17" s="469">
        <v>21</v>
      </c>
      <c r="U17" s="469">
        <v>19.8</v>
      </c>
      <c r="V17" s="469">
        <v>20.9</v>
      </c>
      <c r="W17" s="469">
        <v>19.8</v>
      </c>
      <c r="X17" s="469">
        <v>18.899999999999999</v>
      </c>
      <c r="Y17" s="469">
        <v>18</v>
      </c>
      <c r="Z17" s="469">
        <v>19.100000000000001</v>
      </c>
      <c r="AA17" s="469">
        <v>18.2</v>
      </c>
      <c r="AB17" s="469">
        <v>17.5</v>
      </c>
      <c r="AC17" s="469">
        <v>17</v>
      </c>
      <c r="AD17" s="469">
        <v>20.100000000000001</v>
      </c>
      <c r="AE17" s="469">
        <v>19</v>
      </c>
      <c r="AF17" s="469">
        <v>18.899999999999999</v>
      </c>
      <c r="AG17" s="469">
        <v>18.7</v>
      </c>
      <c r="AH17" s="469">
        <v>20.2</v>
      </c>
      <c r="AI17" s="469">
        <v>20</v>
      </c>
      <c r="AJ17" s="469">
        <v>19.600000000000001</v>
      </c>
      <c r="AK17" s="469">
        <v>19.21</v>
      </c>
      <c r="AL17" s="469">
        <v>17.2</v>
      </c>
      <c r="AM17" s="469">
        <v>16.8</v>
      </c>
      <c r="AN17" s="469">
        <v>17.100000000000001</v>
      </c>
      <c r="AO17" s="469">
        <v>16.899999999999999</v>
      </c>
      <c r="AP17" s="469">
        <v>18</v>
      </c>
      <c r="AQ17" s="469">
        <v>17.600000000000001</v>
      </c>
      <c r="AR17" s="469">
        <v>17.600000000000001</v>
      </c>
      <c r="AS17" s="469">
        <v>17.5</v>
      </c>
      <c r="AT17" s="469">
        <v>18.3</v>
      </c>
      <c r="AU17" s="469">
        <v>18</v>
      </c>
      <c r="AV17" s="469">
        <v>17.899999999999999</v>
      </c>
      <c r="AW17" s="469">
        <v>17.899999999999999</v>
      </c>
      <c r="AX17" s="469">
        <v>20.100000000000001</v>
      </c>
      <c r="AY17" s="469">
        <v>19.8</v>
      </c>
      <c r="AZ17" s="469">
        <v>19.5</v>
      </c>
      <c r="BA17" s="469">
        <v>20.399999999999999</v>
      </c>
      <c r="BB17" s="469">
        <v>11.6</v>
      </c>
      <c r="BC17" s="469">
        <v>11.6</v>
      </c>
      <c r="BD17" s="469">
        <v>12.6</v>
      </c>
      <c r="BE17" s="469">
        <v>14.1</v>
      </c>
      <c r="BF17" s="471">
        <v>19.63</v>
      </c>
    </row>
    <row r="18" spans="1:58" ht="15" customHeight="1">
      <c r="A18" s="348" t="s">
        <v>481</v>
      </c>
      <c r="B18" s="467">
        <v>32.6</v>
      </c>
      <c r="C18" s="467">
        <v>31.5</v>
      </c>
      <c r="D18" s="467">
        <v>30</v>
      </c>
      <c r="E18" s="467">
        <v>28.3</v>
      </c>
      <c r="F18" s="467">
        <v>28.7</v>
      </c>
      <c r="G18" s="467">
        <v>27.2</v>
      </c>
      <c r="H18" s="468">
        <v>25.4</v>
      </c>
      <c r="I18" s="468">
        <v>23.8</v>
      </c>
      <c r="J18" s="469">
        <v>24.1</v>
      </c>
      <c r="K18" s="469">
        <v>23.3</v>
      </c>
      <c r="L18" s="469">
        <v>21.5</v>
      </c>
      <c r="M18" s="469">
        <v>20.3</v>
      </c>
      <c r="N18" s="469">
        <v>22.2</v>
      </c>
      <c r="O18" s="469">
        <v>22.8</v>
      </c>
      <c r="P18" s="469">
        <v>22.5</v>
      </c>
      <c r="Q18" s="469">
        <v>22.2</v>
      </c>
      <c r="R18" s="469">
        <v>24.2</v>
      </c>
      <c r="S18" s="469">
        <v>23.2</v>
      </c>
      <c r="T18" s="469">
        <v>22.4</v>
      </c>
      <c r="U18" s="469">
        <v>21.3</v>
      </c>
      <c r="V18" s="469">
        <v>21.4</v>
      </c>
      <c r="W18" s="469">
        <v>20.6</v>
      </c>
      <c r="X18" s="469">
        <v>19.899999999999999</v>
      </c>
      <c r="Y18" s="469">
        <v>19.2</v>
      </c>
      <c r="Z18" s="469">
        <v>19.5</v>
      </c>
      <c r="AA18" s="469">
        <v>18.8</v>
      </c>
      <c r="AB18" s="469">
        <v>18.399999999999999</v>
      </c>
      <c r="AC18" s="469">
        <v>18</v>
      </c>
      <c r="AD18" s="469">
        <v>20.5</v>
      </c>
      <c r="AE18" s="469">
        <v>19.7</v>
      </c>
      <c r="AF18" s="469">
        <v>19.899999999999999</v>
      </c>
      <c r="AG18" s="469">
        <v>20.100000000000001</v>
      </c>
      <c r="AH18" s="469">
        <v>20.6</v>
      </c>
      <c r="AI18" s="469">
        <v>20.8</v>
      </c>
      <c r="AJ18" s="469">
        <v>20.7</v>
      </c>
      <c r="AK18" s="469">
        <v>20.51</v>
      </c>
      <c r="AL18" s="469">
        <v>17.5</v>
      </c>
      <c r="AM18" s="469">
        <v>17.399999999999999</v>
      </c>
      <c r="AN18" s="469">
        <v>17.600000000000001</v>
      </c>
      <c r="AO18" s="469">
        <v>17.600000000000001</v>
      </c>
      <c r="AP18" s="469">
        <v>18.3</v>
      </c>
      <c r="AQ18" s="469">
        <v>18.2</v>
      </c>
      <c r="AR18" s="469">
        <v>18.100000000000001</v>
      </c>
      <c r="AS18" s="469">
        <v>18.100000000000001</v>
      </c>
      <c r="AT18" s="469">
        <v>18.600000000000001</v>
      </c>
      <c r="AU18" s="469">
        <v>18.5</v>
      </c>
      <c r="AV18" s="469">
        <v>18.7</v>
      </c>
      <c r="AW18" s="469">
        <v>19</v>
      </c>
      <c r="AX18" s="469">
        <v>20.5</v>
      </c>
      <c r="AY18" s="469">
        <v>20.6</v>
      </c>
      <c r="AZ18" s="469">
        <v>20.5</v>
      </c>
      <c r="BA18" s="469">
        <v>20.6</v>
      </c>
      <c r="BB18" s="469">
        <v>11.7</v>
      </c>
      <c r="BC18" s="469">
        <v>11.8</v>
      </c>
      <c r="BD18" s="469">
        <v>12.9</v>
      </c>
      <c r="BE18" s="469">
        <v>14.8</v>
      </c>
      <c r="BF18" s="471">
        <v>18.7</v>
      </c>
    </row>
    <row r="19" spans="1:58" ht="15" customHeight="1">
      <c r="A19" s="348" t="s">
        <v>482</v>
      </c>
      <c r="B19" s="467">
        <v>2.4</v>
      </c>
      <c r="C19" s="467">
        <v>2.4</v>
      </c>
      <c r="D19" s="467">
        <v>2.2999999999999998</v>
      </c>
      <c r="E19" s="467">
        <v>2.1</v>
      </c>
      <c r="F19" s="467">
        <v>2.2000000000000002</v>
      </c>
      <c r="G19" s="467">
        <v>2</v>
      </c>
      <c r="H19" s="468">
        <v>1.8</v>
      </c>
      <c r="I19" s="468">
        <v>1.7</v>
      </c>
      <c r="J19" s="469">
        <v>1.6</v>
      </c>
      <c r="K19" s="469">
        <v>1.6</v>
      </c>
      <c r="L19" s="469">
        <v>1.6</v>
      </c>
      <c r="M19" s="469">
        <v>1.5</v>
      </c>
      <c r="N19" s="469">
        <v>1.6</v>
      </c>
      <c r="O19" s="469">
        <v>1.7</v>
      </c>
      <c r="P19" s="469">
        <v>1.6</v>
      </c>
      <c r="Q19" s="469">
        <v>1.5</v>
      </c>
      <c r="R19" s="469">
        <v>1.6</v>
      </c>
      <c r="S19" s="469">
        <v>1.6</v>
      </c>
      <c r="T19" s="469">
        <v>1.6</v>
      </c>
      <c r="U19" s="469">
        <v>1.5</v>
      </c>
      <c r="V19" s="469">
        <v>1.5</v>
      </c>
      <c r="W19" s="469">
        <v>1.4</v>
      </c>
      <c r="X19" s="469">
        <v>1.3</v>
      </c>
      <c r="Y19" s="469">
        <v>1.3</v>
      </c>
      <c r="Z19" s="469">
        <v>1.3</v>
      </c>
      <c r="AA19" s="469">
        <v>1.3</v>
      </c>
      <c r="AB19" s="469">
        <v>1.3</v>
      </c>
      <c r="AC19" s="469">
        <v>1.4</v>
      </c>
      <c r="AD19" s="469">
        <v>1.5</v>
      </c>
      <c r="AE19" s="469">
        <v>1.6</v>
      </c>
      <c r="AF19" s="469">
        <v>1.5</v>
      </c>
      <c r="AG19" s="469">
        <v>1.5</v>
      </c>
      <c r="AH19" s="469">
        <v>1.7</v>
      </c>
      <c r="AI19" s="469">
        <v>1.7</v>
      </c>
      <c r="AJ19" s="469">
        <v>1.7</v>
      </c>
      <c r="AK19" s="469">
        <v>1.7</v>
      </c>
      <c r="AL19" s="469">
        <v>1.5</v>
      </c>
      <c r="AM19" s="469">
        <v>1.5</v>
      </c>
      <c r="AN19" s="469">
        <v>1.3</v>
      </c>
      <c r="AO19" s="469">
        <v>1.3</v>
      </c>
      <c r="AP19" s="469">
        <v>1.4</v>
      </c>
      <c r="AQ19" s="469">
        <v>1.4</v>
      </c>
      <c r="AR19" s="469">
        <v>1.4</v>
      </c>
      <c r="AS19" s="469">
        <v>1.5</v>
      </c>
      <c r="AT19" s="469">
        <v>1.6</v>
      </c>
      <c r="AU19" s="469">
        <v>1.6</v>
      </c>
      <c r="AV19" s="469">
        <v>1.6</v>
      </c>
      <c r="AW19" s="469">
        <v>1.6</v>
      </c>
      <c r="AX19" s="469">
        <v>1.8</v>
      </c>
      <c r="AY19" s="469">
        <v>1.8</v>
      </c>
      <c r="AZ19" s="469">
        <v>1.8</v>
      </c>
      <c r="BA19" s="469">
        <v>1.8</v>
      </c>
      <c r="BB19" s="469">
        <v>1</v>
      </c>
      <c r="BC19" s="469">
        <v>1</v>
      </c>
      <c r="BD19" s="469">
        <v>1</v>
      </c>
      <c r="BE19" s="469">
        <v>1.2</v>
      </c>
      <c r="BF19" s="471">
        <v>1.6</v>
      </c>
    </row>
    <row r="20" spans="1:58" ht="15" customHeight="1">
      <c r="A20" s="348" t="s">
        <v>483</v>
      </c>
      <c r="B20" s="467">
        <v>2.5</v>
      </c>
      <c r="C20" s="467">
        <v>2.5</v>
      </c>
      <c r="D20" s="467">
        <v>2.5</v>
      </c>
      <c r="E20" s="467">
        <v>2.4</v>
      </c>
      <c r="F20" s="467">
        <v>2.2000000000000002</v>
      </c>
      <c r="G20" s="467">
        <v>2.1</v>
      </c>
      <c r="H20" s="472">
        <v>2</v>
      </c>
      <c r="I20" s="468">
        <v>1.9</v>
      </c>
      <c r="J20" s="469">
        <v>1.7</v>
      </c>
      <c r="K20" s="469">
        <v>1.7</v>
      </c>
      <c r="L20" s="469">
        <v>1.6</v>
      </c>
      <c r="M20" s="469">
        <v>1.6</v>
      </c>
      <c r="N20" s="469">
        <v>1.7</v>
      </c>
      <c r="O20" s="469">
        <v>1.7</v>
      </c>
      <c r="P20" s="469">
        <v>1.7</v>
      </c>
      <c r="Q20" s="469">
        <v>1.7</v>
      </c>
      <c r="R20" s="469">
        <v>1.7</v>
      </c>
      <c r="S20" s="469">
        <v>1.7</v>
      </c>
      <c r="T20" s="469">
        <v>1.7</v>
      </c>
      <c r="U20" s="469">
        <v>1.6</v>
      </c>
      <c r="V20" s="469">
        <v>1.5</v>
      </c>
      <c r="W20" s="469">
        <v>1.4</v>
      </c>
      <c r="X20" s="469">
        <v>1.4</v>
      </c>
      <c r="Y20" s="469">
        <v>1.4</v>
      </c>
      <c r="Z20" s="469">
        <v>1.3</v>
      </c>
      <c r="AA20" s="469">
        <v>1.3</v>
      </c>
      <c r="AB20" s="469">
        <v>1.3</v>
      </c>
      <c r="AC20" s="469">
        <v>1.4</v>
      </c>
      <c r="AD20" s="469">
        <v>1.5</v>
      </c>
      <c r="AE20" s="469">
        <v>1.6</v>
      </c>
      <c r="AF20" s="469">
        <v>1.6</v>
      </c>
      <c r="AG20" s="469">
        <v>1.6</v>
      </c>
      <c r="AH20" s="469">
        <v>1.7</v>
      </c>
      <c r="AI20" s="469">
        <v>1.7</v>
      </c>
      <c r="AJ20" s="469">
        <v>1.7</v>
      </c>
      <c r="AK20" s="469">
        <v>1.7</v>
      </c>
      <c r="AL20" s="469">
        <v>1.5</v>
      </c>
      <c r="AM20" s="469">
        <v>1.5</v>
      </c>
      <c r="AN20" s="469">
        <v>1.5</v>
      </c>
      <c r="AO20" s="469">
        <v>1.5</v>
      </c>
      <c r="AP20" s="469">
        <v>1.4</v>
      </c>
      <c r="AQ20" s="469">
        <v>1.4</v>
      </c>
      <c r="AR20" s="469">
        <v>1.5</v>
      </c>
      <c r="AS20" s="469">
        <v>1.5</v>
      </c>
      <c r="AT20" s="469">
        <v>1.6</v>
      </c>
      <c r="AU20" s="469">
        <v>1.6</v>
      </c>
      <c r="AV20" s="469">
        <v>1.6</v>
      </c>
      <c r="AW20" s="469">
        <v>1.6</v>
      </c>
      <c r="AX20" s="469">
        <v>1.8</v>
      </c>
      <c r="AY20" s="469">
        <v>1.8</v>
      </c>
      <c r="AZ20" s="469">
        <v>1.8</v>
      </c>
      <c r="BA20" s="469">
        <v>1.8</v>
      </c>
      <c r="BB20" s="469">
        <v>1</v>
      </c>
      <c r="BC20" s="469">
        <v>1</v>
      </c>
      <c r="BD20" s="469">
        <v>1.1000000000000001</v>
      </c>
      <c r="BE20" s="469">
        <v>1.2</v>
      </c>
      <c r="BF20" s="471">
        <v>1.6</v>
      </c>
    </row>
    <row r="21" spans="1:58" ht="15" customHeight="1">
      <c r="A21" s="348" t="s">
        <v>484</v>
      </c>
      <c r="B21" s="467">
        <v>9.1999999999999993</v>
      </c>
      <c r="C21" s="467">
        <v>9.5</v>
      </c>
      <c r="D21" s="467">
        <v>9.1999999999999993</v>
      </c>
      <c r="E21" s="467">
        <v>8.9</v>
      </c>
      <c r="F21" s="467">
        <v>9.3000000000000007</v>
      </c>
      <c r="G21" s="467">
        <v>8.4</v>
      </c>
      <c r="H21" s="468">
        <v>8.1</v>
      </c>
      <c r="I21" s="468">
        <v>7.5</v>
      </c>
      <c r="J21" s="469">
        <v>7.3</v>
      </c>
      <c r="K21" s="469">
        <v>7.7</v>
      </c>
      <c r="L21" s="469">
        <v>8</v>
      </c>
      <c r="M21" s="469">
        <v>8.3000000000000007</v>
      </c>
      <c r="N21" s="469">
        <v>8.1</v>
      </c>
      <c r="O21" s="469">
        <v>7.9</v>
      </c>
      <c r="P21" s="469">
        <v>7.5</v>
      </c>
      <c r="Q21" s="469">
        <v>7.5</v>
      </c>
      <c r="R21" s="469">
        <v>7.6</v>
      </c>
      <c r="S21" s="469">
        <v>7.7</v>
      </c>
      <c r="T21" s="469">
        <v>7.4</v>
      </c>
      <c r="U21" s="469">
        <v>7.3</v>
      </c>
      <c r="V21" s="469">
        <v>7.4</v>
      </c>
      <c r="W21" s="469">
        <v>7.7</v>
      </c>
      <c r="X21" s="469">
        <v>7.7</v>
      </c>
      <c r="Y21" s="469">
        <v>8</v>
      </c>
      <c r="Z21" s="469">
        <v>7.8</v>
      </c>
      <c r="AA21" s="469">
        <v>7.4</v>
      </c>
      <c r="AB21" s="469">
        <v>7.4</v>
      </c>
      <c r="AC21" s="469">
        <v>8</v>
      </c>
      <c r="AD21" s="469">
        <v>8</v>
      </c>
      <c r="AE21" s="469">
        <v>8.3000000000000007</v>
      </c>
      <c r="AF21" s="469">
        <v>8</v>
      </c>
      <c r="AG21" s="469">
        <v>7.9</v>
      </c>
      <c r="AH21" s="469">
        <v>8.1</v>
      </c>
      <c r="AI21" s="469">
        <v>8.5</v>
      </c>
      <c r="AJ21" s="469">
        <v>8.1999999999999993</v>
      </c>
      <c r="AK21" s="469">
        <v>8.1999999999999993</v>
      </c>
      <c r="AL21" s="469">
        <v>8.5</v>
      </c>
      <c r="AM21" s="469">
        <v>8.6999999999999993</v>
      </c>
      <c r="AN21" s="469" t="s">
        <v>485</v>
      </c>
      <c r="AO21" s="469" t="s">
        <v>485</v>
      </c>
      <c r="AP21" s="469">
        <v>8.1</v>
      </c>
      <c r="AQ21" s="469">
        <v>8.3000000000000007</v>
      </c>
      <c r="AR21" s="469">
        <v>8.4</v>
      </c>
      <c r="AS21" s="469">
        <v>8.5</v>
      </c>
      <c r="AT21" s="469">
        <v>8.6999999999999993</v>
      </c>
      <c r="AU21" s="469">
        <v>8.6999999999999993</v>
      </c>
      <c r="AV21" s="469">
        <v>8.5</v>
      </c>
      <c r="AW21" s="469">
        <v>8.6999999999999993</v>
      </c>
      <c r="AX21" s="469">
        <v>9.1199999999999992</v>
      </c>
      <c r="AY21" s="469">
        <v>9.4600000000000009</v>
      </c>
      <c r="AZ21" s="469">
        <v>9.8000000000000007</v>
      </c>
      <c r="BA21" s="469">
        <v>9.5</v>
      </c>
      <c r="BB21" s="469">
        <v>8.6999999999999993</v>
      </c>
      <c r="BC21" s="469">
        <v>8.6</v>
      </c>
      <c r="BD21" s="469">
        <v>8.3000000000000007</v>
      </c>
      <c r="BE21" s="469">
        <v>8.6999999999999993</v>
      </c>
      <c r="BF21" s="471">
        <v>8.8000000000000007</v>
      </c>
    </row>
    <row r="22" spans="1:58" ht="15" customHeight="1">
      <c r="A22" s="348" t="s">
        <v>486</v>
      </c>
      <c r="B22" s="467">
        <v>17.8</v>
      </c>
      <c r="C22" s="467">
        <v>18.2</v>
      </c>
      <c r="D22" s="467">
        <v>16.3</v>
      </c>
      <c r="E22" s="467">
        <v>15.6</v>
      </c>
      <c r="F22" s="467">
        <v>15.6</v>
      </c>
      <c r="G22" s="467">
        <v>14.4</v>
      </c>
      <c r="H22" s="468">
        <v>16.2</v>
      </c>
      <c r="I22" s="468">
        <v>16.899999999999999</v>
      </c>
      <c r="J22" s="469">
        <v>16.600000000000001</v>
      </c>
      <c r="K22" s="469">
        <v>17.8</v>
      </c>
      <c r="L22" s="469">
        <v>17.899999999999999</v>
      </c>
      <c r="M22" s="469">
        <v>17.8</v>
      </c>
      <c r="N22" s="469">
        <v>16.8</v>
      </c>
      <c r="O22" s="469">
        <v>15.8</v>
      </c>
      <c r="P22" s="469">
        <v>16</v>
      </c>
      <c r="Q22" s="469">
        <v>15.07</v>
      </c>
      <c r="R22" s="469">
        <v>15.3</v>
      </c>
      <c r="S22" s="469">
        <v>14.9</v>
      </c>
      <c r="T22" s="469">
        <v>15</v>
      </c>
      <c r="U22" s="469">
        <v>15</v>
      </c>
      <c r="V22" s="469">
        <v>14.9</v>
      </c>
      <c r="W22" s="469">
        <v>16.8</v>
      </c>
      <c r="X22" s="469">
        <v>15.9</v>
      </c>
      <c r="Y22" s="469">
        <v>16.100000000000001</v>
      </c>
      <c r="Z22" s="469">
        <v>15.6</v>
      </c>
      <c r="AA22" s="469">
        <v>15.4</v>
      </c>
      <c r="AB22" s="469">
        <v>16.399999999999999</v>
      </c>
      <c r="AC22" s="469">
        <v>16.600000000000001</v>
      </c>
      <c r="AD22" s="469">
        <v>15.7</v>
      </c>
      <c r="AE22" s="469">
        <v>15.8</v>
      </c>
      <c r="AF22" s="469">
        <v>16.3</v>
      </c>
      <c r="AG22" s="469">
        <v>16.5</v>
      </c>
      <c r="AH22" s="469">
        <v>0</v>
      </c>
      <c r="AI22" s="469">
        <v>0</v>
      </c>
      <c r="AJ22" s="469">
        <v>0</v>
      </c>
      <c r="AK22" s="469">
        <v>0</v>
      </c>
      <c r="AL22" s="469">
        <v>0</v>
      </c>
      <c r="AM22" s="469">
        <v>0</v>
      </c>
      <c r="AN22" s="469">
        <v>0</v>
      </c>
      <c r="AO22" s="469">
        <v>0</v>
      </c>
      <c r="AP22" s="469">
        <v>0</v>
      </c>
      <c r="AQ22" s="469">
        <v>0</v>
      </c>
      <c r="AR22" s="469">
        <v>0</v>
      </c>
      <c r="AS22" s="469">
        <v>0</v>
      </c>
      <c r="AT22" s="469">
        <v>0</v>
      </c>
      <c r="AU22" s="469">
        <v>0</v>
      </c>
      <c r="AV22" s="469">
        <v>0</v>
      </c>
      <c r="AW22" s="469">
        <v>0</v>
      </c>
      <c r="AX22" s="469">
        <v>0</v>
      </c>
      <c r="AY22" s="469">
        <v>0</v>
      </c>
      <c r="AZ22" s="469">
        <v>0</v>
      </c>
      <c r="BA22" s="469">
        <v>0</v>
      </c>
      <c r="BB22" s="469">
        <v>0</v>
      </c>
      <c r="BC22" s="469">
        <v>0</v>
      </c>
      <c r="BD22" s="469">
        <v>0</v>
      </c>
      <c r="BE22" s="469">
        <v>0</v>
      </c>
      <c r="BF22" s="471">
        <v>0</v>
      </c>
    </row>
    <row r="23" spans="1:58" ht="15" customHeight="1">
      <c r="A23" s="348" t="s">
        <v>487</v>
      </c>
      <c r="B23" s="469">
        <v>0</v>
      </c>
      <c r="C23" s="469">
        <v>0</v>
      </c>
      <c r="D23" s="469">
        <v>0</v>
      </c>
      <c r="E23" s="469">
        <v>0</v>
      </c>
      <c r="F23" s="469">
        <v>0</v>
      </c>
      <c r="G23" s="469">
        <v>0</v>
      </c>
      <c r="H23" s="469">
        <v>0</v>
      </c>
      <c r="I23" s="469">
        <v>0</v>
      </c>
      <c r="J23" s="469">
        <v>0</v>
      </c>
      <c r="K23" s="469">
        <v>0</v>
      </c>
      <c r="L23" s="469">
        <v>0</v>
      </c>
      <c r="M23" s="469">
        <v>0</v>
      </c>
      <c r="N23" s="469">
        <v>0</v>
      </c>
      <c r="O23" s="469">
        <v>0</v>
      </c>
      <c r="P23" s="469">
        <v>0</v>
      </c>
      <c r="Q23" s="469">
        <v>0</v>
      </c>
      <c r="R23" s="469">
        <v>0</v>
      </c>
      <c r="S23" s="469">
        <v>0</v>
      </c>
      <c r="T23" s="469">
        <v>0</v>
      </c>
      <c r="U23" s="469">
        <v>0</v>
      </c>
      <c r="V23" s="469">
        <v>0</v>
      </c>
      <c r="W23" s="469">
        <v>0</v>
      </c>
      <c r="X23" s="469">
        <v>0</v>
      </c>
      <c r="Y23" s="469">
        <v>0</v>
      </c>
      <c r="Z23" s="469">
        <v>0</v>
      </c>
      <c r="AA23" s="469">
        <v>0</v>
      </c>
      <c r="AB23" s="469">
        <v>0</v>
      </c>
      <c r="AC23" s="469">
        <v>0</v>
      </c>
      <c r="AD23" s="469">
        <v>0</v>
      </c>
      <c r="AE23" s="469">
        <v>0</v>
      </c>
      <c r="AF23" s="469">
        <v>0</v>
      </c>
      <c r="AG23" s="469">
        <v>0</v>
      </c>
      <c r="AH23" s="469">
        <v>15.2</v>
      </c>
      <c r="AI23" s="469">
        <v>16</v>
      </c>
      <c r="AJ23" s="469">
        <v>14.5</v>
      </c>
      <c r="AK23" s="469">
        <v>16.8</v>
      </c>
      <c r="AL23" s="469">
        <v>16.899999999999999</v>
      </c>
      <c r="AM23" s="469">
        <v>17.7</v>
      </c>
      <c r="AN23" s="469">
        <v>14.5</v>
      </c>
      <c r="AO23" s="469">
        <v>15.4</v>
      </c>
      <c r="AP23" s="469">
        <v>15.3</v>
      </c>
      <c r="AQ23" s="469">
        <v>16.7</v>
      </c>
      <c r="AR23" s="469">
        <v>17.7</v>
      </c>
      <c r="AS23" s="469">
        <v>17.100000000000001</v>
      </c>
      <c r="AT23" s="469">
        <v>15.9</v>
      </c>
      <c r="AU23" s="469">
        <v>14.9</v>
      </c>
      <c r="AV23" s="469">
        <v>16.8</v>
      </c>
      <c r="AW23" s="469">
        <v>17.8</v>
      </c>
      <c r="AX23" s="469">
        <v>18.100000000000001</v>
      </c>
      <c r="AY23" s="469">
        <v>18.600000000000001</v>
      </c>
      <c r="AZ23" s="469">
        <v>18.100000000000001</v>
      </c>
      <c r="BA23" s="469">
        <v>16.5</v>
      </c>
      <c r="BB23" s="469">
        <v>13.9</v>
      </c>
      <c r="BC23" s="469">
        <v>15</v>
      </c>
      <c r="BD23" s="469">
        <v>15.1</v>
      </c>
      <c r="BE23" s="469">
        <v>15.8</v>
      </c>
      <c r="BF23" s="471">
        <v>15.4</v>
      </c>
    </row>
    <row r="24" spans="1:58" ht="15" customHeight="1">
      <c r="A24" s="348" t="s">
        <v>488</v>
      </c>
      <c r="B24" s="467">
        <v>15.7</v>
      </c>
      <c r="C24" s="467">
        <v>16.100000000000001</v>
      </c>
      <c r="D24" s="467">
        <v>14.2</v>
      </c>
      <c r="E24" s="467">
        <v>14</v>
      </c>
      <c r="F24" s="467">
        <v>13.9</v>
      </c>
      <c r="G24" s="467">
        <v>12.9</v>
      </c>
      <c r="H24" s="468">
        <v>15.6</v>
      </c>
      <c r="I24" s="468">
        <v>16.100000000000001</v>
      </c>
      <c r="J24" s="469">
        <v>16</v>
      </c>
      <c r="K24" s="469">
        <v>17</v>
      </c>
      <c r="L24" s="469">
        <v>17.7</v>
      </c>
      <c r="M24" s="469">
        <v>17.8</v>
      </c>
      <c r="N24" s="469">
        <v>16.8</v>
      </c>
      <c r="O24" s="469">
        <v>15.9</v>
      </c>
      <c r="P24" s="469">
        <v>15.7</v>
      </c>
      <c r="Q24" s="469">
        <v>14.74</v>
      </c>
      <c r="R24" s="469">
        <v>15</v>
      </c>
      <c r="S24" s="469">
        <v>14.7</v>
      </c>
      <c r="T24" s="469">
        <v>14.7</v>
      </c>
      <c r="U24" s="469">
        <v>15.1</v>
      </c>
      <c r="V24" s="469">
        <v>15</v>
      </c>
      <c r="W24" s="469">
        <v>17</v>
      </c>
      <c r="X24" s="469">
        <v>16</v>
      </c>
      <c r="Y24" s="469">
        <v>16.2</v>
      </c>
      <c r="Z24" s="469">
        <v>15.6</v>
      </c>
      <c r="AA24" s="469">
        <v>15.4</v>
      </c>
      <c r="AB24" s="469">
        <v>16.399999999999999</v>
      </c>
      <c r="AC24" s="469">
        <v>0</v>
      </c>
      <c r="AD24" s="469">
        <v>0</v>
      </c>
      <c r="AE24" s="469">
        <v>0</v>
      </c>
      <c r="AF24" s="469">
        <v>0</v>
      </c>
      <c r="AG24" s="469">
        <v>0</v>
      </c>
      <c r="AH24" s="469">
        <v>0</v>
      </c>
      <c r="AI24" s="469">
        <v>0</v>
      </c>
      <c r="AJ24" s="469">
        <v>0</v>
      </c>
      <c r="AK24" s="469">
        <v>0</v>
      </c>
      <c r="AL24" s="469">
        <v>0</v>
      </c>
      <c r="AM24" s="469">
        <v>0</v>
      </c>
      <c r="AN24" s="469">
        <v>0</v>
      </c>
      <c r="AO24" s="469">
        <v>0</v>
      </c>
      <c r="AP24" s="469">
        <v>0</v>
      </c>
      <c r="AQ24" s="469">
        <v>0</v>
      </c>
      <c r="AR24" s="469">
        <v>0</v>
      </c>
      <c r="AS24" s="469">
        <v>0</v>
      </c>
      <c r="AT24" s="469">
        <v>0</v>
      </c>
      <c r="AU24" s="469">
        <v>0</v>
      </c>
      <c r="AV24" s="469">
        <v>0</v>
      </c>
      <c r="AW24" s="469">
        <v>0</v>
      </c>
      <c r="AX24" s="469">
        <v>0</v>
      </c>
      <c r="AY24" s="469">
        <v>0</v>
      </c>
      <c r="AZ24" s="469">
        <v>0</v>
      </c>
      <c r="BA24" s="469">
        <v>0</v>
      </c>
      <c r="BB24" s="469">
        <v>0</v>
      </c>
      <c r="BC24" s="469">
        <v>0</v>
      </c>
      <c r="BD24" s="469">
        <v>0</v>
      </c>
      <c r="BE24" s="469">
        <v>0</v>
      </c>
      <c r="BF24" s="471">
        <v>0</v>
      </c>
    </row>
    <row r="25" spans="1:58" ht="15" customHeight="1">
      <c r="A25" s="348" t="s">
        <v>489</v>
      </c>
      <c r="B25" s="467">
        <v>49.2</v>
      </c>
      <c r="C25" s="467">
        <v>47.4</v>
      </c>
      <c r="D25" s="467">
        <v>48.9</v>
      </c>
      <c r="E25" s="467">
        <v>45.8</v>
      </c>
      <c r="F25" s="467">
        <v>47.7</v>
      </c>
      <c r="G25" s="467">
        <v>47.3</v>
      </c>
      <c r="H25" s="468">
        <v>47.4</v>
      </c>
      <c r="I25" s="472">
        <v>48</v>
      </c>
      <c r="J25" s="469">
        <v>48.9</v>
      </c>
      <c r="K25" s="469">
        <v>45.6</v>
      </c>
      <c r="L25" s="469">
        <v>44.3</v>
      </c>
      <c r="M25" s="469">
        <v>45.7</v>
      </c>
      <c r="N25" s="469">
        <v>45.1</v>
      </c>
      <c r="O25" s="469">
        <v>48</v>
      </c>
      <c r="P25" s="469">
        <v>47.3</v>
      </c>
      <c r="Q25" s="469">
        <v>49.7</v>
      </c>
      <c r="R25" s="469">
        <v>47.7</v>
      </c>
      <c r="S25" s="469">
        <v>47.1</v>
      </c>
      <c r="T25" s="469">
        <v>44.1</v>
      </c>
      <c r="U25" s="469">
        <v>48.4</v>
      </c>
      <c r="V25" s="469">
        <v>47.7</v>
      </c>
      <c r="W25" s="469">
        <v>43.5</v>
      </c>
      <c r="X25" s="469">
        <v>45</v>
      </c>
      <c r="Y25" s="469">
        <v>44.7</v>
      </c>
      <c r="Z25" s="469">
        <v>43.7</v>
      </c>
      <c r="AA25" s="469">
        <v>44.3</v>
      </c>
      <c r="AB25" s="469">
        <v>45.1</v>
      </c>
      <c r="AC25" s="469">
        <v>45.4</v>
      </c>
      <c r="AD25" s="469">
        <v>47.1</v>
      </c>
      <c r="AE25" s="469">
        <v>46.7</v>
      </c>
      <c r="AF25" s="469">
        <v>46.8</v>
      </c>
      <c r="AG25" s="469">
        <v>47.2</v>
      </c>
      <c r="AH25" s="469">
        <v>0</v>
      </c>
      <c r="AI25" s="469">
        <v>0</v>
      </c>
      <c r="AJ25" s="469">
        <v>0</v>
      </c>
      <c r="AK25" s="469">
        <v>0</v>
      </c>
      <c r="AL25" s="469">
        <v>0</v>
      </c>
      <c r="AM25" s="469">
        <v>0</v>
      </c>
      <c r="AN25" s="469">
        <v>0</v>
      </c>
      <c r="AO25" s="469">
        <v>0</v>
      </c>
      <c r="AP25" s="469">
        <v>0</v>
      </c>
      <c r="AQ25" s="469">
        <v>0</v>
      </c>
      <c r="AR25" s="469">
        <v>0</v>
      </c>
      <c r="AS25" s="469">
        <v>0</v>
      </c>
      <c r="AT25" s="469">
        <v>0</v>
      </c>
      <c r="AU25" s="469">
        <v>0</v>
      </c>
      <c r="AV25" s="469">
        <v>0</v>
      </c>
      <c r="AW25" s="469">
        <v>0</v>
      </c>
      <c r="AX25" s="469">
        <v>0</v>
      </c>
      <c r="AY25" s="469">
        <v>0</v>
      </c>
      <c r="AZ25" s="469">
        <v>0</v>
      </c>
      <c r="BA25" s="469">
        <v>0</v>
      </c>
      <c r="BB25" s="469">
        <v>0</v>
      </c>
      <c r="BC25" s="469">
        <v>0</v>
      </c>
      <c r="BD25" s="469">
        <v>0</v>
      </c>
      <c r="BE25" s="469">
        <v>0</v>
      </c>
      <c r="BF25" s="471">
        <v>0</v>
      </c>
    </row>
    <row r="26" spans="1:58" ht="15" customHeight="1">
      <c r="A26" s="348" t="s">
        <v>490</v>
      </c>
      <c r="B26" s="469">
        <v>0</v>
      </c>
      <c r="C26" s="469">
        <v>0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0</v>
      </c>
      <c r="R26" s="469">
        <v>0</v>
      </c>
      <c r="S26" s="469">
        <v>0</v>
      </c>
      <c r="T26" s="469">
        <v>0</v>
      </c>
      <c r="U26" s="469">
        <v>0</v>
      </c>
      <c r="V26" s="469">
        <v>0</v>
      </c>
      <c r="W26" s="469">
        <v>0</v>
      </c>
      <c r="X26" s="469">
        <v>0</v>
      </c>
      <c r="Y26" s="469">
        <v>0</v>
      </c>
      <c r="Z26" s="469">
        <v>0</v>
      </c>
      <c r="AA26" s="469">
        <v>0</v>
      </c>
      <c r="AB26" s="469">
        <v>0</v>
      </c>
      <c r="AC26" s="469">
        <v>0</v>
      </c>
      <c r="AD26" s="469">
        <v>0</v>
      </c>
      <c r="AE26" s="469">
        <v>0</v>
      </c>
      <c r="AF26" s="469">
        <v>0</v>
      </c>
      <c r="AG26" s="469">
        <v>0</v>
      </c>
      <c r="AH26" s="469">
        <v>47.9</v>
      </c>
      <c r="AI26" s="469">
        <v>39.6</v>
      </c>
      <c r="AJ26" s="469">
        <v>38.6</v>
      </c>
      <c r="AK26" s="469">
        <v>35.200000000000003</v>
      </c>
      <c r="AL26" s="469">
        <v>34</v>
      </c>
      <c r="AM26" s="469">
        <v>33.799999999999997</v>
      </c>
      <c r="AN26" s="469">
        <v>44.4</v>
      </c>
      <c r="AO26" s="469">
        <v>44.8</v>
      </c>
      <c r="AP26" s="469">
        <v>42.3</v>
      </c>
      <c r="AQ26" s="469">
        <v>39.6</v>
      </c>
      <c r="AR26" s="469">
        <v>38.9</v>
      </c>
      <c r="AS26" s="469">
        <v>43.4</v>
      </c>
      <c r="AT26" s="469">
        <v>43.1</v>
      </c>
      <c r="AU26" s="469">
        <v>44.9</v>
      </c>
      <c r="AV26" s="469">
        <v>38</v>
      </c>
      <c r="AW26" s="469">
        <v>36.299999999999997</v>
      </c>
      <c r="AX26" s="469">
        <v>35.299999999999997</v>
      </c>
      <c r="AY26" s="469">
        <v>34.4</v>
      </c>
      <c r="AZ26" s="469">
        <v>33.700000000000003</v>
      </c>
      <c r="BA26" s="469">
        <v>38.299999999999997</v>
      </c>
      <c r="BB26" s="469">
        <v>35.5</v>
      </c>
      <c r="BC26" s="469">
        <v>32.6</v>
      </c>
      <c r="BD26" s="469">
        <v>33.1</v>
      </c>
      <c r="BE26" s="469">
        <v>30.1</v>
      </c>
      <c r="BF26" s="471">
        <v>29.9</v>
      </c>
    </row>
    <row r="27" spans="1:58" ht="15" customHeight="1">
      <c r="A27" s="348" t="s">
        <v>491</v>
      </c>
      <c r="B27" s="467">
        <v>11.4</v>
      </c>
      <c r="C27" s="467">
        <v>8.5</v>
      </c>
      <c r="D27" s="467">
        <v>14.7</v>
      </c>
      <c r="E27" s="467">
        <v>14.5</v>
      </c>
      <c r="F27" s="467">
        <v>12.1</v>
      </c>
      <c r="G27" s="467">
        <v>16.2</v>
      </c>
      <c r="H27" s="468">
        <v>17.600000000000001</v>
      </c>
      <c r="I27" s="468">
        <v>13.5</v>
      </c>
      <c r="J27" s="469">
        <v>14.1</v>
      </c>
      <c r="K27" s="469">
        <v>15.1</v>
      </c>
      <c r="L27" s="469">
        <v>15.4</v>
      </c>
      <c r="M27" s="469">
        <v>18.600000000000001</v>
      </c>
      <c r="N27" s="469">
        <v>19.8</v>
      </c>
      <c r="O27" s="469">
        <v>20.9</v>
      </c>
      <c r="P27" s="469">
        <v>16.7</v>
      </c>
      <c r="Q27" s="469">
        <v>18.100000000000001</v>
      </c>
      <c r="R27" s="469">
        <v>17.399999999999999</v>
      </c>
      <c r="S27" s="469">
        <v>17.3</v>
      </c>
      <c r="T27" s="469">
        <v>16.7</v>
      </c>
      <c r="U27" s="469">
        <v>21</v>
      </c>
      <c r="V27" s="469">
        <v>19.899999999999999</v>
      </c>
      <c r="W27" s="469">
        <v>18.2</v>
      </c>
      <c r="X27" s="469">
        <v>19</v>
      </c>
      <c r="Y27" s="469">
        <v>16.899999999999999</v>
      </c>
      <c r="Z27" s="469">
        <v>16.5</v>
      </c>
      <c r="AA27" s="469">
        <v>17.3</v>
      </c>
      <c r="AB27" s="469">
        <v>17.5</v>
      </c>
      <c r="AC27" s="469">
        <v>15.2</v>
      </c>
      <c r="AD27" s="469">
        <v>15</v>
      </c>
      <c r="AE27" s="469">
        <v>13.2</v>
      </c>
      <c r="AF27" s="469">
        <v>13</v>
      </c>
      <c r="AG27" s="469">
        <v>13.2</v>
      </c>
      <c r="AH27" s="469">
        <v>0</v>
      </c>
      <c r="AI27" s="469">
        <v>0</v>
      </c>
      <c r="AJ27" s="469">
        <v>0</v>
      </c>
      <c r="AK27" s="469">
        <v>0</v>
      </c>
      <c r="AL27" s="469">
        <v>0</v>
      </c>
      <c r="AM27" s="469">
        <v>0</v>
      </c>
      <c r="AN27" s="469">
        <v>0</v>
      </c>
      <c r="AO27" s="469">
        <v>0</v>
      </c>
      <c r="AP27" s="469">
        <v>0</v>
      </c>
      <c r="AQ27" s="469">
        <v>0</v>
      </c>
      <c r="AR27" s="469">
        <v>0</v>
      </c>
      <c r="AS27" s="469">
        <v>0</v>
      </c>
      <c r="AT27" s="469">
        <v>0</v>
      </c>
      <c r="AU27" s="469">
        <v>0</v>
      </c>
      <c r="AV27" s="469">
        <v>0</v>
      </c>
      <c r="AW27" s="469">
        <v>0</v>
      </c>
      <c r="AX27" s="469">
        <v>0</v>
      </c>
      <c r="AY27" s="469">
        <v>0</v>
      </c>
      <c r="AZ27" s="469">
        <v>0</v>
      </c>
      <c r="BA27" s="469">
        <v>0</v>
      </c>
      <c r="BB27" s="469">
        <v>0</v>
      </c>
      <c r="BC27" s="469">
        <v>0</v>
      </c>
      <c r="BD27" s="469">
        <v>0</v>
      </c>
      <c r="BE27" s="469">
        <v>0</v>
      </c>
      <c r="BF27" s="471">
        <v>0</v>
      </c>
    </row>
    <row r="28" spans="1:58" ht="15" customHeight="1">
      <c r="A28" s="348" t="s">
        <v>492</v>
      </c>
      <c r="B28" s="467">
        <v>95.9</v>
      </c>
      <c r="C28" s="467">
        <v>88.7</v>
      </c>
      <c r="D28" s="467">
        <v>92.3</v>
      </c>
      <c r="E28" s="467">
        <v>92.8</v>
      </c>
      <c r="F28" s="467">
        <v>83.9</v>
      </c>
      <c r="G28" s="467">
        <v>84.9</v>
      </c>
      <c r="H28" s="468">
        <v>84.4</v>
      </c>
      <c r="I28" s="468">
        <v>89.7</v>
      </c>
      <c r="J28" s="469">
        <v>86.2</v>
      </c>
      <c r="K28" s="469">
        <v>85.5</v>
      </c>
      <c r="L28" s="469">
        <v>88.9</v>
      </c>
      <c r="M28" s="469">
        <v>85.3</v>
      </c>
      <c r="N28" s="469">
        <v>85.2</v>
      </c>
      <c r="O28" s="469">
        <v>84.7</v>
      </c>
      <c r="P28" s="469">
        <v>85.3</v>
      </c>
      <c r="Q28" s="469">
        <v>85.1</v>
      </c>
      <c r="R28" s="469">
        <v>86.1</v>
      </c>
      <c r="S28" s="469">
        <v>85.8</v>
      </c>
      <c r="T28" s="469">
        <v>86.2</v>
      </c>
      <c r="U28" s="469">
        <v>83.6</v>
      </c>
      <c r="V28" s="469">
        <v>85.6</v>
      </c>
      <c r="W28" s="469">
        <v>85</v>
      </c>
      <c r="X28" s="469">
        <v>86.4</v>
      </c>
      <c r="Y28" s="469">
        <v>86.6</v>
      </c>
      <c r="Z28" s="469">
        <v>86</v>
      </c>
      <c r="AA28" s="469">
        <v>85.5</v>
      </c>
      <c r="AB28" s="469">
        <v>86.9</v>
      </c>
      <c r="AC28" s="469">
        <v>86.1</v>
      </c>
      <c r="AD28" s="469">
        <v>86.4</v>
      </c>
      <c r="AE28" s="469">
        <v>86.3</v>
      </c>
      <c r="AF28" s="469">
        <v>86.5</v>
      </c>
      <c r="AG28" s="469">
        <v>85.9</v>
      </c>
      <c r="AH28" s="469">
        <v>86.8</v>
      </c>
      <c r="AI28" s="469">
        <v>86.5</v>
      </c>
      <c r="AJ28" s="469">
        <v>86.9</v>
      </c>
      <c r="AK28" s="469">
        <v>86.5</v>
      </c>
      <c r="AL28" s="469">
        <v>86.1</v>
      </c>
      <c r="AM28" s="469">
        <v>89.6</v>
      </c>
      <c r="AN28" s="469">
        <v>90</v>
      </c>
      <c r="AO28" s="469">
        <v>85.9</v>
      </c>
      <c r="AP28" s="469">
        <v>85.2</v>
      </c>
      <c r="AQ28" s="469">
        <v>86.6</v>
      </c>
      <c r="AR28" s="469">
        <v>86.2</v>
      </c>
      <c r="AS28" s="469">
        <v>86.1</v>
      </c>
      <c r="AT28" s="469">
        <v>85.3</v>
      </c>
      <c r="AU28" s="469">
        <v>84.8</v>
      </c>
      <c r="AV28" s="469">
        <v>84.1</v>
      </c>
      <c r="AW28" s="469">
        <v>80.8</v>
      </c>
      <c r="AX28" s="469">
        <v>80.3</v>
      </c>
      <c r="AY28" s="469">
        <v>84.5</v>
      </c>
      <c r="AZ28" s="469">
        <v>84.4</v>
      </c>
      <c r="BA28" s="469">
        <v>84.2</v>
      </c>
      <c r="BB28" s="469">
        <v>83.6</v>
      </c>
      <c r="BC28" s="469">
        <v>74.5</v>
      </c>
      <c r="BD28" s="469">
        <v>86</v>
      </c>
      <c r="BE28" s="469">
        <v>95.5</v>
      </c>
      <c r="BF28" s="471">
        <v>88</v>
      </c>
    </row>
    <row r="29" spans="1:58" s="368" customFormat="1" ht="15" customHeight="1">
      <c r="A29" s="348" t="s">
        <v>493</v>
      </c>
      <c r="B29" s="467">
        <v>0</v>
      </c>
      <c r="C29" s="467">
        <v>0</v>
      </c>
      <c r="D29" s="467">
        <v>0</v>
      </c>
      <c r="E29" s="467">
        <v>0</v>
      </c>
      <c r="F29" s="467">
        <v>0</v>
      </c>
      <c r="G29" s="467">
        <v>0</v>
      </c>
      <c r="H29" s="467">
        <v>0</v>
      </c>
      <c r="I29" s="467">
        <v>0</v>
      </c>
      <c r="J29" s="467">
        <v>0</v>
      </c>
      <c r="K29" s="467">
        <v>0</v>
      </c>
      <c r="L29" s="467">
        <v>0</v>
      </c>
      <c r="M29" s="467">
        <v>0</v>
      </c>
      <c r="N29" s="467">
        <v>0</v>
      </c>
      <c r="O29" s="467">
        <v>0</v>
      </c>
      <c r="P29" s="467">
        <v>0</v>
      </c>
      <c r="Q29" s="467">
        <v>0</v>
      </c>
      <c r="R29" s="467">
        <v>0</v>
      </c>
      <c r="S29" s="467">
        <v>0</v>
      </c>
      <c r="T29" s="467">
        <v>0</v>
      </c>
      <c r="U29" s="467">
        <v>0</v>
      </c>
      <c r="V29" s="467">
        <v>0</v>
      </c>
      <c r="W29" s="467">
        <v>0</v>
      </c>
      <c r="X29" s="467">
        <v>0</v>
      </c>
      <c r="Y29" s="467">
        <v>0</v>
      </c>
      <c r="Z29" s="467">
        <v>0</v>
      </c>
      <c r="AA29" s="467">
        <v>0</v>
      </c>
      <c r="AB29" s="467">
        <v>0</v>
      </c>
      <c r="AC29" s="469">
        <v>0</v>
      </c>
      <c r="AD29" s="469">
        <v>0</v>
      </c>
      <c r="AE29" s="469">
        <v>0</v>
      </c>
      <c r="AF29" s="469">
        <v>0</v>
      </c>
      <c r="AG29" s="469">
        <v>0</v>
      </c>
      <c r="AH29" s="469">
        <v>0</v>
      </c>
      <c r="AI29" s="469">
        <v>0</v>
      </c>
      <c r="AJ29" s="469">
        <v>0</v>
      </c>
      <c r="AK29" s="469">
        <v>0</v>
      </c>
      <c r="AL29" s="469">
        <v>0</v>
      </c>
      <c r="AM29" s="469">
        <v>0</v>
      </c>
      <c r="AN29" s="469">
        <v>0</v>
      </c>
      <c r="AO29" s="469">
        <v>0</v>
      </c>
      <c r="AP29" s="469">
        <v>49.2</v>
      </c>
      <c r="AQ29" s="469">
        <v>48.4</v>
      </c>
      <c r="AR29" s="469">
        <v>48.7</v>
      </c>
      <c r="AS29" s="469">
        <v>48.8</v>
      </c>
      <c r="AT29" s="469">
        <v>49</v>
      </c>
      <c r="AU29" s="469">
        <v>49.4</v>
      </c>
      <c r="AV29" s="469">
        <v>49.3</v>
      </c>
      <c r="AW29" s="469">
        <v>49.6</v>
      </c>
      <c r="AX29" s="469">
        <v>49.5</v>
      </c>
      <c r="AY29" s="469">
        <v>49.4</v>
      </c>
      <c r="AZ29" s="469">
        <v>49.5</v>
      </c>
      <c r="BA29" s="469">
        <v>49</v>
      </c>
      <c r="BB29" s="469">
        <v>49.1</v>
      </c>
      <c r="BC29" s="469">
        <v>47.8</v>
      </c>
      <c r="BD29" s="469">
        <v>47.2</v>
      </c>
      <c r="BE29" s="469">
        <v>46.3</v>
      </c>
      <c r="BF29" s="471">
        <v>45.3</v>
      </c>
    </row>
    <row r="30" spans="1:58" s="368" customFormat="1" ht="15" customHeight="1">
      <c r="A30" s="348" t="s">
        <v>494</v>
      </c>
      <c r="B30" s="467">
        <v>43.2</v>
      </c>
      <c r="C30" s="467">
        <v>43.2</v>
      </c>
      <c r="D30" s="467">
        <v>43</v>
      </c>
      <c r="E30" s="467">
        <v>43.1</v>
      </c>
      <c r="F30" s="467">
        <v>42.9</v>
      </c>
      <c r="G30" s="467">
        <v>42.6</v>
      </c>
      <c r="H30" s="473">
        <v>43</v>
      </c>
      <c r="I30" s="467">
        <v>43.3</v>
      </c>
      <c r="J30" s="467">
        <v>42.5</v>
      </c>
      <c r="K30" s="467">
        <v>41.5</v>
      </c>
      <c r="L30" s="467">
        <v>40.9</v>
      </c>
      <c r="M30" s="467">
        <v>40.5</v>
      </c>
      <c r="N30" s="467">
        <v>41.2</v>
      </c>
      <c r="O30" s="467">
        <v>42</v>
      </c>
      <c r="P30" s="467">
        <v>42.5</v>
      </c>
      <c r="Q30" s="467">
        <v>42.7</v>
      </c>
      <c r="R30" s="467">
        <v>42.7</v>
      </c>
      <c r="S30" s="467">
        <v>42.7</v>
      </c>
      <c r="T30" s="467">
        <v>42.7</v>
      </c>
      <c r="U30" s="467">
        <v>43</v>
      </c>
      <c r="V30" s="467">
        <v>42.7</v>
      </c>
      <c r="W30" s="467">
        <v>42.4</v>
      </c>
      <c r="X30" s="467">
        <v>42.1</v>
      </c>
      <c r="Y30" s="467">
        <v>41.5</v>
      </c>
      <c r="Z30" s="467">
        <v>41.5</v>
      </c>
      <c r="AA30" s="467">
        <v>41.8</v>
      </c>
      <c r="AB30" s="467">
        <v>42.1</v>
      </c>
      <c r="AC30" s="469">
        <v>42.1</v>
      </c>
      <c r="AD30" s="469">
        <v>41.9</v>
      </c>
      <c r="AE30" s="469">
        <v>40.9</v>
      </c>
      <c r="AF30" s="469">
        <v>39.9</v>
      </c>
      <c r="AG30" s="469">
        <v>39.200000000000003</v>
      </c>
      <c r="AH30" s="469">
        <v>38.299999999999997</v>
      </c>
      <c r="AI30" s="469">
        <v>37.9</v>
      </c>
      <c r="AJ30" s="469">
        <v>37.9</v>
      </c>
      <c r="AK30" s="469">
        <v>37.548999999999999</v>
      </c>
      <c r="AL30" s="469">
        <v>37.200000000000003</v>
      </c>
      <c r="AM30" s="469">
        <v>37.4</v>
      </c>
      <c r="AN30" s="469">
        <v>38.200000000000003</v>
      </c>
      <c r="AO30" s="469">
        <v>38.9</v>
      </c>
      <c r="AP30" s="469">
        <v>40</v>
      </c>
      <c r="AQ30" s="469">
        <v>40.6</v>
      </c>
      <c r="AR30" s="469">
        <v>40.700000000000003</v>
      </c>
      <c r="AS30" s="469">
        <v>40.799999999999997</v>
      </c>
      <c r="AT30" s="469">
        <v>40.9</v>
      </c>
      <c r="AU30" s="469">
        <v>41</v>
      </c>
      <c r="AV30" s="469">
        <v>40.799999999999997</v>
      </c>
      <c r="AW30" s="469">
        <v>40.700000000000003</v>
      </c>
      <c r="AX30" s="469">
        <v>0</v>
      </c>
      <c r="AY30" s="469">
        <v>0</v>
      </c>
      <c r="AZ30" s="469">
        <v>0</v>
      </c>
      <c r="BA30" s="469">
        <v>0</v>
      </c>
      <c r="BB30" s="469">
        <v>0</v>
      </c>
      <c r="BC30" s="469">
        <v>0</v>
      </c>
      <c r="BD30" s="469">
        <v>0</v>
      </c>
      <c r="BE30" s="469">
        <v>0</v>
      </c>
      <c r="BF30" s="471">
        <v>0</v>
      </c>
    </row>
    <row r="31" spans="1:58" s="368" customFormat="1" ht="15" customHeight="1">
      <c r="A31" s="462" t="s">
        <v>495</v>
      </c>
      <c r="B31" s="467">
        <v>73.099999999999994</v>
      </c>
      <c r="C31" s="467">
        <v>74.2</v>
      </c>
      <c r="D31" s="467">
        <v>75.3</v>
      </c>
      <c r="E31" s="467">
        <v>75</v>
      </c>
      <c r="F31" s="467">
        <v>73.7</v>
      </c>
      <c r="G31" s="467">
        <v>72.7</v>
      </c>
      <c r="H31" s="474">
        <v>70.400000000000006</v>
      </c>
      <c r="I31" s="474">
        <v>68.400000000000006</v>
      </c>
      <c r="J31" s="475">
        <v>67.2</v>
      </c>
      <c r="K31" s="475">
        <v>67.3</v>
      </c>
      <c r="L31" s="475">
        <v>66.400000000000006</v>
      </c>
      <c r="M31" s="475">
        <v>66.5</v>
      </c>
      <c r="N31" s="475">
        <v>66</v>
      </c>
      <c r="O31" s="475">
        <v>64.900000000000006</v>
      </c>
      <c r="P31" s="475">
        <v>65.099999999999994</v>
      </c>
      <c r="Q31" s="475">
        <v>64.2</v>
      </c>
      <c r="R31" s="475">
        <v>63.6</v>
      </c>
      <c r="S31" s="475">
        <v>63.5</v>
      </c>
      <c r="T31" s="475">
        <v>62.7</v>
      </c>
      <c r="U31" s="475">
        <v>62.2</v>
      </c>
      <c r="V31" s="467">
        <v>62.9</v>
      </c>
      <c r="W31" s="467">
        <v>63.2</v>
      </c>
      <c r="X31" s="475">
        <v>64.400000000000006</v>
      </c>
      <c r="Y31" s="475">
        <v>66.5</v>
      </c>
      <c r="Z31" s="467">
        <v>67.7</v>
      </c>
      <c r="AA31" s="467">
        <v>69.599999999999994</v>
      </c>
      <c r="AB31" s="467">
        <v>70.8</v>
      </c>
      <c r="AC31" s="469">
        <v>71.8</v>
      </c>
      <c r="AD31" s="469">
        <v>73.599999999999994</v>
      </c>
      <c r="AE31" s="469">
        <v>74.099999999999994</v>
      </c>
      <c r="AF31" s="469">
        <v>75.900000000000006</v>
      </c>
      <c r="AG31" s="469">
        <v>76.7</v>
      </c>
      <c r="AH31" s="469">
        <v>77.400000000000006</v>
      </c>
      <c r="AI31" s="469">
        <v>78.7</v>
      </c>
      <c r="AJ31" s="469">
        <v>79.099999999999994</v>
      </c>
      <c r="AK31" s="469">
        <v>80</v>
      </c>
      <c r="AL31" s="469">
        <v>80.099999999999994</v>
      </c>
      <c r="AM31" s="469">
        <v>80.2</v>
      </c>
      <c r="AN31" s="469">
        <v>78</v>
      </c>
      <c r="AO31" s="469">
        <v>76.2</v>
      </c>
      <c r="AP31" s="469">
        <v>75.7</v>
      </c>
      <c r="AQ31" s="469">
        <v>74.5</v>
      </c>
      <c r="AR31" s="469">
        <v>76.3</v>
      </c>
      <c r="AS31" s="469">
        <v>78.3</v>
      </c>
      <c r="AT31" s="469">
        <v>79.400000000000006</v>
      </c>
      <c r="AU31" s="469">
        <v>80.900000000000006</v>
      </c>
      <c r="AV31" s="469">
        <v>81</v>
      </c>
      <c r="AW31" s="469">
        <v>81</v>
      </c>
      <c r="AX31" s="469">
        <v>80.400000000000006</v>
      </c>
      <c r="AY31" s="469">
        <v>79.3</v>
      </c>
      <c r="AZ31" s="469">
        <v>78.099999999999994</v>
      </c>
      <c r="BA31" s="469">
        <v>77.8</v>
      </c>
      <c r="BB31" s="469">
        <v>77.900000000000006</v>
      </c>
      <c r="BC31" s="469">
        <v>77.8</v>
      </c>
      <c r="BD31" s="469">
        <v>79.3</v>
      </c>
      <c r="BE31" s="469">
        <v>80.599999999999994</v>
      </c>
      <c r="BF31" s="471">
        <v>81.099999999999994</v>
      </c>
    </row>
    <row r="32" spans="1:58" s="367" customFormat="1" ht="15" customHeight="1">
      <c r="A32" s="462" t="s">
        <v>496</v>
      </c>
      <c r="B32" s="467">
        <v>72.900000000000006</v>
      </c>
      <c r="C32" s="467">
        <v>78.7</v>
      </c>
      <c r="D32" s="467">
        <v>73.3</v>
      </c>
      <c r="E32" s="467">
        <v>75</v>
      </c>
      <c r="F32" s="467">
        <v>73.400000000000006</v>
      </c>
      <c r="G32" s="467">
        <v>73.099999999999994</v>
      </c>
      <c r="H32" s="468">
        <v>72.400000000000006</v>
      </c>
      <c r="I32" s="467">
        <v>78</v>
      </c>
      <c r="J32" s="467">
        <v>73.7</v>
      </c>
      <c r="K32" s="467">
        <v>73.3</v>
      </c>
      <c r="L32" s="467">
        <v>77.2</v>
      </c>
      <c r="M32" s="467">
        <v>74.3</v>
      </c>
      <c r="N32" s="467">
        <v>73.3</v>
      </c>
      <c r="O32" s="467">
        <v>71.8</v>
      </c>
      <c r="P32" s="467">
        <v>72.400000000000006</v>
      </c>
      <c r="Q32" s="467">
        <v>71.099999999999994</v>
      </c>
      <c r="R32" s="467">
        <v>72</v>
      </c>
      <c r="S32" s="467">
        <v>72.2</v>
      </c>
      <c r="T32" s="467">
        <v>71.5</v>
      </c>
      <c r="U32" s="467">
        <v>68.599999999999994</v>
      </c>
      <c r="V32" s="467">
        <v>71.900000000000006</v>
      </c>
      <c r="W32" s="467">
        <v>71.3</v>
      </c>
      <c r="X32" s="467">
        <v>70.400000000000006</v>
      </c>
      <c r="Y32" s="467">
        <v>70.5</v>
      </c>
      <c r="Z32" s="467">
        <v>69.599999999999994</v>
      </c>
      <c r="AA32" s="467">
        <v>71.099999999999994</v>
      </c>
      <c r="AB32" s="467">
        <v>72.7</v>
      </c>
      <c r="AC32" s="469">
        <v>71.099999999999994</v>
      </c>
      <c r="AD32" s="469">
        <v>70.099999999999994</v>
      </c>
      <c r="AE32" s="469">
        <v>70.2</v>
      </c>
      <c r="AF32" s="469">
        <v>72.7</v>
      </c>
      <c r="AG32" s="469">
        <v>70.900000000000006</v>
      </c>
      <c r="AH32" s="469">
        <v>71.7</v>
      </c>
      <c r="AI32" s="469">
        <v>71.400000000000006</v>
      </c>
      <c r="AJ32" s="469">
        <v>73.099999999999994</v>
      </c>
      <c r="AK32" s="469">
        <v>71.900000000000006</v>
      </c>
      <c r="AL32" s="469">
        <v>72.099999999999994</v>
      </c>
      <c r="AM32" s="469">
        <v>76.8</v>
      </c>
      <c r="AN32" s="469">
        <v>77.099999999999994</v>
      </c>
      <c r="AO32" s="469">
        <v>72.8</v>
      </c>
      <c r="AP32" s="469">
        <v>73.7</v>
      </c>
      <c r="AQ32" s="469">
        <v>76.599999999999994</v>
      </c>
      <c r="AR32" s="469">
        <v>75</v>
      </c>
      <c r="AS32" s="469">
        <v>74</v>
      </c>
      <c r="AT32" s="469">
        <v>75.099999999999994</v>
      </c>
      <c r="AU32" s="469">
        <v>73.8</v>
      </c>
      <c r="AV32" s="469">
        <v>72.400000000000006</v>
      </c>
      <c r="AW32" s="469">
        <v>70.400000000000006</v>
      </c>
      <c r="AX32" s="469">
        <v>68.5</v>
      </c>
      <c r="AY32" s="469">
        <v>72.5</v>
      </c>
      <c r="AZ32" s="469">
        <v>74.2</v>
      </c>
      <c r="BA32" s="469">
        <v>74.2</v>
      </c>
      <c r="BB32" s="469">
        <v>72.900000000000006</v>
      </c>
      <c r="BC32" s="469">
        <v>62.4</v>
      </c>
      <c r="BD32" s="469">
        <v>74.7</v>
      </c>
      <c r="BE32" s="469">
        <v>83.7</v>
      </c>
      <c r="BF32" s="471">
        <v>77.7</v>
      </c>
    </row>
    <row r="33" spans="1:128" s="368" customFormat="1" ht="5.0999999999999996" hidden="1" customHeight="1">
      <c r="A33" s="348"/>
      <c r="B33" s="440"/>
      <c r="C33" s="440"/>
      <c r="D33" s="440"/>
      <c r="E33" s="440"/>
      <c r="F33" s="440"/>
      <c r="G33" s="440"/>
      <c r="H33" s="440"/>
      <c r="I33" s="440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</row>
    <row r="34" spans="1:128" s="466" customFormat="1" ht="15" customHeight="1">
      <c r="A34" s="462" t="s">
        <v>497</v>
      </c>
      <c r="B34" s="476">
        <v>0</v>
      </c>
      <c r="C34" s="476">
        <v>95545</v>
      </c>
      <c r="D34" s="476">
        <v>107222</v>
      </c>
      <c r="E34" s="476">
        <v>109463</v>
      </c>
      <c r="F34" s="476">
        <v>93631</v>
      </c>
      <c r="G34" s="476">
        <v>95608</v>
      </c>
      <c r="H34" s="476">
        <v>88777</v>
      </c>
      <c r="I34" s="476">
        <v>66354</v>
      </c>
      <c r="J34" s="476">
        <v>65154</v>
      </c>
      <c r="K34" s="476">
        <v>81301</v>
      </c>
      <c r="L34" s="476">
        <v>98751</v>
      </c>
      <c r="M34" s="476">
        <v>103192</v>
      </c>
      <c r="N34" s="476">
        <v>100885</v>
      </c>
      <c r="O34" s="476">
        <v>87887</v>
      </c>
      <c r="P34" s="476">
        <v>114510</v>
      </c>
      <c r="Q34" s="476">
        <v>109759</v>
      </c>
      <c r="R34" s="476">
        <v>117027</v>
      </c>
      <c r="S34" s="476">
        <v>111770</v>
      </c>
      <c r="T34" s="476">
        <v>96682</v>
      </c>
      <c r="U34" s="476">
        <v>106971</v>
      </c>
      <c r="V34" s="476">
        <v>113021</v>
      </c>
      <c r="W34" s="476">
        <v>104869</v>
      </c>
      <c r="X34" s="476">
        <v>113102</v>
      </c>
      <c r="Y34" s="476">
        <v>131908</v>
      </c>
      <c r="Z34" s="476">
        <v>145584</v>
      </c>
      <c r="AA34" s="476">
        <v>124716</v>
      </c>
      <c r="AB34" s="476">
        <v>136131</v>
      </c>
      <c r="AC34" s="476">
        <v>128085</v>
      </c>
      <c r="AD34" s="476">
        <v>135938</v>
      </c>
      <c r="AE34" s="476">
        <v>134861</v>
      </c>
      <c r="AF34" s="476">
        <v>146504</v>
      </c>
      <c r="AG34" s="476">
        <v>145536</v>
      </c>
      <c r="AH34" s="476">
        <v>150532</v>
      </c>
      <c r="AI34" s="476">
        <v>142098</v>
      </c>
      <c r="AJ34" s="476">
        <v>113288</v>
      </c>
      <c r="AK34" s="476">
        <v>100044</v>
      </c>
      <c r="AL34" s="476">
        <v>143720</v>
      </c>
      <c r="AM34" s="476">
        <v>144366</v>
      </c>
      <c r="AN34" s="476">
        <v>160472</v>
      </c>
      <c r="AO34" s="476">
        <v>160813</v>
      </c>
      <c r="AP34" s="476">
        <v>178208</v>
      </c>
      <c r="AQ34" s="476">
        <v>169618</v>
      </c>
      <c r="AR34" s="476">
        <v>208250</v>
      </c>
      <c r="AS34" s="476">
        <v>200521</v>
      </c>
      <c r="AT34" s="476">
        <v>237219</v>
      </c>
      <c r="AU34" s="476">
        <v>171604</v>
      </c>
      <c r="AV34" s="476">
        <v>182110</v>
      </c>
      <c r="AW34" s="477">
        <v>242606</v>
      </c>
      <c r="AX34" s="477">
        <v>270349</v>
      </c>
      <c r="AY34" s="477">
        <v>285870</v>
      </c>
      <c r="AZ34" s="477">
        <v>261708</v>
      </c>
      <c r="BA34" s="477">
        <v>282075</v>
      </c>
      <c r="BB34" s="477">
        <v>158941</v>
      </c>
      <c r="BC34" s="477">
        <v>175191</v>
      </c>
      <c r="BD34" s="477">
        <v>165343</v>
      </c>
      <c r="BE34" s="477">
        <v>226778</v>
      </c>
      <c r="BF34" s="478">
        <v>222092</v>
      </c>
    </row>
    <row r="35" spans="1:128" s="221" customFormat="1" ht="5.25" customHeight="1" thickBot="1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</row>
    <row r="36" spans="1:128" s="368" customFormat="1" ht="9.9499999999999993" customHeight="1" thickTop="1">
      <c r="A36" s="462"/>
      <c r="B36" s="467"/>
      <c r="C36" s="467"/>
      <c r="D36" s="467"/>
      <c r="E36" s="467"/>
      <c r="F36" s="467"/>
      <c r="G36" s="467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</row>
    <row r="37" spans="1:128" s="368" customFormat="1" ht="36.950000000000003" customHeight="1">
      <c r="A37" s="284" t="s">
        <v>498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</row>
    <row r="38" spans="1:128" s="368" customFormat="1" ht="36.950000000000003" customHeight="1">
      <c r="A38" s="364" t="s">
        <v>499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</row>
    <row r="39" spans="1:128" s="368" customFormat="1" ht="36.950000000000003" customHeight="1">
      <c r="A39" s="364" t="s">
        <v>500</v>
      </c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</row>
    <row r="40" spans="1:128" s="368" customFormat="1" ht="36.950000000000003" customHeight="1">
      <c r="A40" s="364" t="s">
        <v>501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</row>
    <row r="41" spans="1:128" s="368" customFormat="1" ht="39.75" customHeight="1">
      <c r="A41" s="364" t="s">
        <v>502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</row>
    <row r="42" spans="1:128" s="368" customFormat="1" ht="48" customHeight="1">
      <c r="A42" s="364" t="s">
        <v>503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</row>
    <row r="43" spans="1:128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</row>
    <row r="44" spans="1:128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</row>
    <row r="45" spans="1:128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</row>
    <row r="46" spans="1:128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</row>
    <row r="47" spans="1:128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</row>
    <row r="48" spans="1:128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</row>
    <row r="49" spans="1:58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</row>
    <row r="50" spans="1:58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</row>
    <row r="51" spans="1:58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</row>
    <row r="52" spans="1:58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</row>
    <row r="53" spans="1:58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</row>
    <row r="54" spans="1:58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</row>
    <row r="55" spans="1:58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</row>
    <row r="56" spans="1:58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</row>
    <row r="57" spans="1:58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</row>
    <row r="58" spans="1:58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</row>
    <row r="59" spans="1:58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</row>
    <row r="60" spans="1:58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</row>
    <row r="61" spans="1:58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</row>
    <row r="62" spans="1:58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</row>
    <row r="63" spans="1:58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</row>
    <row r="64" spans="1:58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</row>
    <row r="65" spans="1:58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</row>
    <row r="66" spans="1:58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</row>
    <row r="67" spans="1:58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</row>
    <row r="68" spans="1:58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</row>
    <row r="69" spans="1:58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</row>
    <row r="70" spans="1:58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</row>
    <row r="71" spans="1:58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</row>
    <row r="72" spans="1:58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</row>
    <row r="73" spans="1:58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</row>
    <row r="74" spans="1:58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</row>
    <row r="75" spans="1:58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</row>
    <row r="76" spans="1:58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</row>
    <row r="77" spans="1:58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</row>
    <row r="78" spans="1:58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</row>
    <row r="79" spans="1:58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</row>
    <row r="80" spans="1:58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</row>
    <row r="81" spans="1:58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</row>
    <row r="82" spans="1:58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</row>
    <row r="83" spans="1:58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</row>
    <row r="84" spans="1:58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</row>
    <row r="85" spans="1:58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</row>
    <row r="86" spans="1:58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</row>
    <row r="87" spans="1:58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</row>
    <row r="88" spans="1:58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</row>
    <row r="89" spans="1:58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</row>
    <row r="90" spans="1:58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</row>
    <row r="91" spans="1:58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</row>
    <row r="92" spans="1:58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</row>
    <row r="93" spans="1:58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</row>
    <row r="94" spans="1:58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</row>
    <row r="95" spans="1:58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</row>
    <row r="96" spans="1:58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</row>
    <row r="97" spans="1:58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</row>
    <row r="98" spans="1:58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</row>
    <row r="99" spans="1:58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</row>
    <row r="100" spans="1:58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</row>
    <row r="101" spans="1:58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</row>
    <row r="102" spans="1:58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</row>
    <row r="103" spans="1:58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</row>
    <row r="104" spans="1:58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</row>
    <row r="105" spans="1:58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</row>
    <row r="106" spans="1:58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</row>
    <row r="107" spans="1:58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</row>
    <row r="108" spans="1:58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</row>
    <row r="109" spans="1:58" s="368" customFormat="1" ht="1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</row>
    <row r="110" spans="1:58" s="368" customFormat="1" ht="1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</row>
    <row r="111" spans="1:58" s="368" customFormat="1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</row>
    <row r="112" spans="1:58" s="368" customFormat="1" ht="15" customHeight="1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</row>
    <row r="113" spans="1:58" s="368" customFormat="1" ht="15" customHeight="1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</row>
    <row r="114" spans="1:58" s="368" customFormat="1" ht="15" customHeight="1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</row>
    <row r="115" spans="1:58" s="368" customFormat="1" ht="15" customHeight="1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</row>
    <row r="116" spans="1:58" s="368" customFormat="1" ht="15" customHeight="1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/>
      <c r="BF116" s="367"/>
    </row>
    <row r="117" spans="1:58" s="368" customFormat="1" ht="15" customHeight="1">
      <c r="A117" s="367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</row>
    <row r="118" spans="1:58" s="368" customFormat="1" ht="15" customHeight="1">
      <c r="A118" s="367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67"/>
      <c r="BC118" s="367"/>
      <c r="BD118" s="367"/>
      <c r="BE118" s="367"/>
      <c r="BF118" s="367"/>
    </row>
    <row r="119" spans="1:58" s="368" customFormat="1" ht="15" customHeight="1">
      <c r="A119" s="367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367"/>
      <c r="BC119" s="367"/>
      <c r="BD119" s="367"/>
      <c r="BE119" s="367"/>
      <c r="BF119" s="367"/>
    </row>
    <row r="120" spans="1:58" s="368" customFormat="1" ht="15" customHeight="1">
      <c r="A120" s="367"/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  <c r="AP120" s="367"/>
      <c r="AQ120" s="367"/>
      <c r="AR120" s="367"/>
      <c r="AS120" s="367"/>
      <c r="AT120" s="367"/>
      <c r="AU120" s="367"/>
      <c r="AV120" s="367"/>
      <c r="AW120" s="367"/>
      <c r="AX120" s="367"/>
      <c r="AY120" s="367"/>
      <c r="AZ120" s="367"/>
      <c r="BA120" s="367"/>
      <c r="BB120" s="367"/>
      <c r="BC120" s="367"/>
      <c r="BD120" s="367"/>
      <c r="BE120" s="367"/>
      <c r="BF120" s="367"/>
    </row>
    <row r="121" spans="1:58" s="368" customFormat="1" ht="15" customHeight="1">
      <c r="A121" s="367"/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67"/>
      <c r="BC121" s="367"/>
      <c r="BD121" s="367"/>
      <c r="BE121" s="367"/>
      <c r="BF121" s="367"/>
    </row>
    <row r="122" spans="1:58" s="368" customFormat="1" ht="15" customHeight="1">
      <c r="A122" s="367"/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67"/>
      <c r="BC122" s="367"/>
      <c r="BD122" s="367"/>
      <c r="BE122" s="367"/>
      <c r="BF122" s="367"/>
    </row>
    <row r="123" spans="1:58" s="368" customFormat="1" ht="15" customHeight="1">
      <c r="A123" s="367"/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AY123" s="367"/>
      <c r="AZ123" s="367"/>
      <c r="BA123" s="367"/>
      <c r="BB123" s="367"/>
      <c r="BC123" s="367"/>
      <c r="BD123" s="367"/>
      <c r="BE123" s="367"/>
      <c r="BF123" s="367"/>
    </row>
    <row r="124" spans="1:58" s="368" customFormat="1" ht="15" customHeight="1">
      <c r="A124" s="367"/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367"/>
      <c r="AR124" s="367"/>
      <c r="AS124" s="367"/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367"/>
      <c r="BD124" s="367"/>
      <c r="BE124" s="367"/>
      <c r="BF124" s="367"/>
    </row>
    <row r="125" spans="1:58" s="368" customFormat="1" ht="15" customHeight="1">
      <c r="A125" s="367"/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67"/>
      <c r="BC125" s="367"/>
      <c r="BD125" s="367"/>
      <c r="BE125" s="367"/>
      <c r="BF125" s="367"/>
    </row>
    <row r="126" spans="1:58" s="368" customFormat="1" ht="15" customHeight="1">
      <c r="A126" s="367"/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67"/>
      <c r="BC126" s="367"/>
      <c r="BD126" s="367"/>
      <c r="BE126" s="367"/>
      <c r="BF126" s="367"/>
    </row>
    <row r="127" spans="1:58" s="368" customFormat="1" ht="15" customHeight="1">
      <c r="A127" s="367"/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67"/>
      <c r="AN127" s="367"/>
      <c r="AO127" s="367"/>
      <c r="AP127" s="367"/>
      <c r="AQ127" s="367"/>
      <c r="AR127" s="367"/>
      <c r="AS127" s="367"/>
      <c r="AT127" s="367"/>
      <c r="AU127" s="367"/>
      <c r="AV127" s="367"/>
      <c r="AW127" s="367"/>
      <c r="AX127" s="367"/>
      <c r="AY127" s="367"/>
      <c r="AZ127" s="367"/>
      <c r="BA127" s="367"/>
      <c r="BB127" s="367"/>
      <c r="BC127" s="367"/>
      <c r="BD127" s="367"/>
      <c r="BE127" s="367"/>
      <c r="BF127" s="367"/>
    </row>
    <row r="128" spans="1:58" s="368" customFormat="1" ht="15" customHeight="1">
      <c r="A128" s="367"/>
      <c r="B128" s="367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67"/>
      <c r="BC128" s="367"/>
      <c r="BD128" s="367"/>
      <c r="BE128" s="367"/>
      <c r="BF128" s="367"/>
    </row>
  </sheetData>
  <hyperlinks>
    <hyperlink ref="BF6" location="Índice!D9" display="Índice"/>
  </hyperlinks>
  <printOptions horizontalCentered="1"/>
  <pageMargins left="0" right="0" top="0.39370078740157483" bottom="0" header="0" footer="0"/>
  <pageSetup paperSize="9" scale="82" fitToHeight="5" orientation="landscape" horizontalDpi="1200" verticalDpi="1200" r:id="rId1"/>
  <headerFooter alignWithMargins="0">
    <oddHeader>&amp;R&amp;P/&amp;N</oddHeader>
  </headerFooter>
  <colBreaks count="6" manualBreakCount="6">
    <brk id="9" max="35" man="1"/>
    <brk id="17" max="35" man="1"/>
    <brk id="25" max="35" man="1"/>
    <brk id="33" max="35" man="1"/>
    <brk id="41" max="35" man="1"/>
    <brk id="45" max="3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M117"/>
  <sheetViews>
    <sheetView showGridLines="0" zoomScaleNormal="100" workbookViewId="0">
      <pane xSplit="1" ySplit="8" topLeftCell="B9" activePane="bottomRight" state="frozen"/>
      <selection activeCell="A7" sqref="A7:A36"/>
      <selection pane="topRight" activeCell="A7" sqref="A7:A36"/>
      <selection pane="bottomLeft" activeCell="A7" sqref="A7:A36"/>
      <selection pane="bottomRight" activeCell="O7" sqref="O7"/>
    </sheetView>
  </sheetViews>
  <sheetFormatPr defaultColWidth="9" defaultRowHeight="15" customHeight="1"/>
  <cols>
    <col min="1" max="1" width="60.375" style="360" bestFit="1" customWidth="1"/>
    <col min="2" max="15" width="9.375" style="360" customWidth="1"/>
    <col min="16" max="16384" width="9" style="350"/>
  </cols>
  <sheetData>
    <row r="1" spans="1:169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61"/>
      <c r="Q1" s="94"/>
      <c r="R1" s="161"/>
      <c r="S1" s="94"/>
      <c r="T1" s="161"/>
      <c r="U1" s="94"/>
      <c r="V1" s="161"/>
      <c r="W1" s="94"/>
      <c r="X1" s="161"/>
      <c r="Y1" s="94"/>
      <c r="Z1" s="161"/>
      <c r="AA1" s="94"/>
      <c r="AB1" s="161"/>
      <c r="AC1" s="162"/>
      <c r="AD1" s="162"/>
      <c r="AE1" s="94"/>
      <c r="AF1" s="161"/>
      <c r="AG1" s="163"/>
      <c r="AH1" s="163"/>
      <c r="AI1" s="163"/>
      <c r="AJ1" s="163"/>
      <c r="AK1" s="163"/>
      <c r="AL1" s="161"/>
      <c r="AM1" s="163"/>
      <c r="AN1" s="161"/>
      <c r="AO1" s="163"/>
      <c r="AP1" s="163"/>
      <c r="AQ1" s="163"/>
      <c r="AR1" s="164"/>
      <c r="AS1" s="164"/>
      <c r="AT1" s="94"/>
      <c r="AU1" s="161"/>
      <c r="AV1" s="94"/>
      <c r="AW1" s="161"/>
      <c r="AX1" s="94"/>
      <c r="AY1" s="161"/>
      <c r="AZ1" s="94"/>
      <c r="BA1" s="161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162"/>
      <c r="CI1" s="162"/>
      <c r="CJ1" s="94"/>
      <c r="CK1" s="161"/>
      <c r="CL1" s="163"/>
      <c r="CM1" s="163"/>
      <c r="CN1" s="163"/>
      <c r="CO1" s="163"/>
      <c r="CP1" s="163"/>
      <c r="CQ1" s="161"/>
      <c r="CR1" s="163"/>
      <c r="CS1" s="161"/>
      <c r="CT1" s="163"/>
      <c r="CU1" s="163"/>
      <c r="CV1" s="163"/>
      <c r="CW1" s="164"/>
      <c r="CX1" s="164"/>
      <c r="CY1" s="94"/>
      <c r="CZ1" s="161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162"/>
      <c r="EN1" s="162"/>
      <c r="EO1" s="94"/>
      <c r="EP1" s="161"/>
      <c r="EQ1" s="163"/>
      <c r="ER1" s="163"/>
      <c r="ES1" s="163"/>
      <c r="ET1" s="163"/>
      <c r="EU1" s="163"/>
      <c r="EV1" s="161"/>
      <c r="EW1" s="163"/>
      <c r="EX1" s="161"/>
      <c r="EY1" s="163"/>
      <c r="EZ1" s="163"/>
      <c r="FA1" s="163"/>
      <c r="FB1" s="164"/>
      <c r="FC1" s="164"/>
      <c r="FD1" s="94"/>
      <c r="FE1" s="161"/>
      <c r="FF1" s="94"/>
      <c r="FG1" s="161"/>
      <c r="FH1" s="94"/>
      <c r="FI1" s="161"/>
      <c r="FJ1" s="94"/>
      <c r="FK1" s="161"/>
      <c r="FL1" s="94"/>
      <c r="FM1" s="161"/>
    </row>
    <row r="2" spans="1:169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61"/>
      <c r="Q2" s="94"/>
      <c r="R2" s="161"/>
      <c r="S2" s="94"/>
      <c r="T2" s="161"/>
      <c r="U2" s="94"/>
      <c r="V2" s="161"/>
      <c r="W2" s="94"/>
      <c r="X2" s="161"/>
      <c r="Y2" s="94"/>
      <c r="Z2" s="161"/>
      <c r="AA2" s="94"/>
      <c r="AB2" s="161"/>
      <c r="AC2" s="162"/>
      <c r="AD2" s="162"/>
      <c r="AE2" s="94"/>
      <c r="AF2" s="161"/>
      <c r="AG2" s="163"/>
      <c r="AH2" s="163"/>
      <c r="AI2" s="163"/>
      <c r="AJ2" s="163"/>
      <c r="AK2" s="163"/>
      <c r="AL2" s="161"/>
      <c r="AM2" s="163"/>
      <c r="AN2" s="161"/>
      <c r="AO2" s="163"/>
      <c r="AP2" s="163"/>
      <c r="AQ2" s="163"/>
      <c r="AR2" s="164"/>
      <c r="AS2" s="164"/>
      <c r="AT2" s="94"/>
      <c r="AU2" s="161"/>
      <c r="AV2" s="94"/>
      <c r="AW2" s="161"/>
      <c r="AX2" s="94"/>
      <c r="AY2" s="161"/>
      <c r="AZ2" s="94"/>
      <c r="BA2" s="161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162"/>
      <c r="CI2" s="162"/>
      <c r="CJ2" s="94"/>
      <c r="CK2" s="161"/>
      <c r="CL2" s="163"/>
      <c r="CM2" s="163"/>
      <c r="CN2" s="163"/>
      <c r="CO2" s="163"/>
      <c r="CP2" s="163"/>
      <c r="CQ2" s="161"/>
      <c r="CR2" s="163"/>
      <c r="CS2" s="161"/>
      <c r="CT2" s="163"/>
      <c r="CU2" s="163"/>
      <c r="CV2" s="163"/>
      <c r="CW2" s="164"/>
      <c r="CX2" s="164"/>
      <c r="CY2" s="94"/>
      <c r="CZ2" s="161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162"/>
      <c r="EN2" s="162"/>
      <c r="EO2" s="94"/>
      <c r="EP2" s="161"/>
      <c r="EQ2" s="163"/>
      <c r="ER2" s="163"/>
      <c r="ES2" s="163"/>
      <c r="ET2" s="163"/>
      <c r="EU2" s="163"/>
      <c r="EV2" s="161"/>
      <c r="EW2" s="163"/>
      <c r="EX2" s="161"/>
      <c r="EY2" s="163"/>
      <c r="EZ2" s="163"/>
      <c r="FA2" s="163"/>
      <c r="FB2" s="164"/>
      <c r="FC2" s="164"/>
      <c r="FD2" s="94"/>
      <c r="FE2" s="161"/>
      <c r="FF2" s="94"/>
      <c r="FG2" s="161"/>
      <c r="FH2" s="94"/>
      <c r="FI2" s="161"/>
      <c r="FJ2" s="94"/>
      <c r="FK2" s="161"/>
      <c r="FL2" s="94"/>
      <c r="FM2" s="161"/>
    </row>
    <row r="3" spans="1:169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61"/>
      <c r="Q3" s="94"/>
      <c r="R3" s="161"/>
      <c r="S3" s="94"/>
      <c r="T3" s="161"/>
      <c r="U3" s="94"/>
      <c r="V3" s="161"/>
      <c r="W3" s="94"/>
      <c r="X3" s="161"/>
      <c r="Y3" s="94"/>
      <c r="Z3" s="161"/>
      <c r="AA3" s="94"/>
      <c r="AB3" s="161"/>
      <c r="AC3" s="162"/>
      <c r="AD3" s="162"/>
      <c r="AE3" s="94"/>
      <c r="AF3" s="161"/>
      <c r="AG3" s="163"/>
      <c r="AH3" s="163"/>
      <c r="AI3" s="163"/>
      <c r="AJ3" s="163"/>
      <c r="AK3" s="163"/>
      <c r="AL3" s="161"/>
      <c r="AM3" s="163"/>
      <c r="AN3" s="161"/>
      <c r="AO3" s="163"/>
      <c r="AP3" s="163"/>
      <c r="AQ3" s="163"/>
      <c r="AR3" s="164"/>
      <c r="AS3" s="164"/>
      <c r="AT3" s="94"/>
      <c r="AU3" s="161"/>
      <c r="AV3" s="94"/>
      <c r="AW3" s="161"/>
      <c r="AX3" s="94"/>
      <c r="AY3" s="161"/>
      <c r="AZ3" s="94"/>
      <c r="BA3" s="161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162"/>
      <c r="CI3" s="162"/>
      <c r="CJ3" s="94"/>
      <c r="CK3" s="161"/>
      <c r="CL3" s="163"/>
      <c r="CM3" s="163"/>
      <c r="CN3" s="163"/>
      <c r="CO3" s="163"/>
      <c r="CP3" s="163"/>
      <c r="CQ3" s="161"/>
      <c r="CR3" s="163"/>
      <c r="CS3" s="161"/>
      <c r="CT3" s="163"/>
      <c r="CU3" s="163"/>
      <c r="CV3" s="163"/>
      <c r="CW3" s="164"/>
      <c r="CX3" s="164"/>
      <c r="CY3" s="94"/>
      <c r="CZ3" s="161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162"/>
      <c r="EN3" s="162"/>
      <c r="EO3" s="94"/>
      <c r="EP3" s="161"/>
      <c r="EQ3" s="163"/>
      <c r="ER3" s="163"/>
      <c r="ES3" s="163"/>
      <c r="ET3" s="163"/>
      <c r="EU3" s="163"/>
      <c r="EV3" s="161"/>
      <c r="EW3" s="163"/>
      <c r="EX3" s="161"/>
      <c r="EY3" s="163"/>
      <c r="EZ3" s="163"/>
      <c r="FA3" s="163"/>
      <c r="FB3" s="164"/>
      <c r="FC3" s="164"/>
      <c r="FD3" s="94"/>
      <c r="FE3" s="161"/>
      <c r="FF3" s="94"/>
      <c r="FG3" s="161"/>
      <c r="FH3" s="94"/>
      <c r="FI3" s="161"/>
      <c r="FJ3" s="94"/>
      <c r="FK3" s="161"/>
      <c r="FL3" s="94"/>
      <c r="FM3" s="161"/>
    </row>
    <row r="4" spans="1:169" s="123" customFormat="1" ht="15" customHeight="1">
      <c r="A4" s="16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69" s="107" customFormat="1" ht="15" customHeight="1" thickBot="1">
      <c r="A5" s="102" t="s">
        <v>504</v>
      </c>
      <c r="B5" s="481"/>
      <c r="C5" s="481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69"/>
      <c r="Q5" s="169"/>
      <c r="R5" s="169"/>
      <c r="S5" s="169"/>
      <c r="T5" s="170"/>
      <c r="U5" s="170"/>
      <c r="V5" s="170"/>
      <c r="W5" s="170"/>
      <c r="X5" s="170"/>
      <c r="Z5" s="171"/>
      <c r="AD5" s="171"/>
      <c r="AF5" s="172"/>
      <c r="AI5" s="173"/>
      <c r="AJ5" s="174"/>
      <c r="AK5" s="174"/>
      <c r="AL5" s="174"/>
      <c r="AM5" s="344"/>
      <c r="AN5" s="174"/>
      <c r="AO5" s="174"/>
      <c r="AP5" s="174"/>
      <c r="AQ5" s="174"/>
      <c r="AR5" s="346"/>
    </row>
    <row r="6" spans="1:169" s="373" customFormat="1" ht="15" customHeight="1" thickTop="1">
      <c r="A6" s="36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 t="s">
        <v>79</v>
      </c>
    </row>
    <row r="7" spans="1:169" s="114" customFormat="1" ht="15" customHeight="1">
      <c r="A7" s="113"/>
      <c r="B7" s="178" t="s">
        <v>235</v>
      </c>
      <c r="C7" s="178" t="s">
        <v>237</v>
      </c>
      <c r="D7" s="178" t="s">
        <v>238</v>
      </c>
      <c r="E7" s="178" t="s">
        <v>239</v>
      </c>
      <c r="F7" s="178" t="s">
        <v>1</v>
      </c>
      <c r="G7" s="178" t="s">
        <v>240</v>
      </c>
      <c r="H7" s="178" t="s">
        <v>241</v>
      </c>
      <c r="I7" s="178" t="s">
        <v>242</v>
      </c>
      <c r="J7" s="178" t="s">
        <v>243</v>
      </c>
      <c r="K7" s="178" t="s">
        <v>245</v>
      </c>
      <c r="L7" s="178" t="s">
        <v>246</v>
      </c>
      <c r="M7" s="178" t="s">
        <v>247</v>
      </c>
      <c r="N7" s="178" t="s">
        <v>248</v>
      </c>
      <c r="O7" s="178" t="s">
        <v>250</v>
      </c>
    </row>
    <row r="8" spans="1:169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</row>
    <row r="9" spans="1:169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</row>
    <row r="10" spans="1:169" ht="15" customHeight="1">
      <c r="A10" s="348" t="s">
        <v>52</v>
      </c>
      <c r="B10" s="434">
        <v>19500</v>
      </c>
      <c r="C10" s="434">
        <v>19507</v>
      </c>
      <c r="D10" s="434">
        <v>19467</v>
      </c>
      <c r="E10" s="434">
        <v>19640</v>
      </c>
      <c r="F10" s="434">
        <v>19986</v>
      </c>
      <c r="G10" s="434">
        <v>20315</v>
      </c>
      <c r="H10" s="434">
        <v>20876</v>
      </c>
      <c r="I10" s="434">
        <v>21523</v>
      </c>
      <c r="J10" s="434">
        <v>21767</v>
      </c>
      <c r="K10" s="434">
        <v>21930</v>
      </c>
      <c r="L10" s="434">
        <v>21275</v>
      </c>
      <c r="M10" s="434">
        <v>20522</v>
      </c>
      <c r="N10" s="434">
        <v>20188</v>
      </c>
      <c r="O10" s="435">
        <v>19936</v>
      </c>
    </row>
    <row r="11" spans="1:169" ht="15" customHeight="1">
      <c r="A11" s="348" t="s">
        <v>56</v>
      </c>
      <c r="B11" s="434">
        <v>20122</v>
      </c>
      <c r="C11" s="434">
        <v>20078</v>
      </c>
      <c r="D11" s="434">
        <v>20173</v>
      </c>
      <c r="E11" s="434">
        <v>20236</v>
      </c>
      <c r="F11" s="434">
        <v>20291</v>
      </c>
      <c r="G11" s="434">
        <v>20507</v>
      </c>
      <c r="H11" s="434">
        <v>20617</v>
      </c>
      <c r="I11" s="434">
        <v>20991</v>
      </c>
      <c r="J11" s="434">
        <v>21407</v>
      </c>
      <c r="K11" s="434">
        <v>21459</v>
      </c>
      <c r="L11" s="434">
        <v>21326</v>
      </c>
      <c r="M11" s="434">
        <v>20894</v>
      </c>
      <c r="N11" s="434">
        <v>20447</v>
      </c>
      <c r="O11" s="435">
        <v>20181</v>
      </c>
    </row>
    <row r="12" spans="1:169" s="412" customFormat="1" ht="15" customHeight="1">
      <c r="A12" s="348" t="s">
        <v>505</v>
      </c>
      <c r="B12" s="434">
        <v>5308</v>
      </c>
      <c r="C12" s="434">
        <v>5488</v>
      </c>
      <c r="D12" s="434">
        <v>5771</v>
      </c>
      <c r="E12" s="434">
        <v>6032</v>
      </c>
      <c r="F12" s="434">
        <v>6608</v>
      </c>
      <c r="G12" s="434">
        <v>6735</v>
      </c>
      <c r="H12" s="434">
        <v>6706</v>
      </c>
      <c r="I12" s="434">
        <v>6445</v>
      </c>
      <c r="J12" s="434">
        <v>5852</v>
      </c>
      <c r="K12" s="434">
        <v>5585</v>
      </c>
      <c r="L12" s="434">
        <v>5709</v>
      </c>
      <c r="M12" s="434">
        <v>6184</v>
      </c>
      <c r="N12" s="434">
        <v>5788</v>
      </c>
      <c r="O12" s="435">
        <v>5753</v>
      </c>
    </row>
    <row r="13" spans="1:169" s="360" customFormat="1" ht="5.0999999999999996" customHeight="1">
      <c r="A13" s="348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</row>
    <row r="14" spans="1:169" s="483" customFormat="1" ht="15" customHeight="1" thickBot="1">
      <c r="A14" s="482" t="s">
        <v>506</v>
      </c>
      <c r="B14" s="83">
        <v>44930</v>
      </c>
      <c r="C14" s="83">
        <v>45073</v>
      </c>
      <c r="D14" s="83">
        <v>45411</v>
      </c>
      <c r="E14" s="83">
        <v>45908</v>
      </c>
      <c r="F14" s="83">
        <v>46885</v>
      </c>
      <c r="G14" s="83">
        <v>47557</v>
      </c>
      <c r="H14" s="83">
        <v>48199</v>
      </c>
      <c r="I14" s="83">
        <v>48959</v>
      </c>
      <c r="J14" s="83">
        <v>49026</v>
      </c>
      <c r="K14" s="83">
        <f>SUM(K10:K12)</f>
        <v>48974</v>
      </c>
      <c r="L14" s="83">
        <f>SUM(L10:L12)</f>
        <v>48310</v>
      </c>
      <c r="M14" s="83">
        <f>SUM(M10:M12)</f>
        <v>47600</v>
      </c>
      <c r="N14" s="83">
        <f>SUM(N10:N12)</f>
        <v>46423</v>
      </c>
      <c r="O14" s="83">
        <v>45870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169" ht="5.0999999999999996" customHeight="1" thickTop="1">
      <c r="A15" s="348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5"/>
    </row>
    <row r="16" spans="1:169" s="412" customFormat="1" ht="15" customHeight="1">
      <c r="A16" s="348" t="s">
        <v>44</v>
      </c>
      <c r="B16" s="484">
        <v>55579</v>
      </c>
      <c r="C16" s="484">
        <v>55066</v>
      </c>
      <c r="D16" s="484">
        <v>54196</v>
      </c>
      <c r="E16" s="484">
        <v>54791</v>
      </c>
      <c r="F16" s="484">
        <v>55756</v>
      </c>
      <c r="G16" s="484">
        <v>56321</v>
      </c>
      <c r="H16" s="484">
        <v>57282</v>
      </c>
      <c r="I16" s="484">
        <v>58102</v>
      </c>
      <c r="J16" s="484">
        <v>58756</v>
      </c>
      <c r="K16" s="484">
        <v>59168</v>
      </c>
      <c r="L16" s="484">
        <v>61384</v>
      </c>
      <c r="M16" s="484">
        <v>61899</v>
      </c>
      <c r="N16" s="484">
        <v>63127</v>
      </c>
      <c r="O16" s="485">
        <v>64207</v>
      </c>
    </row>
    <row r="17" spans="1:72" s="368" customFormat="1" ht="5.0999999999999996" customHeight="1">
      <c r="A17" s="361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441"/>
    </row>
    <row r="18" spans="1:72" s="412" customFormat="1" ht="15" customHeight="1">
      <c r="A18" s="348" t="s">
        <v>49</v>
      </c>
      <c r="B18" s="484">
        <v>31020</v>
      </c>
      <c r="C18" s="484">
        <v>31426</v>
      </c>
      <c r="D18" s="484">
        <v>32051</v>
      </c>
      <c r="E18" s="484">
        <v>32300</v>
      </c>
      <c r="F18" s="484">
        <v>32614</v>
      </c>
      <c r="G18" s="484">
        <v>32802</v>
      </c>
      <c r="H18" s="484">
        <v>32911</v>
      </c>
      <c r="I18" s="484">
        <v>33211</v>
      </c>
      <c r="J18" s="484">
        <v>33606</v>
      </c>
      <c r="K18" s="484">
        <v>33815</v>
      </c>
      <c r="L18" s="484">
        <v>33161</v>
      </c>
      <c r="M18" s="484">
        <v>32859</v>
      </c>
      <c r="N18" s="484">
        <v>32747</v>
      </c>
      <c r="O18" s="485">
        <v>32531</v>
      </c>
    </row>
    <row r="19" spans="1:72" ht="5.0999999999999996" customHeight="1">
      <c r="A19" s="348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5"/>
    </row>
    <row r="20" spans="1:72" s="412" customFormat="1" ht="15" customHeight="1">
      <c r="A20" s="348" t="s">
        <v>507</v>
      </c>
      <c r="B20" s="484">
        <v>12277</v>
      </c>
      <c r="C20" s="484">
        <v>12278</v>
      </c>
      <c r="D20" s="484">
        <v>12707</v>
      </c>
      <c r="E20" s="484">
        <v>12924</v>
      </c>
      <c r="F20" s="484">
        <v>13119</v>
      </c>
      <c r="G20" s="484">
        <v>13818</v>
      </c>
      <c r="H20" s="484">
        <v>14191</v>
      </c>
      <c r="I20" s="484">
        <v>14433</v>
      </c>
      <c r="J20" s="484">
        <v>14793</v>
      </c>
      <c r="K20" s="484">
        <v>13898</v>
      </c>
      <c r="L20" s="484">
        <v>14082</v>
      </c>
      <c r="M20" s="484">
        <v>13740</v>
      </c>
      <c r="N20" s="484">
        <v>12121</v>
      </c>
      <c r="O20" s="485">
        <v>12327</v>
      </c>
    </row>
    <row r="21" spans="1:72" ht="5.0999999999999996" customHeight="1">
      <c r="A21" s="348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5"/>
    </row>
    <row r="22" spans="1:72" s="412" customFormat="1" ht="15" customHeight="1">
      <c r="A22" s="348" t="s">
        <v>508</v>
      </c>
      <c r="B22" s="484">
        <v>192</v>
      </c>
      <c r="C22" s="484">
        <v>161</v>
      </c>
      <c r="D22" s="484">
        <v>147</v>
      </c>
      <c r="E22" s="484">
        <v>146</v>
      </c>
      <c r="F22" s="484">
        <v>195</v>
      </c>
      <c r="G22" s="484">
        <v>216</v>
      </c>
      <c r="H22" s="484">
        <v>249</v>
      </c>
      <c r="I22" s="484">
        <v>283</v>
      </c>
      <c r="J22" s="484">
        <v>297</v>
      </c>
      <c r="K22" s="484">
        <v>311</v>
      </c>
      <c r="L22" s="484">
        <v>205</v>
      </c>
      <c r="M22" s="484">
        <v>161</v>
      </c>
      <c r="N22" s="484">
        <v>115</v>
      </c>
      <c r="O22" s="485">
        <v>83</v>
      </c>
    </row>
    <row r="23" spans="1:72" ht="5.0999999999999996" customHeight="1">
      <c r="A23" s="348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85"/>
    </row>
    <row r="24" spans="1:72" s="412" customFormat="1" ht="15" customHeight="1">
      <c r="A24" s="348" t="s">
        <v>509</v>
      </c>
      <c r="B24" s="484">
        <v>-6944</v>
      </c>
      <c r="C24" s="484">
        <v>-6993</v>
      </c>
      <c r="D24" s="484">
        <v>-7106</v>
      </c>
      <c r="E24" s="484">
        <v>-7114</v>
      </c>
      <c r="F24" s="484">
        <v>-7200</v>
      </c>
      <c r="G24" s="484">
        <v>-7131</v>
      </c>
      <c r="H24" s="484">
        <v>-7067</v>
      </c>
      <c r="I24" s="484">
        <v>-7198</v>
      </c>
      <c r="J24" s="484">
        <v>-7383</v>
      </c>
      <c r="K24" s="484">
        <v>-7544</v>
      </c>
      <c r="L24" s="484">
        <v>-7787</v>
      </c>
      <c r="M24" s="484">
        <v>-7869</v>
      </c>
      <c r="N24" s="484">
        <v>-7819</v>
      </c>
      <c r="O24" s="485">
        <v>-7839</v>
      </c>
    </row>
    <row r="25" spans="1:72" s="360" customFormat="1" ht="5.0999999999999996" customHeight="1">
      <c r="A25" s="348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</row>
    <row r="26" spans="1:72" s="483" customFormat="1" ht="15.75" customHeight="1" thickBot="1">
      <c r="A26" s="482" t="s">
        <v>510</v>
      </c>
      <c r="B26" s="83">
        <v>92124</v>
      </c>
      <c r="C26" s="83">
        <v>91938</v>
      </c>
      <c r="D26" s="83">
        <v>91995</v>
      </c>
      <c r="E26" s="83">
        <v>93047</v>
      </c>
      <c r="F26" s="83">
        <v>94484</v>
      </c>
      <c r="G26" s="83">
        <v>96026</v>
      </c>
      <c r="H26" s="83">
        <v>97566</v>
      </c>
      <c r="I26" s="83">
        <v>98831</v>
      </c>
      <c r="J26" s="83">
        <v>100069</v>
      </c>
      <c r="K26" s="83">
        <f>SUM(K16:K24)</f>
        <v>99648</v>
      </c>
      <c r="L26" s="83">
        <f>SUM(L16:L24)</f>
        <v>101045</v>
      </c>
      <c r="M26" s="83">
        <f>SUM(M16:M24)</f>
        <v>100790</v>
      </c>
      <c r="N26" s="83">
        <f>SUM(N16:N24)</f>
        <v>100291</v>
      </c>
      <c r="O26" s="83">
        <v>101309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s="489" customFormat="1" ht="5.0999999999999996" customHeight="1" thickTop="1">
      <c r="A27" s="486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</row>
    <row r="28" spans="1:72" s="489" customFormat="1" ht="15" customHeight="1" thickBot="1">
      <c r="A28" s="490" t="s">
        <v>511</v>
      </c>
      <c r="B28" s="145">
        <v>48.7712</v>
      </c>
      <c r="C28" s="145">
        <v>49.025399999999998</v>
      </c>
      <c r="D28" s="145">
        <v>49.362499999999997</v>
      </c>
      <c r="E28" s="145">
        <v>49.338500000000003</v>
      </c>
      <c r="F28" s="145">
        <v>49.622199999999999</v>
      </c>
      <c r="G28" s="145">
        <v>49.525128611001186</v>
      </c>
      <c r="H28" s="145">
        <v>49.401430826312442</v>
      </c>
      <c r="I28" s="145">
        <v>49.538100393601198</v>
      </c>
      <c r="J28" s="145">
        <v>48.992195385184225</v>
      </c>
      <c r="K28" s="145">
        <f>K14/K26*100</f>
        <v>49.146997430956965</v>
      </c>
      <c r="L28" s="145">
        <f>L14/L26*100</f>
        <v>47.810381513187195</v>
      </c>
      <c r="M28" s="145">
        <f>M14/M26*100</f>
        <v>47.226907431292787</v>
      </c>
      <c r="N28" s="145">
        <f>N14/N26*100</f>
        <v>46.288301043962072</v>
      </c>
      <c r="O28" s="145">
        <v>45.28</v>
      </c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</row>
    <row r="29" spans="1:72" s="368" customFormat="1" ht="12.75" customHeight="1" thickTop="1">
      <c r="A29" s="284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</row>
    <row r="30" spans="1:72" s="368" customFormat="1" ht="24">
      <c r="A30" s="90" t="s">
        <v>191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72" s="368" customFormat="1" ht="15" customHeight="1">
      <c r="A31" s="36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</row>
    <row r="32" spans="1:72" s="368" customFormat="1" ht="15" customHeight="1">
      <c r="A32" s="361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1:15" s="368" customFormat="1" ht="1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</row>
    <row r="34" spans="1:15" s="368" customFormat="1" ht="1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</row>
    <row r="35" spans="1:15" s="412" customFormat="1" ht="15" customHeight="1">
      <c r="A35" s="415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</row>
    <row r="36" spans="1:15" ht="5.0999999999999996" customHeight="1">
      <c r="A36" s="348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1:15" s="368" customFormat="1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</row>
    <row r="38" spans="1:15" s="368" customFormat="1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</row>
    <row r="39" spans="1:15" s="368" customFormat="1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</row>
    <row r="40" spans="1:15" s="368" customFormat="1" ht="1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</row>
    <row r="41" spans="1:15" s="368" customFormat="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</row>
    <row r="42" spans="1:15" s="368" customFormat="1" ht="1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15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</row>
    <row r="46" spans="1:15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</row>
    <row r="47" spans="1:15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</row>
    <row r="48" spans="1:15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</row>
    <row r="49" spans="1:15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</row>
    <row r="50" spans="1:15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</row>
    <row r="51" spans="1:15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</row>
    <row r="52" spans="1:15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</row>
    <row r="53" spans="1:15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</row>
    <row r="54" spans="1:15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</row>
    <row r="55" spans="1:15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</row>
    <row r="56" spans="1:15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</row>
    <row r="57" spans="1:15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</row>
    <row r="58" spans="1:15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</row>
    <row r="59" spans="1:15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</row>
    <row r="60" spans="1:15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</row>
    <row r="61" spans="1:15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</row>
    <row r="62" spans="1:15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</row>
    <row r="63" spans="1:15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</row>
    <row r="64" spans="1:15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</row>
    <row r="65" spans="1:15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</row>
    <row r="66" spans="1:15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</row>
    <row r="67" spans="1:15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</row>
    <row r="68" spans="1:15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</row>
    <row r="69" spans="1:15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</row>
    <row r="70" spans="1:15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</row>
    <row r="71" spans="1:15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</row>
    <row r="72" spans="1:15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</row>
    <row r="73" spans="1:15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</row>
    <row r="74" spans="1:15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</row>
    <row r="75" spans="1:15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</row>
    <row r="76" spans="1:15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</row>
    <row r="77" spans="1:15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</row>
    <row r="78" spans="1:15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</row>
    <row r="79" spans="1:15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</row>
    <row r="80" spans="1:15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</row>
    <row r="81" spans="1:15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</row>
    <row r="82" spans="1:15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</row>
    <row r="83" spans="1:15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</row>
    <row r="84" spans="1:15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</row>
    <row r="85" spans="1:15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</row>
    <row r="86" spans="1:15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</row>
    <row r="87" spans="1:15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</row>
    <row r="88" spans="1:15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</row>
    <row r="89" spans="1:15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</row>
    <row r="90" spans="1:15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</row>
    <row r="91" spans="1:15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</row>
    <row r="92" spans="1:15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</row>
    <row r="93" spans="1:15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</row>
    <row r="94" spans="1:15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</row>
    <row r="95" spans="1:15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</row>
    <row r="96" spans="1:15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</row>
    <row r="97" spans="1:15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</row>
    <row r="98" spans="1:15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</row>
    <row r="99" spans="1:15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</row>
    <row r="100" spans="1:15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</row>
    <row r="101" spans="1:15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</row>
    <row r="102" spans="1:15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</row>
    <row r="103" spans="1:15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</row>
    <row r="104" spans="1:15" s="368" customFormat="1" ht="1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</row>
    <row r="105" spans="1:15" s="368" customFormat="1" ht="1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</row>
    <row r="106" spans="1:15" s="368" customFormat="1" ht="1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</row>
    <row r="107" spans="1:15" s="368" customFormat="1" ht="15" customHeight="1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</row>
    <row r="108" spans="1:15" s="368" customFormat="1" ht="1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</row>
    <row r="109" spans="1:15" s="368" customFormat="1" ht="1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</row>
    <row r="110" spans="1:15" s="368" customFormat="1" ht="1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</row>
    <row r="111" spans="1:15" s="368" customFormat="1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</row>
    <row r="112" spans="1:15" s="368" customFormat="1" ht="15" customHeight="1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</row>
    <row r="113" spans="1:15" s="368" customFormat="1" ht="15" customHeight="1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</row>
    <row r="114" spans="1:15" s="368" customFormat="1" ht="15" customHeight="1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</row>
    <row r="115" spans="1:15" s="368" customFormat="1" ht="15" customHeight="1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</row>
    <row r="116" spans="1:15" s="368" customFormat="1" ht="15" customHeight="1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</row>
    <row r="117" spans="1:15" s="368" customFormat="1" ht="15" customHeight="1">
      <c r="A117" s="367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</row>
  </sheetData>
  <hyperlinks>
    <hyperlink ref="O6" location="Índice!D9" display="Índice"/>
  </hyperlinks>
  <printOptions horizontalCentered="1"/>
  <pageMargins left="0" right="0" top="0.39370078740157483" bottom="0" header="0" footer="0"/>
  <pageSetup paperSize="9" scale="85" orientation="landscape" horizontalDpi="1200" verticalDpi="1200" r:id="rId1"/>
  <headerFooter alignWithMargins="0">
    <oddHeader>&amp;R&amp;P/&amp;N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103"/>
  <sheetViews>
    <sheetView showGridLines="0" zoomScaleNormal="100" workbookViewId="0">
      <pane xSplit="1" ySplit="8" topLeftCell="B9" activePane="bottomRight" state="frozen"/>
      <selection activeCell="E45" sqref="E45"/>
      <selection pane="topRight" activeCell="E45" sqref="E45"/>
      <selection pane="bottomLeft" activeCell="E45" sqref="E45"/>
      <selection pane="bottomRight" activeCell="O18" sqref="O18"/>
    </sheetView>
  </sheetViews>
  <sheetFormatPr defaultColWidth="9" defaultRowHeight="15" customHeight="1"/>
  <cols>
    <col min="1" max="1" width="50.5" style="360" customWidth="1"/>
    <col min="2" max="15" width="9.375" style="360" customWidth="1"/>
    <col min="16" max="16384" width="9" style="350"/>
  </cols>
  <sheetData>
    <row r="1" spans="1:171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61"/>
      <c r="Q1" s="94"/>
      <c r="R1" s="161"/>
      <c r="S1" s="94"/>
      <c r="T1" s="161"/>
      <c r="U1" s="94"/>
      <c r="V1" s="161"/>
      <c r="W1" s="94"/>
      <c r="X1" s="161"/>
      <c r="Y1" s="94"/>
      <c r="Z1" s="161"/>
      <c r="AA1" s="94"/>
      <c r="AB1" s="161"/>
      <c r="AC1" s="94"/>
      <c r="AD1" s="161"/>
      <c r="AE1" s="162"/>
      <c r="AF1" s="162"/>
      <c r="AG1" s="94"/>
      <c r="AH1" s="161"/>
      <c r="AI1" s="163"/>
      <c r="AJ1" s="163"/>
      <c r="AK1" s="163"/>
      <c r="AL1" s="163"/>
      <c r="AM1" s="163"/>
      <c r="AN1" s="161"/>
      <c r="AO1" s="163"/>
      <c r="AP1" s="161"/>
      <c r="AQ1" s="163"/>
      <c r="AR1" s="163"/>
      <c r="AS1" s="163"/>
      <c r="AT1" s="164"/>
      <c r="AU1" s="164"/>
      <c r="AV1" s="94"/>
      <c r="AW1" s="161"/>
      <c r="AX1" s="94"/>
      <c r="AY1" s="161"/>
      <c r="AZ1" s="94"/>
      <c r="BA1" s="161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162"/>
      <c r="CK1" s="162"/>
      <c r="CL1" s="94"/>
      <c r="CM1" s="161"/>
      <c r="CN1" s="163"/>
      <c r="CO1" s="163"/>
      <c r="CP1" s="163"/>
      <c r="CQ1" s="163"/>
      <c r="CR1" s="163"/>
      <c r="CS1" s="161"/>
      <c r="CT1" s="163"/>
      <c r="CU1" s="161"/>
      <c r="CV1" s="163"/>
      <c r="CW1" s="163"/>
      <c r="CX1" s="163"/>
      <c r="CY1" s="164"/>
      <c r="CZ1" s="164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162"/>
      <c r="EP1" s="162"/>
      <c r="EQ1" s="94"/>
      <c r="ER1" s="161"/>
      <c r="ES1" s="163"/>
      <c r="ET1" s="163"/>
      <c r="EU1" s="163"/>
      <c r="EV1" s="163"/>
      <c r="EW1" s="163"/>
      <c r="EX1" s="161"/>
      <c r="EY1" s="163"/>
      <c r="EZ1" s="161"/>
      <c r="FA1" s="163"/>
      <c r="FB1" s="163"/>
      <c r="FC1" s="163"/>
      <c r="FD1" s="164"/>
      <c r="FE1" s="164"/>
      <c r="FF1" s="94"/>
      <c r="FG1" s="161"/>
      <c r="FH1" s="94"/>
      <c r="FI1" s="161"/>
      <c r="FJ1" s="94"/>
      <c r="FK1" s="161"/>
      <c r="FL1" s="94"/>
      <c r="FM1" s="161"/>
      <c r="FN1" s="94"/>
      <c r="FO1" s="161"/>
    </row>
    <row r="2" spans="1:171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61"/>
      <c r="Q2" s="94"/>
      <c r="R2" s="161"/>
      <c r="S2" s="94"/>
      <c r="T2" s="161"/>
      <c r="U2" s="94"/>
      <c r="V2" s="161"/>
      <c r="W2" s="94"/>
      <c r="X2" s="161"/>
      <c r="Y2" s="94"/>
      <c r="Z2" s="161"/>
      <c r="AA2" s="94"/>
      <c r="AB2" s="161"/>
      <c r="AC2" s="94"/>
      <c r="AD2" s="161"/>
      <c r="AE2" s="162"/>
      <c r="AF2" s="162"/>
      <c r="AG2" s="94"/>
      <c r="AH2" s="161"/>
      <c r="AI2" s="163"/>
      <c r="AJ2" s="163"/>
      <c r="AK2" s="163"/>
      <c r="AL2" s="163"/>
      <c r="AM2" s="163"/>
      <c r="AN2" s="161"/>
      <c r="AO2" s="163"/>
      <c r="AP2" s="161"/>
      <c r="AQ2" s="163"/>
      <c r="AR2" s="163"/>
      <c r="AS2" s="163"/>
      <c r="AT2" s="164"/>
      <c r="AU2" s="164"/>
      <c r="AV2" s="94"/>
      <c r="AW2" s="161"/>
      <c r="AX2" s="94"/>
      <c r="AY2" s="161"/>
      <c r="AZ2" s="94"/>
      <c r="BA2" s="161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162"/>
      <c r="CK2" s="162"/>
      <c r="CL2" s="94"/>
      <c r="CM2" s="161"/>
      <c r="CN2" s="163"/>
      <c r="CO2" s="163"/>
      <c r="CP2" s="163"/>
      <c r="CQ2" s="163"/>
      <c r="CR2" s="163"/>
      <c r="CS2" s="161"/>
      <c r="CT2" s="163"/>
      <c r="CU2" s="161"/>
      <c r="CV2" s="163"/>
      <c r="CW2" s="163"/>
      <c r="CX2" s="163"/>
      <c r="CY2" s="164"/>
      <c r="CZ2" s="164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162"/>
      <c r="EP2" s="162"/>
      <c r="EQ2" s="94"/>
      <c r="ER2" s="161"/>
      <c r="ES2" s="163"/>
      <c r="ET2" s="163"/>
      <c r="EU2" s="163"/>
      <c r="EV2" s="163"/>
      <c r="EW2" s="163"/>
      <c r="EX2" s="161"/>
      <c r="EY2" s="163"/>
      <c r="EZ2" s="161"/>
      <c r="FA2" s="163"/>
      <c r="FB2" s="163"/>
      <c r="FC2" s="163"/>
      <c r="FD2" s="164"/>
      <c r="FE2" s="164"/>
      <c r="FF2" s="94"/>
      <c r="FG2" s="161"/>
      <c r="FH2" s="94"/>
      <c r="FI2" s="161"/>
      <c r="FJ2" s="94"/>
      <c r="FK2" s="161"/>
      <c r="FL2" s="94"/>
      <c r="FM2" s="161"/>
      <c r="FN2" s="94"/>
      <c r="FO2" s="161"/>
    </row>
    <row r="3" spans="1:171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61"/>
      <c r="Q3" s="94"/>
      <c r="R3" s="161"/>
      <c r="S3" s="94"/>
      <c r="T3" s="161"/>
      <c r="U3" s="94"/>
      <c r="V3" s="161"/>
      <c r="W3" s="94"/>
      <c r="X3" s="161"/>
      <c r="Y3" s="94"/>
      <c r="Z3" s="161"/>
      <c r="AA3" s="94"/>
      <c r="AB3" s="161"/>
      <c r="AC3" s="94"/>
      <c r="AD3" s="161"/>
      <c r="AE3" s="162"/>
      <c r="AF3" s="162"/>
      <c r="AG3" s="94"/>
      <c r="AH3" s="161"/>
      <c r="AI3" s="163"/>
      <c r="AJ3" s="163"/>
      <c r="AK3" s="163"/>
      <c r="AL3" s="163"/>
      <c r="AM3" s="163"/>
      <c r="AN3" s="161"/>
      <c r="AO3" s="163"/>
      <c r="AP3" s="161"/>
      <c r="AQ3" s="163"/>
      <c r="AR3" s="163"/>
      <c r="AS3" s="163"/>
      <c r="AT3" s="164"/>
      <c r="AU3" s="164"/>
      <c r="AV3" s="94"/>
      <c r="AW3" s="161"/>
      <c r="AX3" s="94"/>
      <c r="AY3" s="161"/>
      <c r="AZ3" s="94"/>
      <c r="BA3" s="161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162"/>
      <c r="CK3" s="162"/>
      <c r="CL3" s="94"/>
      <c r="CM3" s="161"/>
      <c r="CN3" s="163"/>
      <c r="CO3" s="163"/>
      <c r="CP3" s="163"/>
      <c r="CQ3" s="163"/>
      <c r="CR3" s="163"/>
      <c r="CS3" s="161"/>
      <c r="CT3" s="163"/>
      <c r="CU3" s="161"/>
      <c r="CV3" s="163"/>
      <c r="CW3" s="163"/>
      <c r="CX3" s="163"/>
      <c r="CY3" s="164"/>
      <c r="CZ3" s="164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162"/>
      <c r="EP3" s="162"/>
      <c r="EQ3" s="94"/>
      <c r="ER3" s="161"/>
      <c r="ES3" s="163"/>
      <c r="ET3" s="163"/>
      <c r="EU3" s="163"/>
      <c r="EV3" s="163"/>
      <c r="EW3" s="163"/>
      <c r="EX3" s="161"/>
      <c r="EY3" s="163"/>
      <c r="EZ3" s="161"/>
      <c r="FA3" s="163"/>
      <c r="FB3" s="163"/>
      <c r="FC3" s="163"/>
      <c r="FD3" s="164"/>
      <c r="FE3" s="164"/>
      <c r="FF3" s="94"/>
      <c r="FG3" s="161"/>
      <c r="FH3" s="94"/>
      <c r="FI3" s="161"/>
      <c r="FJ3" s="94"/>
      <c r="FK3" s="161"/>
      <c r="FL3" s="94"/>
      <c r="FM3" s="161"/>
      <c r="FN3" s="94"/>
      <c r="FO3" s="161"/>
    </row>
    <row r="4" spans="1:171" s="123" customFormat="1" ht="15" customHeight="1">
      <c r="A4" s="16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71" s="107" customFormat="1" ht="15" customHeight="1" thickBot="1">
      <c r="A5" s="102" t="s">
        <v>512</v>
      </c>
      <c r="B5" s="481"/>
      <c r="C5" s="481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69"/>
      <c r="Q5" s="169"/>
      <c r="R5" s="169"/>
      <c r="S5" s="169"/>
      <c r="T5" s="169"/>
      <c r="U5" s="169"/>
      <c r="V5" s="170"/>
      <c r="W5" s="170"/>
      <c r="X5" s="170"/>
      <c r="Y5" s="170"/>
      <c r="Z5" s="170"/>
      <c r="AB5" s="171"/>
      <c r="AF5" s="171"/>
      <c r="AH5" s="172"/>
      <c r="AK5" s="173"/>
      <c r="AL5" s="174"/>
      <c r="AM5" s="174"/>
      <c r="AN5" s="174"/>
      <c r="AO5" s="344"/>
      <c r="AP5" s="174"/>
      <c r="AQ5" s="174"/>
      <c r="AR5" s="174"/>
      <c r="AS5" s="174"/>
      <c r="AT5" s="346"/>
    </row>
    <row r="6" spans="1:171" s="373" customFormat="1" ht="15" customHeight="1" thickTop="1">
      <c r="A6" s="36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 t="s">
        <v>79</v>
      </c>
    </row>
    <row r="7" spans="1:171" s="114" customFormat="1" ht="15" customHeight="1">
      <c r="A7" s="113"/>
      <c r="B7" s="178" t="s">
        <v>235</v>
      </c>
      <c r="C7" s="178" t="s">
        <v>237</v>
      </c>
      <c r="D7" s="178" t="s">
        <v>238</v>
      </c>
      <c r="E7" s="178" t="s">
        <v>239</v>
      </c>
      <c r="F7" s="178" t="s">
        <v>1</v>
      </c>
      <c r="G7" s="178" t="s">
        <v>240</v>
      </c>
      <c r="H7" s="178" t="s">
        <v>241</v>
      </c>
      <c r="I7" s="178" t="s">
        <v>242</v>
      </c>
      <c r="J7" s="178" t="s">
        <v>243</v>
      </c>
      <c r="K7" s="178" t="s">
        <v>245</v>
      </c>
      <c r="L7" s="178" t="s">
        <v>246</v>
      </c>
      <c r="M7" s="178" t="s">
        <v>247</v>
      </c>
      <c r="N7" s="178" t="s">
        <v>248</v>
      </c>
      <c r="O7" s="178" t="s">
        <v>250</v>
      </c>
    </row>
    <row r="8" spans="1:171" s="11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1:171" s="221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</row>
    <row r="10" spans="1:171" ht="15" customHeight="1">
      <c r="A10" s="348" t="s">
        <v>513</v>
      </c>
      <c r="B10" s="434">
        <v>31020</v>
      </c>
      <c r="C10" s="434">
        <v>31426</v>
      </c>
      <c r="D10" s="434">
        <v>32051</v>
      </c>
      <c r="E10" s="434">
        <v>32300</v>
      </c>
      <c r="F10" s="434">
        <v>32614</v>
      </c>
      <c r="G10" s="434">
        <v>32802</v>
      </c>
      <c r="H10" s="434">
        <v>32911</v>
      </c>
      <c r="I10" s="434">
        <v>33211</v>
      </c>
      <c r="J10" s="434">
        <v>33606</v>
      </c>
      <c r="K10" s="434">
        <v>33815</v>
      </c>
      <c r="L10" s="434">
        <v>33161</v>
      </c>
      <c r="M10" s="434">
        <v>32859</v>
      </c>
      <c r="N10" s="434">
        <v>32747</v>
      </c>
      <c r="O10" s="435">
        <v>32531</v>
      </c>
    </row>
    <row r="11" spans="1:171" ht="15" customHeight="1">
      <c r="A11" s="348" t="s">
        <v>514</v>
      </c>
      <c r="B11" s="434">
        <v>19500</v>
      </c>
      <c r="C11" s="434">
        <v>19507</v>
      </c>
      <c r="D11" s="434">
        <v>19467</v>
      </c>
      <c r="E11" s="434">
        <v>19640</v>
      </c>
      <c r="F11" s="434">
        <v>19986</v>
      </c>
      <c r="G11" s="434">
        <v>20315</v>
      </c>
      <c r="H11" s="434">
        <v>20876</v>
      </c>
      <c r="I11" s="434">
        <v>21523</v>
      </c>
      <c r="J11" s="434">
        <v>21767</v>
      </c>
      <c r="K11" s="434">
        <v>21930</v>
      </c>
      <c r="L11" s="434">
        <v>21275</v>
      </c>
      <c r="M11" s="434">
        <v>20522</v>
      </c>
      <c r="N11" s="434">
        <v>20188</v>
      </c>
      <c r="O11" s="435">
        <v>19936</v>
      </c>
    </row>
    <row r="12" spans="1:171" ht="15" customHeight="1">
      <c r="A12" s="462" t="s">
        <v>515</v>
      </c>
      <c r="B12" s="493">
        <v>20122</v>
      </c>
      <c r="C12" s="493">
        <v>20078</v>
      </c>
      <c r="D12" s="493">
        <v>20173</v>
      </c>
      <c r="E12" s="493">
        <v>20236</v>
      </c>
      <c r="F12" s="493">
        <v>20291</v>
      </c>
      <c r="G12" s="493">
        <v>20507</v>
      </c>
      <c r="H12" s="493">
        <v>20617</v>
      </c>
      <c r="I12" s="493">
        <v>20991</v>
      </c>
      <c r="J12" s="493">
        <v>21407</v>
      </c>
      <c r="K12" s="493">
        <v>21459</v>
      </c>
      <c r="L12" s="493">
        <v>21326</v>
      </c>
      <c r="M12" s="493">
        <v>20894</v>
      </c>
      <c r="N12" s="493">
        <v>20447</v>
      </c>
      <c r="O12" s="494">
        <v>20181</v>
      </c>
    </row>
    <row r="13" spans="1:171" s="497" customFormat="1" ht="5.0999999999999996" customHeight="1">
      <c r="A13" s="495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</row>
    <row r="14" spans="1:171" s="489" customFormat="1" ht="15" customHeight="1" thickBot="1">
      <c r="A14" s="490" t="s">
        <v>516</v>
      </c>
      <c r="B14" s="145">
        <v>159.07692307692307</v>
      </c>
      <c r="C14" s="145">
        <v>161.10114317937149</v>
      </c>
      <c r="D14" s="145">
        <v>164.64272872039862</v>
      </c>
      <c r="E14" s="145">
        <v>164.46028513238289</v>
      </c>
      <c r="F14" s="145">
        <v>163.18422896027218</v>
      </c>
      <c r="G14" s="145">
        <v>161.46689638198376</v>
      </c>
      <c r="H14" s="145">
        <v>157.64993293734432</v>
      </c>
      <c r="I14" s="145">
        <v>154.3046973005622</v>
      </c>
      <c r="J14" s="145">
        <v>154.38967243993201</v>
      </c>
      <c r="K14" s="145">
        <f>K10/K11*100</f>
        <v>154.19516643866848</v>
      </c>
      <c r="L14" s="145">
        <f>L10/L11*100</f>
        <v>155.86839012925969</v>
      </c>
      <c r="M14" s="145">
        <f>M10/M11*100</f>
        <v>160.11597310203683</v>
      </c>
      <c r="N14" s="145">
        <f>N10/N11*100</f>
        <v>162.21022389538339</v>
      </c>
      <c r="O14" s="145">
        <f>O10/O11*100</f>
        <v>163.17716693418939</v>
      </c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</row>
    <row r="15" spans="1:171" s="498" customFormat="1" ht="5.0999999999999996" customHeight="1" thickTop="1">
      <c r="A15" s="486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</row>
    <row r="16" spans="1:171" s="489" customFormat="1" ht="15" customHeight="1" thickBot="1">
      <c r="A16" s="490" t="s">
        <v>517</v>
      </c>
      <c r="B16" s="145">
        <v>154.15962627969387</v>
      </c>
      <c r="C16" s="145">
        <v>156.5195736627154</v>
      </c>
      <c r="D16" s="145">
        <v>158.88068209983641</v>
      </c>
      <c r="E16" s="145">
        <v>159.61652500494168</v>
      </c>
      <c r="F16" s="145">
        <v>160.73135873047164</v>
      </c>
      <c r="G16" s="145">
        <v>159.9551372702004</v>
      </c>
      <c r="H16" s="145">
        <v>159.63040209535819</v>
      </c>
      <c r="I16" s="145">
        <v>158.2154256586156</v>
      </c>
      <c r="J16" s="145">
        <v>156.98603260615687</v>
      </c>
      <c r="K16" s="145">
        <f>K10/K12*100</f>
        <v>157.57957034344562</v>
      </c>
      <c r="L16" s="145">
        <f>L10/L12*100</f>
        <v>155.49563912594954</v>
      </c>
      <c r="M16" s="145">
        <f>M10/M12*100</f>
        <v>157.26524361060592</v>
      </c>
      <c r="N16" s="145">
        <f>N10/N12*100</f>
        <v>160.15552403775615</v>
      </c>
      <c r="O16" s="145">
        <f>O10/O12*100</f>
        <v>161.19617461969179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</row>
    <row r="17" spans="1:74" s="498" customFormat="1" ht="5.0999999999999996" customHeight="1" thickTop="1">
      <c r="A17" s="486"/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</row>
    <row r="18" spans="1:74" s="489" customFormat="1" ht="15" customHeight="1" thickBot="1">
      <c r="A18" s="490" t="s">
        <v>518</v>
      </c>
      <c r="B18" s="145">
        <v>78.289838978345358</v>
      </c>
      <c r="C18" s="145">
        <v>79.388657319691802</v>
      </c>
      <c r="D18" s="145">
        <v>80.855196770938448</v>
      </c>
      <c r="E18" s="145">
        <v>81.001103420603869</v>
      </c>
      <c r="F18" s="145">
        <v>80.974253295925706</v>
      </c>
      <c r="G18" s="145">
        <v>80.353730831414438</v>
      </c>
      <c r="H18" s="145">
        <v>79.316993227773352</v>
      </c>
      <c r="I18" s="145">
        <v>78.117796490567812</v>
      </c>
      <c r="J18" s="145">
        <v>77.838513920415068</v>
      </c>
      <c r="K18" s="145">
        <f>K10/(K11+K12)*100</f>
        <v>77.934499527530022</v>
      </c>
      <c r="L18" s="145">
        <f>L10/(L11+L12)*100</f>
        <v>77.840895753620813</v>
      </c>
      <c r="M18" s="145">
        <f>M10/(M11+M12)*100</f>
        <v>79.33890283948233</v>
      </c>
      <c r="N18" s="145">
        <f>N10/(N11+N12)*100</f>
        <v>80.588162913744313</v>
      </c>
      <c r="O18" s="145">
        <f>O10/(O11+O12)*100</f>
        <v>81.090310840790693</v>
      </c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</row>
    <row r="19" spans="1:74" s="368" customFormat="1" ht="15" customHeight="1" thickTop="1">
      <c r="A19" s="36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1:74" s="368" customFormat="1" ht="24">
      <c r="A20" s="90" t="s">
        <v>191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</row>
    <row r="21" spans="1:74" s="368" customFormat="1" ht="15" customHeight="1">
      <c r="A21" s="36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</row>
    <row r="22" spans="1:74" s="368" customFormat="1" ht="15" customHeight="1">
      <c r="A22" s="36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</row>
    <row r="23" spans="1:74" s="368" customFormat="1" ht="15" customHeight="1">
      <c r="A23" s="36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</row>
    <row r="24" spans="1:74" s="368" customFormat="1" ht="15" customHeight="1">
      <c r="A24" s="367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</row>
    <row r="25" spans="1:74" s="368" customFormat="1" ht="15" customHeight="1">
      <c r="A25" s="367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</row>
    <row r="26" spans="1:74" s="368" customFormat="1" ht="15" customHeight="1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74" s="368" customFormat="1" ht="15" customHeight="1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</row>
    <row r="28" spans="1:74" s="368" customFormat="1" ht="15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</row>
    <row r="29" spans="1:74" s="368" customFormat="1" ht="15" customHeight="1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</row>
    <row r="30" spans="1:74" s="368" customFormat="1" ht="15" customHeigh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</row>
    <row r="31" spans="1:74" s="368" customFormat="1" ht="1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</row>
    <row r="32" spans="1:74" s="368" customFormat="1" ht="15" customHeight="1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1:15" s="368" customFormat="1" ht="15" customHeight="1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</row>
    <row r="34" spans="1:15" s="368" customFormat="1" ht="15" customHeight="1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</row>
    <row r="35" spans="1:15" s="368" customFormat="1" ht="15" customHeight="1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</row>
    <row r="36" spans="1:15" s="368" customFormat="1" ht="15" customHeight="1">
      <c r="A36" s="367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</row>
    <row r="37" spans="1:15" s="368" customFormat="1" ht="1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</row>
    <row r="38" spans="1:15" s="368" customFormat="1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</row>
    <row r="39" spans="1:15" s="368" customFormat="1" ht="1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</row>
    <row r="40" spans="1:15" s="368" customFormat="1" ht="1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</row>
    <row r="41" spans="1:15" s="368" customFormat="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</row>
    <row r="42" spans="1:15" s="368" customFormat="1" ht="1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s="368" customFormat="1" ht="1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s="368" customFormat="1" ht="15" customHeight="1">
      <c r="A44" s="36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15" s="368" customFormat="1" ht="15" customHeight="1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</row>
    <row r="46" spans="1:15" s="368" customFormat="1" ht="1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</row>
    <row r="47" spans="1:15" s="368" customFormat="1" ht="15" customHeight="1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</row>
    <row r="48" spans="1:15" s="368" customFormat="1" ht="15" customHeight="1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</row>
    <row r="49" spans="1:15" s="368" customFormat="1" ht="15" customHeight="1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</row>
    <row r="50" spans="1:15" s="368" customFormat="1" ht="1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</row>
    <row r="51" spans="1:15" s="368" customFormat="1" ht="1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</row>
    <row r="52" spans="1:15" s="368" customFormat="1" ht="1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</row>
    <row r="53" spans="1:15" s="368" customFormat="1" ht="1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</row>
    <row r="54" spans="1:15" s="368" customFormat="1" ht="1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</row>
    <row r="55" spans="1:15" s="368" customFormat="1" ht="1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</row>
    <row r="56" spans="1:15" s="368" customFormat="1" ht="1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</row>
    <row r="57" spans="1:15" s="368" customFormat="1" ht="15" customHeight="1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</row>
    <row r="58" spans="1:15" s="368" customFormat="1" ht="1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</row>
    <row r="59" spans="1:15" s="368" customFormat="1" ht="1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</row>
    <row r="60" spans="1:15" s="368" customFormat="1" ht="1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</row>
    <row r="61" spans="1:15" s="368" customFormat="1" ht="15" customHeigh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</row>
    <row r="62" spans="1:15" s="368" customFormat="1" ht="15" customHeight="1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</row>
    <row r="63" spans="1:15" s="368" customFormat="1" ht="1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</row>
    <row r="64" spans="1:15" s="368" customFormat="1" ht="1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</row>
    <row r="65" spans="1:15" s="368" customFormat="1" ht="1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</row>
    <row r="66" spans="1:15" s="368" customFormat="1" ht="15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</row>
    <row r="67" spans="1:15" s="368" customFormat="1" ht="1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</row>
    <row r="68" spans="1:15" s="368" customFormat="1" ht="15" customHeight="1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</row>
    <row r="69" spans="1:15" s="368" customFormat="1" ht="15" customHeight="1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</row>
    <row r="70" spans="1:15" s="368" customFormat="1" ht="15" customHeight="1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</row>
    <row r="71" spans="1:15" s="368" customFormat="1" ht="15" customHeigh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</row>
    <row r="72" spans="1:15" s="368" customFormat="1" ht="15" customHeight="1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</row>
    <row r="73" spans="1:15" s="368" customFormat="1" ht="1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</row>
    <row r="74" spans="1:15" s="368" customFormat="1" ht="15" customHeight="1">
      <c r="A74" s="367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</row>
    <row r="75" spans="1:15" s="368" customFormat="1" ht="15" customHeight="1">
      <c r="A75" s="367"/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</row>
    <row r="76" spans="1:15" s="368" customFormat="1" ht="15" customHeight="1">
      <c r="A76" s="367"/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</row>
    <row r="77" spans="1:15" s="368" customFormat="1" ht="15" customHeight="1">
      <c r="A77" s="367"/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</row>
    <row r="78" spans="1:15" s="368" customFormat="1" ht="15" customHeight="1">
      <c r="A78" s="367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</row>
    <row r="79" spans="1:15" s="368" customFormat="1" ht="15" customHeight="1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</row>
    <row r="80" spans="1:15" s="368" customFormat="1" ht="15" customHeigh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</row>
    <row r="81" spans="1:15" s="368" customFormat="1" ht="15" customHeight="1">
      <c r="A81" s="367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</row>
    <row r="82" spans="1:15" s="368" customFormat="1" ht="15" customHeight="1">
      <c r="A82" s="367"/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</row>
    <row r="83" spans="1:15" s="368" customFormat="1" ht="15" customHeight="1">
      <c r="A83" s="367"/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</row>
    <row r="84" spans="1:15" s="368" customFormat="1" ht="15" customHeigh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</row>
    <row r="85" spans="1:15" s="368" customFormat="1" ht="15" customHeight="1">
      <c r="A85" s="367"/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</row>
    <row r="86" spans="1:15" s="368" customFormat="1" ht="15" customHeight="1">
      <c r="A86" s="367"/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</row>
    <row r="87" spans="1:15" s="368" customFormat="1" ht="15" customHeight="1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</row>
    <row r="88" spans="1:15" s="368" customFormat="1" ht="15" customHeight="1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</row>
    <row r="89" spans="1:15" s="368" customFormat="1" ht="15" customHeight="1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</row>
    <row r="90" spans="1:15" s="368" customFormat="1" ht="15" customHeight="1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</row>
    <row r="91" spans="1:15" s="368" customFormat="1" ht="15" customHeight="1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</row>
    <row r="92" spans="1:15" s="368" customFormat="1" ht="15" customHeight="1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</row>
    <row r="93" spans="1:15" s="368" customFormat="1" ht="15" customHeight="1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</row>
    <row r="94" spans="1:15" s="368" customFormat="1" ht="15" customHeight="1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</row>
    <row r="95" spans="1:15" s="368" customFormat="1" ht="15" customHeight="1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</row>
    <row r="96" spans="1:15" s="368" customFormat="1" ht="1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</row>
    <row r="97" spans="1:15" s="368" customFormat="1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</row>
    <row r="98" spans="1:15" s="368" customFormat="1" ht="15" customHeight="1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</row>
    <row r="99" spans="1:15" s="368" customFormat="1" ht="15" customHeight="1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</row>
    <row r="100" spans="1:15" s="368" customFormat="1" ht="15" customHeight="1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</row>
    <row r="101" spans="1:15" s="368" customFormat="1" ht="15" customHeight="1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</row>
    <row r="102" spans="1:15" s="368" customFormat="1" ht="15" customHeigh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</row>
    <row r="103" spans="1:15" s="368" customFormat="1" ht="15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</row>
  </sheetData>
  <hyperlinks>
    <hyperlink ref="O6" location="Índice!D9" display="Índice"/>
  </hyperlinks>
  <printOptions horizontalCentered="1"/>
  <pageMargins left="0" right="0" top="0.39370078740157483" bottom="0" header="0" footer="0"/>
  <pageSetup paperSize="9" scale="97" orientation="landscape" horizontalDpi="1200" verticalDpi="1200" r:id="rId1"/>
  <headerFooter alignWithMargins="0">
    <oddHeader>&amp;R&amp;P/&amp;N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Q118"/>
  <sheetViews>
    <sheetView showGridLines="0" zoomScaleNormal="100" zoomScaleSheetLayoutView="85" workbookViewId="0">
      <pane xSplit="1" topLeftCell="CE1" activePane="topRight" state="frozen"/>
      <selection activeCell="L29" sqref="L29"/>
      <selection pane="topRight" activeCell="CG12" sqref="CG12"/>
    </sheetView>
  </sheetViews>
  <sheetFormatPr defaultColWidth="9" defaultRowHeight="15" customHeight="1"/>
  <cols>
    <col min="1" max="1" width="96.375" style="360" bestFit="1" customWidth="1"/>
    <col min="2" max="85" width="10.25" style="360" customWidth="1"/>
    <col min="86" max="16384" width="9" style="360"/>
  </cols>
  <sheetData>
    <row r="1" spans="1:225" s="121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48"/>
      <c r="AT1" s="45"/>
      <c r="AU1" s="148"/>
      <c r="AV1" s="45"/>
      <c r="AW1" s="148"/>
      <c r="AX1" s="45"/>
      <c r="AY1" s="148"/>
      <c r="AZ1" s="45"/>
      <c r="BA1" s="148"/>
      <c r="BB1" s="45"/>
      <c r="BC1" s="148"/>
      <c r="BD1" s="45"/>
      <c r="BE1" s="148"/>
      <c r="BF1" s="45"/>
      <c r="BG1" s="148"/>
      <c r="BH1" s="45"/>
      <c r="BI1" s="148"/>
      <c r="BJ1" s="45"/>
      <c r="BK1" s="148"/>
      <c r="BL1" s="45"/>
      <c r="BM1" s="148"/>
      <c r="BN1" s="45"/>
      <c r="BO1" s="148"/>
      <c r="BP1" s="45"/>
      <c r="BQ1" s="148"/>
      <c r="BR1" s="45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95"/>
      <c r="CI1" s="45"/>
      <c r="CJ1" s="148"/>
      <c r="CK1" s="150"/>
      <c r="CL1" s="150"/>
      <c r="CM1" s="150"/>
      <c r="CN1" s="150"/>
      <c r="CO1" s="150"/>
      <c r="CP1" s="148"/>
      <c r="CQ1" s="150"/>
      <c r="CR1" s="148"/>
      <c r="CS1" s="150"/>
      <c r="CT1" s="150"/>
      <c r="CU1" s="150"/>
      <c r="CV1" s="51"/>
      <c r="CW1" s="51"/>
      <c r="CX1" s="45"/>
      <c r="CY1" s="148"/>
      <c r="CZ1" s="45"/>
      <c r="DA1" s="148"/>
      <c r="DB1" s="45"/>
      <c r="DC1" s="148"/>
      <c r="DD1" s="45"/>
      <c r="DE1" s="148"/>
      <c r="DF1" s="45"/>
      <c r="DG1" s="148"/>
      <c r="DH1" s="45"/>
      <c r="DI1" s="148"/>
      <c r="DJ1" s="45"/>
      <c r="DK1" s="148"/>
      <c r="DL1" s="45"/>
      <c r="DM1" s="148"/>
      <c r="DN1" s="45"/>
      <c r="DO1" s="148"/>
      <c r="DP1" s="45"/>
      <c r="DQ1" s="148"/>
      <c r="DR1" s="45"/>
      <c r="DS1" s="148"/>
      <c r="DT1" s="45"/>
      <c r="DU1" s="148"/>
      <c r="DV1" s="45"/>
      <c r="DW1" s="148"/>
      <c r="DX1" s="45"/>
      <c r="DY1" s="148"/>
      <c r="DZ1" s="45"/>
      <c r="EA1" s="148"/>
      <c r="EB1" s="45"/>
      <c r="EC1" s="148"/>
      <c r="ED1" s="45"/>
      <c r="EE1" s="148"/>
      <c r="EF1" s="45"/>
      <c r="EG1" s="148"/>
      <c r="EH1" s="45"/>
      <c r="EI1" s="148"/>
      <c r="EJ1" s="45"/>
      <c r="EK1" s="148"/>
      <c r="EL1" s="195"/>
      <c r="EM1" s="195"/>
      <c r="EN1" s="45"/>
      <c r="EO1" s="148"/>
      <c r="EP1" s="150"/>
      <c r="EQ1" s="150"/>
      <c r="ER1" s="150"/>
      <c r="ES1" s="150"/>
      <c r="ET1" s="150"/>
      <c r="EU1" s="148"/>
      <c r="EV1" s="150"/>
      <c r="EW1" s="148"/>
      <c r="EX1" s="150"/>
      <c r="EY1" s="150"/>
      <c r="EZ1" s="150"/>
      <c r="FA1" s="51"/>
      <c r="FB1" s="51"/>
      <c r="FC1" s="45"/>
      <c r="FD1" s="148"/>
      <c r="FE1" s="45"/>
      <c r="FF1" s="148"/>
      <c r="FG1" s="45"/>
      <c r="FH1" s="148"/>
      <c r="FI1" s="45"/>
      <c r="FJ1" s="148"/>
      <c r="FK1" s="45"/>
      <c r="FL1" s="148"/>
      <c r="FM1" s="45"/>
      <c r="FN1" s="148"/>
      <c r="FO1" s="45"/>
      <c r="FP1" s="148"/>
      <c r="FQ1" s="45"/>
      <c r="FR1" s="148"/>
      <c r="FS1" s="45"/>
      <c r="FT1" s="148"/>
      <c r="FU1" s="45"/>
      <c r="FV1" s="148"/>
      <c r="FW1" s="45"/>
      <c r="FX1" s="148"/>
      <c r="FY1" s="45"/>
      <c r="FZ1" s="148"/>
      <c r="GA1" s="45"/>
      <c r="GB1" s="148"/>
      <c r="GC1" s="45"/>
      <c r="GD1" s="148"/>
      <c r="GE1" s="45"/>
      <c r="GF1" s="148"/>
      <c r="GG1" s="45"/>
      <c r="GH1" s="148"/>
      <c r="GI1" s="45"/>
      <c r="GJ1" s="148"/>
      <c r="GK1" s="45"/>
      <c r="GL1" s="148"/>
      <c r="GM1" s="45"/>
      <c r="GN1" s="148"/>
      <c r="GO1" s="45"/>
      <c r="GP1" s="148"/>
      <c r="GQ1" s="195"/>
      <c r="GR1" s="195"/>
      <c r="GS1" s="45"/>
      <c r="GT1" s="148"/>
      <c r="GU1" s="150"/>
      <c r="GV1" s="150"/>
      <c r="GW1" s="150"/>
      <c r="GX1" s="150"/>
      <c r="GY1" s="150"/>
      <c r="GZ1" s="148"/>
      <c r="HA1" s="150"/>
      <c r="HB1" s="148"/>
      <c r="HC1" s="150"/>
      <c r="HD1" s="150"/>
      <c r="HE1" s="150"/>
      <c r="HF1" s="51"/>
      <c r="HG1" s="51"/>
      <c r="HH1" s="45"/>
      <c r="HI1" s="148"/>
      <c r="HJ1" s="45"/>
      <c r="HK1" s="148"/>
      <c r="HL1" s="45"/>
      <c r="HM1" s="148"/>
      <c r="HN1" s="45"/>
      <c r="HO1" s="148"/>
      <c r="HP1" s="45"/>
      <c r="HQ1" s="148"/>
    </row>
    <row r="2" spans="1:225" s="121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148"/>
      <c r="AT2" s="45"/>
      <c r="AU2" s="148"/>
      <c r="AV2" s="45"/>
      <c r="AW2" s="148"/>
      <c r="AX2" s="45"/>
      <c r="AY2" s="148"/>
      <c r="AZ2" s="45"/>
      <c r="BA2" s="148"/>
      <c r="BB2" s="45"/>
      <c r="BC2" s="148"/>
      <c r="BD2" s="45"/>
      <c r="BE2" s="148"/>
      <c r="BF2" s="45"/>
      <c r="BG2" s="148"/>
      <c r="BH2" s="45"/>
      <c r="BI2" s="148"/>
      <c r="BJ2" s="45"/>
      <c r="BK2" s="148"/>
      <c r="BL2" s="45"/>
      <c r="BM2" s="148"/>
      <c r="BN2" s="45"/>
      <c r="BO2" s="148"/>
      <c r="BP2" s="45"/>
      <c r="BQ2" s="148"/>
      <c r="BR2" s="45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95"/>
      <c r="CI2" s="45"/>
      <c r="CJ2" s="148"/>
      <c r="CK2" s="150"/>
      <c r="CL2" s="150"/>
      <c r="CM2" s="150"/>
      <c r="CN2" s="150"/>
      <c r="CO2" s="150"/>
      <c r="CP2" s="148"/>
      <c r="CQ2" s="150"/>
      <c r="CR2" s="148"/>
      <c r="CS2" s="150"/>
      <c r="CT2" s="150"/>
      <c r="CU2" s="150"/>
      <c r="CV2" s="51"/>
      <c r="CW2" s="51"/>
      <c r="CX2" s="45"/>
      <c r="CY2" s="148"/>
      <c r="CZ2" s="45"/>
      <c r="DA2" s="148"/>
      <c r="DB2" s="45"/>
      <c r="DC2" s="148"/>
      <c r="DD2" s="45"/>
      <c r="DE2" s="148"/>
      <c r="DF2" s="45"/>
      <c r="DG2" s="148"/>
      <c r="DH2" s="45"/>
      <c r="DI2" s="148"/>
      <c r="DJ2" s="45"/>
      <c r="DK2" s="148"/>
      <c r="DL2" s="45"/>
      <c r="DM2" s="148"/>
      <c r="DN2" s="45"/>
      <c r="DO2" s="148"/>
      <c r="DP2" s="45"/>
      <c r="DQ2" s="148"/>
      <c r="DR2" s="45"/>
      <c r="DS2" s="148"/>
      <c r="DT2" s="45"/>
      <c r="DU2" s="148"/>
      <c r="DV2" s="45"/>
      <c r="DW2" s="148"/>
      <c r="DX2" s="45"/>
      <c r="DY2" s="148"/>
      <c r="DZ2" s="45"/>
      <c r="EA2" s="148"/>
      <c r="EB2" s="45"/>
      <c r="EC2" s="148"/>
      <c r="ED2" s="45"/>
      <c r="EE2" s="148"/>
      <c r="EF2" s="45"/>
      <c r="EG2" s="148"/>
      <c r="EH2" s="45"/>
      <c r="EI2" s="148"/>
      <c r="EJ2" s="45"/>
      <c r="EK2" s="148"/>
      <c r="EL2" s="195"/>
      <c r="EM2" s="195"/>
      <c r="EN2" s="45"/>
      <c r="EO2" s="148"/>
      <c r="EP2" s="150"/>
      <c r="EQ2" s="150"/>
      <c r="ER2" s="150"/>
      <c r="ES2" s="150"/>
      <c r="ET2" s="150"/>
      <c r="EU2" s="148"/>
      <c r="EV2" s="150"/>
      <c r="EW2" s="148"/>
      <c r="EX2" s="150"/>
      <c r="EY2" s="150"/>
      <c r="EZ2" s="150"/>
      <c r="FA2" s="51"/>
      <c r="FB2" s="51"/>
      <c r="FC2" s="45"/>
      <c r="FD2" s="148"/>
      <c r="FE2" s="45"/>
      <c r="FF2" s="148"/>
      <c r="FG2" s="45"/>
      <c r="FH2" s="148"/>
      <c r="FI2" s="45"/>
      <c r="FJ2" s="148"/>
      <c r="FK2" s="45"/>
      <c r="FL2" s="148"/>
      <c r="FM2" s="45"/>
      <c r="FN2" s="148"/>
      <c r="FO2" s="45"/>
      <c r="FP2" s="148"/>
      <c r="FQ2" s="45"/>
      <c r="FR2" s="148"/>
      <c r="FS2" s="45"/>
      <c r="FT2" s="148"/>
      <c r="FU2" s="45"/>
      <c r="FV2" s="148"/>
      <c r="FW2" s="45"/>
      <c r="FX2" s="148"/>
      <c r="FY2" s="45"/>
      <c r="FZ2" s="148"/>
      <c r="GA2" s="45"/>
      <c r="GB2" s="148"/>
      <c r="GC2" s="45"/>
      <c r="GD2" s="148"/>
      <c r="GE2" s="45"/>
      <c r="GF2" s="148"/>
      <c r="GG2" s="45"/>
      <c r="GH2" s="148"/>
      <c r="GI2" s="45"/>
      <c r="GJ2" s="148"/>
      <c r="GK2" s="45"/>
      <c r="GL2" s="148"/>
      <c r="GM2" s="45"/>
      <c r="GN2" s="148"/>
      <c r="GO2" s="45"/>
      <c r="GP2" s="148"/>
      <c r="GQ2" s="195"/>
      <c r="GR2" s="195"/>
      <c r="GS2" s="45"/>
      <c r="GT2" s="148"/>
      <c r="GU2" s="150"/>
      <c r="GV2" s="150"/>
      <c r="GW2" s="150"/>
      <c r="GX2" s="150"/>
      <c r="GY2" s="150"/>
      <c r="GZ2" s="148"/>
      <c r="HA2" s="150"/>
      <c r="HB2" s="148"/>
      <c r="HC2" s="150"/>
      <c r="HD2" s="150"/>
      <c r="HE2" s="150"/>
      <c r="HF2" s="51"/>
      <c r="HG2" s="51"/>
      <c r="HH2" s="45"/>
      <c r="HI2" s="148"/>
      <c r="HJ2" s="45"/>
      <c r="HK2" s="148"/>
      <c r="HL2" s="45"/>
      <c r="HM2" s="148"/>
      <c r="HN2" s="45"/>
      <c r="HO2" s="148"/>
      <c r="HP2" s="45"/>
      <c r="HQ2" s="148"/>
    </row>
    <row r="3" spans="1:225" s="121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148"/>
      <c r="AT3" s="45"/>
      <c r="AU3" s="148"/>
      <c r="AV3" s="45"/>
      <c r="AW3" s="148"/>
      <c r="AX3" s="45"/>
      <c r="AY3" s="148"/>
      <c r="AZ3" s="45"/>
      <c r="BA3" s="148"/>
      <c r="BB3" s="45"/>
      <c r="BC3" s="148"/>
      <c r="BD3" s="45"/>
      <c r="BE3" s="148"/>
      <c r="BF3" s="45"/>
      <c r="BG3" s="148"/>
      <c r="BH3" s="45"/>
      <c r="BI3" s="148"/>
      <c r="BJ3" s="45"/>
      <c r="BK3" s="148"/>
      <c r="BL3" s="45"/>
      <c r="BM3" s="148"/>
      <c r="BN3" s="45"/>
      <c r="BO3" s="148"/>
      <c r="BP3" s="45"/>
      <c r="BQ3" s="148"/>
      <c r="BR3" s="45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95"/>
      <c r="CI3" s="45"/>
      <c r="CJ3" s="148"/>
      <c r="CK3" s="150"/>
      <c r="CL3" s="150"/>
      <c r="CM3" s="150"/>
      <c r="CN3" s="150"/>
      <c r="CO3" s="150"/>
      <c r="CP3" s="148"/>
      <c r="CQ3" s="150"/>
      <c r="CR3" s="148"/>
      <c r="CS3" s="150"/>
      <c r="CT3" s="150"/>
      <c r="CU3" s="150"/>
      <c r="CV3" s="51"/>
      <c r="CW3" s="51"/>
      <c r="CX3" s="45"/>
      <c r="CY3" s="148"/>
      <c r="CZ3" s="45"/>
      <c r="DA3" s="148"/>
      <c r="DB3" s="45"/>
      <c r="DC3" s="148"/>
      <c r="DD3" s="45"/>
      <c r="DE3" s="148"/>
      <c r="DF3" s="45"/>
      <c r="DG3" s="148"/>
      <c r="DH3" s="45"/>
      <c r="DI3" s="148"/>
      <c r="DJ3" s="45"/>
      <c r="DK3" s="148"/>
      <c r="DL3" s="45"/>
      <c r="DM3" s="148"/>
      <c r="DN3" s="45"/>
      <c r="DO3" s="148"/>
      <c r="DP3" s="45"/>
      <c r="DQ3" s="148"/>
      <c r="DR3" s="45"/>
      <c r="DS3" s="148"/>
      <c r="DT3" s="45"/>
      <c r="DU3" s="148"/>
      <c r="DV3" s="45"/>
      <c r="DW3" s="148"/>
      <c r="DX3" s="45"/>
      <c r="DY3" s="148"/>
      <c r="DZ3" s="45"/>
      <c r="EA3" s="148"/>
      <c r="EB3" s="45"/>
      <c r="EC3" s="148"/>
      <c r="ED3" s="45"/>
      <c r="EE3" s="148"/>
      <c r="EF3" s="45"/>
      <c r="EG3" s="148"/>
      <c r="EH3" s="45"/>
      <c r="EI3" s="148"/>
      <c r="EJ3" s="45"/>
      <c r="EK3" s="148"/>
      <c r="EL3" s="195"/>
      <c r="EM3" s="195"/>
      <c r="EN3" s="45"/>
      <c r="EO3" s="148"/>
      <c r="EP3" s="150"/>
      <c r="EQ3" s="150"/>
      <c r="ER3" s="150"/>
      <c r="ES3" s="150"/>
      <c r="ET3" s="150"/>
      <c r="EU3" s="148"/>
      <c r="EV3" s="150"/>
      <c r="EW3" s="148"/>
      <c r="EX3" s="150"/>
      <c r="EY3" s="150"/>
      <c r="EZ3" s="150"/>
      <c r="FA3" s="51"/>
      <c r="FB3" s="51"/>
      <c r="FC3" s="45"/>
      <c r="FD3" s="148"/>
      <c r="FE3" s="45"/>
      <c r="FF3" s="148"/>
      <c r="FG3" s="45"/>
      <c r="FH3" s="148"/>
      <c r="FI3" s="45"/>
      <c r="FJ3" s="148"/>
      <c r="FK3" s="45"/>
      <c r="FL3" s="148"/>
      <c r="FM3" s="45"/>
      <c r="FN3" s="148"/>
      <c r="FO3" s="45"/>
      <c r="FP3" s="148"/>
      <c r="FQ3" s="45"/>
      <c r="FR3" s="148"/>
      <c r="FS3" s="45"/>
      <c r="FT3" s="148"/>
      <c r="FU3" s="45"/>
      <c r="FV3" s="148"/>
      <c r="FW3" s="45"/>
      <c r="FX3" s="148"/>
      <c r="FY3" s="45"/>
      <c r="FZ3" s="148"/>
      <c r="GA3" s="45"/>
      <c r="GB3" s="148"/>
      <c r="GC3" s="45"/>
      <c r="GD3" s="148"/>
      <c r="GE3" s="45"/>
      <c r="GF3" s="148"/>
      <c r="GG3" s="45"/>
      <c r="GH3" s="148"/>
      <c r="GI3" s="45"/>
      <c r="GJ3" s="148"/>
      <c r="GK3" s="45"/>
      <c r="GL3" s="148"/>
      <c r="GM3" s="45"/>
      <c r="GN3" s="148"/>
      <c r="GO3" s="45"/>
      <c r="GP3" s="148"/>
      <c r="GQ3" s="195"/>
      <c r="GR3" s="195"/>
      <c r="GS3" s="45"/>
      <c r="GT3" s="148"/>
      <c r="GU3" s="150"/>
      <c r="GV3" s="150"/>
      <c r="GW3" s="150"/>
      <c r="GX3" s="150"/>
      <c r="GY3" s="150"/>
      <c r="GZ3" s="148"/>
      <c r="HA3" s="150"/>
      <c r="HB3" s="148"/>
      <c r="HC3" s="150"/>
      <c r="HD3" s="150"/>
      <c r="HE3" s="150"/>
      <c r="HF3" s="51"/>
      <c r="HG3" s="51"/>
      <c r="HH3" s="45"/>
      <c r="HI3" s="148"/>
      <c r="HJ3" s="45"/>
      <c r="HK3" s="148"/>
      <c r="HL3" s="45"/>
      <c r="HM3" s="148"/>
      <c r="HN3" s="45"/>
      <c r="HO3" s="148"/>
      <c r="HP3" s="45"/>
      <c r="HQ3" s="148"/>
    </row>
    <row r="4" spans="1:225" s="121" customFormat="1" ht="15" customHeight="1">
      <c r="A4" s="51"/>
      <c r="B4" s="150"/>
      <c r="C4" s="150"/>
      <c r="D4" s="150"/>
      <c r="E4" s="150"/>
      <c r="F4" s="195"/>
      <c r="G4" s="45"/>
      <c r="H4" s="150"/>
      <c r="I4" s="150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148"/>
      <c r="AT4" s="45"/>
      <c r="AU4" s="148"/>
      <c r="AV4" s="45"/>
      <c r="AW4" s="148"/>
      <c r="AX4" s="45"/>
      <c r="AY4" s="148"/>
      <c r="AZ4" s="45"/>
      <c r="BA4" s="148"/>
      <c r="BB4" s="45"/>
      <c r="BC4" s="148"/>
      <c r="BD4" s="45"/>
      <c r="BE4" s="148"/>
      <c r="BF4" s="45"/>
      <c r="BG4" s="148"/>
      <c r="BH4" s="45"/>
      <c r="BI4" s="148"/>
      <c r="BJ4" s="45"/>
      <c r="BK4" s="148"/>
      <c r="BL4" s="45"/>
      <c r="BM4" s="148"/>
      <c r="BN4" s="45"/>
      <c r="BO4" s="148"/>
      <c r="BP4" s="45"/>
      <c r="BQ4" s="148"/>
      <c r="BR4" s="45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95"/>
      <c r="CI4" s="45"/>
      <c r="CJ4" s="148"/>
      <c r="CK4" s="150"/>
      <c r="CL4" s="150"/>
      <c r="CM4" s="150"/>
      <c r="CN4" s="150"/>
      <c r="CO4" s="150"/>
      <c r="CP4" s="148"/>
      <c r="CQ4" s="150"/>
      <c r="CR4" s="148"/>
      <c r="CS4" s="150"/>
      <c r="CT4" s="150"/>
      <c r="CU4" s="150"/>
      <c r="CV4" s="51"/>
      <c r="CW4" s="51"/>
      <c r="CX4" s="45"/>
      <c r="CY4" s="148"/>
      <c r="CZ4" s="45"/>
      <c r="DA4" s="148"/>
      <c r="DB4" s="45"/>
      <c r="DC4" s="148"/>
      <c r="DD4" s="45"/>
      <c r="DE4" s="148"/>
      <c r="DF4" s="45"/>
      <c r="DG4" s="148"/>
      <c r="DH4" s="45"/>
      <c r="DI4" s="148"/>
      <c r="DJ4" s="45"/>
      <c r="DK4" s="148"/>
      <c r="DL4" s="45"/>
      <c r="DM4" s="148"/>
      <c r="DN4" s="45"/>
      <c r="DO4" s="148"/>
      <c r="DP4" s="45"/>
      <c r="DQ4" s="148"/>
      <c r="DR4" s="45"/>
      <c r="DS4" s="148"/>
      <c r="DT4" s="45"/>
      <c r="DU4" s="148"/>
      <c r="DV4" s="45"/>
      <c r="DW4" s="148"/>
      <c r="DX4" s="45"/>
      <c r="DY4" s="148"/>
      <c r="DZ4" s="45"/>
      <c r="EA4" s="148"/>
      <c r="EB4" s="45"/>
      <c r="EC4" s="148"/>
      <c r="ED4" s="45"/>
      <c r="EE4" s="148"/>
      <c r="EF4" s="45"/>
      <c r="EG4" s="148"/>
      <c r="EH4" s="45"/>
      <c r="EI4" s="148"/>
      <c r="EJ4" s="45"/>
      <c r="EK4" s="148"/>
      <c r="EL4" s="195"/>
      <c r="EM4" s="195"/>
      <c r="EN4" s="45"/>
      <c r="EO4" s="148"/>
      <c r="EP4" s="150"/>
      <c r="EQ4" s="150"/>
      <c r="ER4" s="150"/>
      <c r="ES4" s="150"/>
      <c r="ET4" s="150"/>
      <c r="EU4" s="148"/>
      <c r="EV4" s="150"/>
      <c r="EW4" s="148"/>
      <c r="EX4" s="150"/>
      <c r="EY4" s="150"/>
      <c r="EZ4" s="150"/>
      <c r="FA4" s="51"/>
      <c r="FB4" s="51"/>
      <c r="FC4" s="45"/>
      <c r="FD4" s="148"/>
      <c r="FE4" s="45"/>
      <c r="FF4" s="148"/>
      <c r="FG4" s="45"/>
      <c r="FH4" s="148"/>
      <c r="FI4" s="45"/>
      <c r="FJ4" s="148"/>
      <c r="FK4" s="45"/>
      <c r="FL4" s="148"/>
      <c r="FM4" s="45"/>
      <c r="FN4" s="148"/>
      <c r="FO4" s="45"/>
      <c r="FP4" s="148"/>
      <c r="FQ4" s="45"/>
      <c r="FR4" s="148"/>
      <c r="FS4" s="45"/>
      <c r="FT4" s="148"/>
      <c r="FU4" s="45"/>
      <c r="FV4" s="148"/>
      <c r="FW4" s="45"/>
      <c r="FX4" s="148"/>
      <c r="FY4" s="45"/>
      <c r="FZ4" s="148"/>
      <c r="GA4" s="45"/>
      <c r="GB4" s="148"/>
      <c r="GC4" s="45"/>
      <c r="GD4" s="148"/>
      <c r="GE4" s="45"/>
      <c r="GF4" s="148"/>
      <c r="GG4" s="45"/>
      <c r="GH4" s="148"/>
      <c r="GI4" s="45"/>
      <c r="GJ4" s="148"/>
      <c r="GK4" s="45"/>
      <c r="GL4" s="148"/>
      <c r="GM4" s="45"/>
      <c r="GN4" s="148"/>
      <c r="GO4" s="45"/>
      <c r="GP4" s="148"/>
      <c r="GQ4" s="195"/>
      <c r="GR4" s="195"/>
      <c r="GS4" s="45"/>
      <c r="GT4" s="148"/>
      <c r="GU4" s="150"/>
      <c r="GV4" s="150"/>
      <c r="GW4" s="150"/>
      <c r="GX4" s="150"/>
      <c r="GY4" s="150"/>
      <c r="GZ4" s="148"/>
      <c r="HA4" s="150"/>
      <c r="HB4" s="148"/>
      <c r="HC4" s="150"/>
      <c r="HD4" s="150"/>
      <c r="HE4" s="150"/>
      <c r="HF4" s="51"/>
      <c r="HG4" s="51"/>
      <c r="HH4" s="45"/>
      <c r="HI4" s="148"/>
      <c r="HJ4" s="45"/>
      <c r="HK4" s="148"/>
      <c r="HL4" s="45"/>
      <c r="HM4" s="148"/>
      <c r="HN4" s="45"/>
      <c r="HO4" s="148"/>
      <c r="HP4" s="45"/>
      <c r="HQ4" s="148"/>
    </row>
    <row r="5" spans="1:225" s="111" customFormat="1" ht="15" customHeight="1" thickBot="1">
      <c r="A5" s="102" t="s">
        <v>519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I5" s="244"/>
      <c r="CL5" s="155"/>
      <c r="CM5" s="108"/>
      <c r="CN5" s="108"/>
      <c r="CO5" s="108"/>
      <c r="CP5" s="499"/>
      <c r="CQ5" s="108"/>
      <c r="CR5" s="108"/>
      <c r="CS5" s="108"/>
      <c r="CT5" s="108"/>
      <c r="CU5" s="500"/>
    </row>
    <row r="6" spans="1:225" s="371" customFormat="1" ht="15" customHeight="1" thickTop="1">
      <c r="A6" s="369"/>
      <c r="B6" s="369"/>
      <c r="C6" s="370"/>
      <c r="D6" s="370"/>
      <c r="E6" s="370"/>
      <c r="AL6" s="372"/>
      <c r="AN6" s="372"/>
      <c r="AO6" s="245"/>
      <c r="BP6" s="236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 t="s">
        <v>79</v>
      </c>
    </row>
    <row r="7" spans="1:225" s="503" customFormat="1" ht="15" customHeight="1">
      <c r="A7" s="113"/>
      <c r="B7" s="614" t="s">
        <v>115</v>
      </c>
      <c r="C7" s="614"/>
      <c r="D7" s="614" t="s">
        <v>116</v>
      </c>
      <c r="E7" s="614"/>
      <c r="F7" s="614" t="s">
        <v>117</v>
      </c>
      <c r="G7" s="614"/>
      <c r="H7" s="614" t="s">
        <v>118</v>
      </c>
      <c r="I7" s="614"/>
      <c r="J7" s="614" t="s">
        <v>119</v>
      </c>
      <c r="K7" s="614"/>
      <c r="L7" s="614" t="s">
        <v>120</v>
      </c>
      <c r="M7" s="614"/>
      <c r="N7" s="614" t="s">
        <v>121</v>
      </c>
      <c r="O7" s="614"/>
      <c r="P7" s="614" t="s">
        <v>122</v>
      </c>
      <c r="Q7" s="614"/>
      <c r="R7" s="614" t="s">
        <v>123</v>
      </c>
      <c r="S7" s="614"/>
      <c r="T7" s="614" t="s">
        <v>124</v>
      </c>
      <c r="U7" s="614"/>
      <c r="V7" s="614" t="s">
        <v>125</v>
      </c>
      <c r="W7" s="614"/>
      <c r="X7" s="614" t="s">
        <v>126</v>
      </c>
      <c r="Y7" s="614"/>
      <c r="Z7" s="614" t="s">
        <v>127</v>
      </c>
      <c r="AA7" s="614"/>
      <c r="AB7" s="614" t="s">
        <v>128</v>
      </c>
      <c r="AC7" s="614"/>
      <c r="AD7" s="614" t="s">
        <v>129</v>
      </c>
      <c r="AE7" s="614"/>
      <c r="AF7" s="614" t="s">
        <v>130</v>
      </c>
      <c r="AG7" s="614"/>
      <c r="AH7" s="614" t="s">
        <v>131</v>
      </c>
      <c r="AI7" s="614"/>
      <c r="AJ7" s="614" t="s">
        <v>132</v>
      </c>
      <c r="AK7" s="614"/>
      <c r="AL7" s="614" t="s">
        <v>133</v>
      </c>
      <c r="AM7" s="614"/>
      <c r="AN7" s="614" t="s">
        <v>134</v>
      </c>
      <c r="AO7" s="614"/>
      <c r="AP7" s="614" t="s">
        <v>135</v>
      </c>
      <c r="AQ7" s="614"/>
      <c r="AR7" s="614" t="s">
        <v>136</v>
      </c>
      <c r="AS7" s="614"/>
      <c r="AT7" s="614" t="s">
        <v>137</v>
      </c>
      <c r="AU7" s="614"/>
      <c r="AV7" s="614" t="s">
        <v>138</v>
      </c>
      <c r="AW7" s="614"/>
      <c r="AX7" s="614" t="s">
        <v>139</v>
      </c>
      <c r="AY7" s="614"/>
      <c r="AZ7" s="614" t="s">
        <v>140</v>
      </c>
      <c r="BA7" s="614"/>
      <c r="BB7" s="614" t="s">
        <v>141</v>
      </c>
      <c r="BC7" s="614"/>
      <c r="BD7" s="501" t="s">
        <v>142</v>
      </c>
      <c r="BE7" s="178" t="s">
        <v>143</v>
      </c>
      <c r="BF7" s="178" t="s">
        <v>144</v>
      </c>
      <c r="BG7" s="178" t="s">
        <v>145</v>
      </c>
      <c r="BH7" s="178" t="s">
        <v>146</v>
      </c>
      <c r="BI7" s="178" t="s">
        <v>147</v>
      </c>
      <c r="BJ7" s="178" t="s">
        <v>148</v>
      </c>
      <c r="BK7" s="178" t="s">
        <v>149</v>
      </c>
      <c r="BL7" s="178" t="s">
        <v>150</v>
      </c>
      <c r="BM7" s="178" t="s">
        <v>151</v>
      </c>
      <c r="BN7" s="178" t="s">
        <v>152</v>
      </c>
      <c r="BO7" s="178" t="s">
        <v>520</v>
      </c>
      <c r="BP7" s="178" t="s">
        <v>521</v>
      </c>
      <c r="BQ7" s="178" t="s">
        <v>155</v>
      </c>
      <c r="BR7" s="178" t="s">
        <v>156</v>
      </c>
      <c r="BS7" s="178" t="s">
        <v>157</v>
      </c>
      <c r="BT7" s="178" t="s">
        <v>158</v>
      </c>
      <c r="BU7" s="178" t="s">
        <v>159</v>
      </c>
      <c r="BV7" s="178" t="s">
        <v>160</v>
      </c>
      <c r="BW7" s="178" t="s">
        <v>161</v>
      </c>
      <c r="BX7" s="178" t="s">
        <v>0</v>
      </c>
      <c r="BY7" s="178" t="s">
        <v>80</v>
      </c>
      <c r="BZ7" s="178" t="s">
        <v>81</v>
      </c>
      <c r="CA7" s="178" t="s">
        <v>82</v>
      </c>
      <c r="CB7" s="178" t="s">
        <v>83</v>
      </c>
      <c r="CC7" s="178" t="s">
        <v>84</v>
      </c>
      <c r="CD7" s="178" t="s">
        <v>85</v>
      </c>
      <c r="CE7" s="178" t="s">
        <v>86</v>
      </c>
      <c r="CF7" s="178" t="s">
        <v>87</v>
      </c>
      <c r="CG7" s="178" t="s">
        <v>88</v>
      </c>
      <c r="CH7" s="502"/>
      <c r="CI7" s="502"/>
      <c r="CJ7" s="502"/>
    </row>
    <row r="8" spans="1:225" s="371" customFormat="1" ht="15" customHeight="1">
      <c r="A8" s="504"/>
      <c r="B8" s="621" t="s">
        <v>522</v>
      </c>
      <c r="C8" s="622"/>
      <c r="D8" s="622"/>
      <c r="E8" s="622"/>
      <c r="F8" s="622"/>
      <c r="G8" s="622"/>
      <c r="H8" s="622"/>
      <c r="I8" s="623"/>
      <c r="J8" s="619" t="s">
        <v>522</v>
      </c>
      <c r="K8" s="619"/>
      <c r="L8" s="619"/>
      <c r="M8" s="619"/>
      <c r="N8" s="619" t="s">
        <v>523</v>
      </c>
      <c r="O8" s="619"/>
      <c r="P8" s="619"/>
      <c r="Q8" s="619"/>
      <c r="R8" s="619" t="s">
        <v>523</v>
      </c>
      <c r="S8" s="619"/>
      <c r="T8" s="619"/>
      <c r="U8" s="619"/>
      <c r="V8" s="619"/>
      <c r="W8" s="619"/>
      <c r="X8" s="619"/>
      <c r="Y8" s="619"/>
      <c r="Z8" s="619" t="s">
        <v>523</v>
      </c>
      <c r="AA8" s="619"/>
      <c r="AB8" s="619"/>
      <c r="AC8" s="619"/>
      <c r="AD8" s="619"/>
      <c r="AE8" s="619"/>
      <c r="AF8" s="619"/>
      <c r="AG8" s="619"/>
      <c r="AH8" s="619" t="s">
        <v>523</v>
      </c>
      <c r="AI8" s="619"/>
      <c r="AJ8" s="619"/>
      <c r="AK8" s="619"/>
      <c r="AL8" s="619"/>
      <c r="AM8" s="619"/>
      <c r="AN8" s="619"/>
      <c r="AO8" s="619"/>
      <c r="AP8" s="619" t="s">
        <v>523</v>
      </c>
      <c r="AQ8" s="619"/>
      <c r="AR8" s="619"/>
      <c r="AS8" s="619"/>
      <c r="AT8" s="619"/>
      <c r="AU8" s="619"/>
      <c r="AV8" s="619"/>
      <c r="AW8" s="619"/>
      <c r="AX8" s="619" t="s">
        <v>523</v>
      </c>
      <c r="AY8" s="619"/>
      <c r="AZ8" s="619"/>
      <c r="BA8" s="619"/>
      <c r="BB8" s="619"/>
      <c r="BC8" s="619"/>
      <c r="BD8" s="505" t="s">
        <v>524</v>
      </c>
      <c r="BE8" s="619" t="s">
        <v>524</v>
      </c>
      <c r="BF8" s="619"/>
      <c r="BG8" s="619"/>
      <c r="BH8" s="619"/>
      <c r="BI8" s="619" t="s">
        <v>524</v>
      </c>
      <c r="BJ8" s="619"/>
      <c r="BK8" s="619"/>
      <c r="BL8" s="619"/>
      <c r="BM8" s="620" t="s">
        <v>524</v>
      </c>
      <c r="BN8" s="620"/>
      <c r="BO8" s="620"/>
      <c r="BP8" s="620"/>
      <c r="BQ8" s="620" t="s">
        <v>524</v>
      </c>
      <c r="BR8" s="620"/>
      <c r="BS8" s="620"/>
      <c r="BT8" s="620"/>
      <c r="BU8" s="620" t="s">
        <v>524</v>
      </c>
      <c r="BV8" s="620"/>
      <c r="BW8" s="620"/>
      <c r="BX8" s="620"/>
      <c r="BY8" s="620" t="s">
        <v>524</v>
      </c>
      <c r="BZ8" s="620"/>
      <c r="CA8" s="620"/>
      <c r="CB8" s="620"/>
      <c r="CC8" s="620" t="s">
        <v>524</v>
      </c>
      <c r="CD8" s="620"/>
      <c r="CE8" s="620"/>
      <c r="CF8" s="620"/>
      <c r="CG8" s="506" t="s">
        <v>524</v>
      </c>
      <c r="CH8" s="502"/>
      <c r="CI8" s="502"/>
      <c r="CJ8" s="502"/>
    </row>
    <row r="9" spans="1:225" s="502" customFormat="1" ht="24" customHeight="1">
      <c r="A9" s="507"/>
      <c r="B9" s="619" t="s">
        <v>525</v>
      </c>
      <c r="C9" s="618" t="s">
        <v>526</v>
      </c>
      <c r="D9" s="619" t="s">
        <v>525</v>
      </c>
      <c r="E9" s="618" t="s">
        <v>526</v>
      </c>
      <c r="F9" s="619" t="s">
        <v>525</v>
      </c>
      <c r="G9" s="618" t="s">
        <v>526</v>
      </c>
      <c r="H9" s="619" t="s">
        <v>525</v>
      </c>
      <c r="I9" s="618" t="s">
        <v>526</v>
      </c>
      <c r="J9" s="619" t="s">
        <v>525</v>
      </c>
      <c r="K9" s="618" t="s">
        <v>526</v>
      </c>
      <c r="L9" s="619" t="s">
        <v>525</v>
      </c>
      <c r="M9" s="618" t="s">
        <v>526</v>
      </c>
      <c r="N9" s="619" t="s">
        <v>525</v>
      </c>
      <c r="O9" s="618" t="s">
        <v>526</v>
      </c>
      <c r="P9" s="619" t="s">
        <v>525</v>
      </c>
      <c r="Q9" s="618" t="s">
        <v>526</v>
      </c>
      <c r="R9" s="619" t="s">
        <v>525</v>
      </c>
      <c r="S9" s="618" t="s">
        <v>526</v>
      </c>
      <c r="T9" s="619" t="s">
        <v>525</v>
      </c>
      <c r="U9" s="618" t="s">
        <v>526</v>
      </c>
      <c r="V9" s="619" t="s">
        <v>525</v>
      </c>
      <c r="W9" s="618" t="s">
        <v>526</v>
      </c>
      <c r="X9" s="619" t="s">
        <v>525</v>
      </c>
      <c r="Y9" s="618" t="s">
        <v>526</v>
      </c>
      <c r="Z9" s="619" t="s">
        <v>525</v>
      </c>
      <c r="AA9" s="618" t="s">
        <v>526</v>
      </c>
      <c r="AB9" s="619" t="s">
        <v>525</v>
      </c>
      <c r="AC9" s="618" t="s">
        <v>526</v>
      </c>
      <c r="AD9" s="619" t="s">
        <v>525</v>
      </c>
      <c r="AE9" s="618" t="s">
        <v>526</v>
      </c>
      <c r="AF9" s="619" t="s">
        <v>525</v>
      </c>
      <c r="AG9" s="618" t="s">
        <v>526</v>
      </c>
      <c r="AH9" s="619" t="s">
        <v>525</v>
      </c>
      <c r="AI9" s="618" t="s">
        <v>526</v>
      </c>
      <c r="AJ9" s="619" t="s">
        <v>525</v>
      </c>
      <c r="AK9" s="618" t="s">
        <v>526</v>
      </c>
      <c r="AL9" s="619" t="s">
        <v>525</v>
      </c>
      <c r="AM9" s="618" t="s">
        <v>526</v>
      </c>
      <c r="AN9" s="619" t="s">
        <v>525</v>
      </c>
      <c r="AO9" s="618" t="s">
        <v>526</v>
      </c>
      <c r="AP9" s="619" t="s">
        <v>525</v>
      </c>
      <c r="AQ9" s="618" t="s">
        <v>526</v>
      </c>
      <c r="AR9" s="619" t="s">
        <v>525</v>
      </c>
      <c r="AS9" s="618" t="s">
        <v>526</v>
      </c>
      <c r="AT9" s="619" t="s">
        <v>525</v>
      </c>
      <c r="AU9" s="618" t="s">
        <v>526</v>
      </c>
      <c r="AV9" s="619" t="s">
        <v>525</v>
      </c>
      <c r="AW9" s="618" t="s">
        <v>526</v>
      </c>
      <c r="AX9" s="619" t="s">
        <v>525</v>
      </c>
      <c r="AY9" s="618" t="s">
        <v>526</v>
      </c>
      <c r="AZ9" s="619" t="s">
        <v>525</v>
      </c>
      <c r="BA9" s="618" t="s">
        <v>526</v>
      </c>
      <c r="BB9" s="619" t="s">
        <v>525</v>
      </c>
      <c r="BC9" s="618" t="s">
        <v>526</v>
      </c>
      <c r="BD9" s="618" t="s">
        <v>525</v>
      </c>
      <c r="BE9" s="618" t="s">
        <v>525</v>
      </c>
      <c r="BF9" s="618" t="s">
        <v>525</v>
      </c>
      <c r="BG9" s="618" t="s">
        <v>525</v>
      </c>
      <c r="BH9" s="618" t="s">
        <v>525</v>
      </c>
      <c r="BI9" s="618" t="s">
        <v>527</v>
      </c>
      <c r="BJ9" s="618" t="s">
        <v>527</v>
      </c>
      <c r="BK9" s="618" t="s">
        <v>527</v>
      </c>
      <c r="BL9" s="618" t="s">
        <v>527</v>
      </c>
      <c r="BM9" s="618" t="s">
        <v>527</v>
      </c>
      <c r="BN9" s="618" t="s">
        <v>527</v>
      </c>
      <c r="BO9" s="618" t="s">
        <v>527</v>
      </c>
      <c r="BP9" s="618" t="s">
        <v>527</v>
      </c>
      <c r="BQ9" s="618" t="s">
        <v>527</v>
      </c>
      <c r="BR9" s="618" t="s">
        <v>527</v>
      </c>
      <c r="BS9" s="618" t="s">
        <v>527</v>
      </c>
      <c r="BT9" s="618" t="s">
        <v>527</v>
      </c>
      <c r="BU9" s="618" t="s">
        <v>527</v>
      </c>
      <c r="BV9" s="618" t="s">
        <v>527</v>
      </c>
      <c r="BW9" s="618" t="s">
        <v>527</v>
      </c>
      <c r="BX9" s="618" t="s">
        <v>527</v>
      </c>
      <c r="BY9" s="618" t="s">
        <v>527</v>
      </c>
      <c r="BZ9" s="618" t="s">
        <v>527</v>
      </c>
      <c r="CA9" s="618" t="s">
        <v>527</v>
      </c>
      <c r="CB9" s="618" t="s">
        <v>527</v>
      </c>
      <c r="CC9" s="618" t="s">
        <v>527</v>
      </c>
      <c r="CD9" s="618" t="s">
        <v>527</v>
      </c>
      <c r="CE9" s="618" t="s">
        <v>527</v>
      </c>
      <c r="CF9" s="618" t="s">
        <v>527</v>
      </c>
      <c r="CG9" s="618" t="s">
        <v>527</v>
      </c>
    </row>
    <row r="10" spans="1:225" s="502" customFormat="1" ht="15" customHeight="1">
      <c r="A10" s="507"/>
      <c r="B10" s="619"/>
      <c r="C10" s="618" t="s">
        <v>525</v>
      </c>
      <c r="D10" s="619"/>
      <c r="E10" s="618" t="s">
        <v>525</v>
      </c>
      <c r="F10" s="619"/>
      <c r="G10" s="618" t="s">
        <v>525</v>
      </c>
      <c r="H10" s="619"/>
      <c r="I10" s="618" t="s">
        <v>525</v>
      </c>
      <c r="J10" s="619"/>
      <c r="K10" s="618" t="s">
        <v>525</v>
      </c>
      <c r="L10" s="619"/>
      <c r="M10" s="618" t="s">
        <v>525</v>
      </c>
      <c r="N10" s="619"/>
      <c r="O10" s="618" t="s">
        <v>525</v>
      </c>
      <c r="P10" s="619"/>
      <c r="Q10" s="618" t="s">
        <v>525</v>
      </c>
      <c r="R10" s="619"/>
      <c r="S10" s="618" t="s">
        <v>525</v>
      </c>
      <c r="T10" s="619"/>
      <c r="U10" s="618" t="s">
        <v>525</v>
      </c>
      <c r="V10" s="619"/>
      <c r="W10" s="618" t="s">
        <v>525</v>
      </c>
      <c r="X10" s="619"/>
      <c r="Y10" s="618" t="s">
        <v>525</v>
      </c>
      <c r="Z10" s="619"/>
      <c r="AA10" s="618" t="s">
        <v>525</v>
      </c>
      <c r="AB10" s="619"/>
      <c r="AC10" s="618" t="s">
        <v>525</v>
      </c>
      <c r="AD10" s="619"/>
      <c r="AE10" s="618" t="s">
        <v>525</v>
      </c>
      <c r="AF10" s="619"/>
      <c r="AG10" s="618" t="s">
        <v>525</v>
      </c>
      <c r="AH10" s="619"/>
      <c r="AI10" s="618" t="s">
        <v>525</v>
      </c>
      <c r="AJ10" s="619"/>
      <c r="AK10" s="618" t="s">
        <v>525</v>
      </c>
      <c r="AL10" s="619"/>
      <c r="AM10" s="618" t="s">
        <v>525</v>
      </c>
      <c r="AN10" s="619"/>
      <c r="AO10" s="618" t="s">
        <v>525</v>
      </c>
      <c r="AP10" s="619"/>
      <c r="AQ10" s="618" t="s">
        <v>525</v>
      </c>
      <c r="AR10" s="619"/>
      <c r="AS10" s="618" t="s">
        <v>525</v>
      </c>
      <c r="AT10" s="619"/>
      <c r="AU10" s="618" t="s">
        <v>525</v>
      </c>
      <c r="AV10" s="619"/>
      <c r="AW10" s="618" t="s">
        <v>525</v>
      </c>
      <c r="AX10" s="619"/>
      <c r="AY10" s="618" t="s">
        <v>525</v>
      </c>
      <c r="AZ10" s="619"/>
      <c r="BA10" s="618" t="s">
        <v>525</v>
      </c>
      <c r="BB10" s="619"/>
      <c r="BC10" s="618" t="s">
        <v>525</v>
      </c>
      <c r="BD10" s="618"/>
      <c r="BE10" s="618"/>
      <c r="BF10" s="618"/>
      <c r="BG10" s="618"/>
      <c r="BH10" s="618"/>
      <c r="BI10" s="618"/>
      <c r="BJ10" s="618"/>
      <c r="BK10" s="618"/>
      <c r="BL10" s="618"/>
      <c r="BM10" s="618"/>
      <c r="BN10" s="618"/>
      <c r="BO10" s="618"/>
      <c r="BP10" s="618"/>
      <c r="BQ10" s="618"/>
      <c r="BR10" s="618"/>
      <c r="BS10" s="618"/>
      <c r="BT10" s="618"/>
      <c r="BU10" s="618"/>
      <c r="BV10" s="618"/>
      <c r="BW10" s="618"/>
      <c r="BX10" s="618"/>
      <c r="BY10" s="618"/>
      <c r="BZ10" s="618"/>
      <c r="CA10" s="618"/>
      <c r="CB10" s="618"/>
      <c r="CC10" s="618"/>
      <c r="CD10" s="618"/>
      <c r="CE10" s="618"/>
      <c r="CF10" s="618"/>
      <c r="CG10" s="618"/>
    </row>
    <row r="11" spans="1:225" s="511" customFormat="1" ht="5.0999999999999996" customHeight="1">
      <c r="A11" s="508"/>
      <c r="B11" s="509"/>
      <c r="C11" s="510"/>
      <c r="D11" s="508"/>
      <c r="E11" s="510"/>
      <c r="F11" s="508"/>
      <c r="G11" s="510"/>
      <c r="H11" s="508"/>
      <c r="I11" s="510"/>
      <c r="J11" s="508"/>
      <c r="K11" s="510"/>
      <c r="L11" s="508"/>
      <c r="M11" s="510"/>
      <c r="N11" s="508"/>
      <c r="O11" s="510"/>
      <c r="P11" s="508"/>
      <c r="Q11" s="510"/>
      <c r="R11" s="508"/>
      <c r="S11" s="510"/>
      <c r="T11" s="508"/>
      <c r="U11" s="510"/>
      <c r="V11" s="508"/>
      <c r="W11" s="510"/>
      <c r="X11" s="508"/>
      <c r="Y11" s="510"/>
      <c r="Z11" s="508"/>
      <c r="AA11" s="510"/>
      <c r="AB11" s="508"/>
      <c r="AC11" s="510"/>
      <c r="AD11" s="508"/>
      <c r="AE11" s="510"/>
      <c r="AF11" s="508"/>
      <c r="AG11" s="510"/>
      <c r="AH11" s="508"/>
      <c r="AI11" s="510"/>
      <c r="AJ11" s="508"/>
      <c r="AK11" s="510"/>
      <c r="AL11" s="508"/>
      <c r="AM11" s="510"/>
      <c r="AN11" s="508"/>
      <c r="AO11" s="510"/>
      <c r="AP11" s="508"/>
      <c r="AQ11" s="510"/>
      <c r="AR11" s="508"/>
      <c r="AS11" s="510"/>
      <c r="AT11" s="508"/>
      <c r="AU11" s="510"/>
      <c r="AV11" s="508"/>
      <c r="AW11" s="510"/>
      <c r="AX11" s="508"/>
      <c r="AY11" s="510"/>
      <c r="AZ11" s="508"/>
      <c r="BA11" s="510"/>
      <c r="BB11" s="508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</row>
    <row r="12" spans="1:225" ht="15" customHeight="1">
      <c r="A12" s="348" t="s">
        <v>528</v>
      </c>
      <c r="B12" s="440">
        <v>26029</v>
      </c>
      <c r="C12" s="512">
        <v>26029</v>
      </c>
      <c r="D12" s="440">
        <v>27515</v>
      </c>
      <c r="E12" s="512">
        <v>27515</v>
      </c>
      <c r="F12" s="440">
        <v>29214</v>
      </c>
      <c r="G12" s="512">
        <v>29214</v>
      </c>
      <c r="H12" s="434">
        <v>30357</v>
      </c>
      <c r="I12" s="512">
        <v>30357</v>
      </c>
      <c r="J12" s="434">
        <v>32909</v>
      </c>
      <c r="K12" s="512">
        <v>32909</v>
      </c>
      <c r="L12" s="434">
        <v>33711</v>
      </c>
      <c r="M12" s="512">
        <v>33711</v>
      </c>
      <c r="N12" s="434">
        <v>34168</v>
      </c>
      <c r="O12" s="512">
        <v>34168</v>
      </c>
      <c r="P12" s="434">
        <v>34257</v>
      </c>
      <c r="Q12" s="512">
        <v>34257</v>
      </c>
      <c r="R12" s="434">
        <v>35306</v>
      </c>
      <c r="S12" s="512">
        <v>35306</v>
      </c>
      <c r="T12" s="434">
        <v>37277</v>
      </c>
      <c r="U12" s="512">
        <v>37277</v>
      </c>
      <c r="V12" s="434">
        <v>38877</v>
      </c>
      <c r="W12" s="512">
        <v>38877</v>
      </c>
      <c r="X12" s="434">
        <v>41754</v>
      </c>
      <c r="Y12" s="512">
        <v>41754</v>
      </c>
      <c r="Z12" s="434">
        <v>43087</v>
      </c>
      <c r="AA12" s="512">
        <v>43087</v>
      </c>
      <c r="AB12" s="434">
        <v>44295</v>
      </c>
      <c r="AC12" s="512">
        <v>44295</v>
      </c>
      <c r="AD12" s="434">
        <v>46114</v>
      </c>
      <c r="AE12" s="512">
        <v>46114</v>
      </c>
      <c r="AF12" s="434">
        <v>48043</v>
      </c>
      <c r="AG12" s="512">
        <v>48043</v>
      </c>
      <c r="AH12" s="434">
        <v>51297</v>
      </c>
      <c r="AI12" s="512">
        <v>51297</v>
      </c>
      <c r="AJ12" s="434">
        <v>52843</v>
      </c>
      <c r="AK12" s="512">
        <v>52843</v>
      </c>
      <c r="AL12" s="434">
        <v>53742</v>
      </c>
      <c r="AM12" s="512">
        <v>53742</v>
      </c>
      <c r="AN12" s="434">
        <v>55582</v>
      </c>
      <c r="AO12" s="512">
        <v>55582</v>
      </c>
      <c r="AP12" s="407">
        <v>58059</v>
      </c>
      <c r="AQ12" s="512">
        <v>58059</v>
      </c>
      <c r="AR12" s="407">
        <v>63920</v>
      </c>
      <c r="AS12" s="512">
        <v>63920</v>
      </c>
      <c r="AT12" s="407">
        <v>66047</v>
      </c>
      <c r="AU12" s="512">
        <v>66047</v>
      </c>
      <c r="AV12" s="407">
        <v>70047</v>
      </c>
      <c r="AW12" s="512">
        <v>70047</v>
      </c>
      <c r="AX12" s="407">
        <v>69442</v>
      </c>
      <c r="AY12" s="512">
        <v>69442</v>
      </c>
      <c r="AZ12" s="407">
        <v>66028</v>
      </c>
      <c r="BA12" s="512">
        <v>66028</v>
      </c>
      <c r="BB12" s="407">
        <v>67033</v>
      </c>
      <c r="BC12" s="512">
        <v>67033</v>
      </c>
      <c r="BD12" s="512">
        <v>70940</v>
      </c>
      <c r="BE12" s="512">
        <v>73326</v>
      </c>
      <c r="BF12" s="512">
        <v>76800</v>
      </c>
      <c r="BG12" s="512">
        <v>79242</v>
      </c>
      <c r="BH12" s="512">
        <v>81508</v>
      </c>
      <c r="BI12" s="512">
        <v>83937</v>
      </c>
      <c r="BJ12" s="512">
        <v>86972</v>
      </c>
      <c r="BK12" s="512">
        <v>86233</v>
      </c>
      <c r="BL12" s="512">
        <v>88907</v>
      </c>
      <c r="BM12" s="512">
        <v>93330</v>
      </c>
      <c r="BN12" s="512">
        <v>96358</v>
      </c>
      <c r="BO12" s="512">
        <v>98550</v>
      </c>
      <c r="BP12" s="512">
        <v>100442</v>
      </c>
      <c r="BQ12" s="512">
        <v>104558</v>
      </c>
      <c r="BR12" s="512">
        <v>106807</v>
      </c>
      <c r="BS12" s="512">
        <v>110301</v>
      </c>
      <c r="BT12" s="512">
        <v>110457</v>
      </c>
      <c r="BU12" s="512">
        <v>113775.89304978002</v>
      </c>
      <c r="BV12" s="512">
        <v>113039</v>
      </c>
      <c r="BW12" s="512">
        <v>115670</v>
      </c>
      <c r="BX12" s="512">
        <v>121121</v>
      </c>
      <c r="BY12" s="512">
        <v>126674</v>
      </c>
      <c r="BZ12" s="512">
        <v>133636.47614764998</v>
      </c>
      <c r="CA12" s="512">
        <v>138313</v>
      </c>
      <c r="CB12" s="512">
        <v>133723</v>
      </c>
      <c r="CC12" s="512">
        <v>129549</v>
      </c>
      <c r="CD12" s="512">
        <v>135133.65261605999</v>
      </c>
      <c r="CE12" s="512">
        <v>137460.64100057</v>
      </c>
      <c r="CF12" s="512">
        <v>143703</v>
      </c>
      <c r="CG12" s="513">
        <v>144240.03661931001</v>
      </c>
    </row>
    <row r="13" spans="1:225" ht="15" customHeight="1">
      <c r="A13" s="348" t="s">
        <v>529</v>
      </c>
      <c r="B13" s="440">
        <v>199823</v>
      </c>
      <c r="C13" s="512">
        <v>225789</v>
      </c>
      <c r="D13" s="440">
        <v>208231</v>
      </c>
      <c r="E13" s="512">
        <v>234318</v>
      </c>
      <c r="F13" s="440">
        <v>241481</v>
      </c>
      <c r="G13" s="512">
        <v>268724</v>
      </c>
      <c r="H13" s="434">
        <v>269136</v>
      </c>
      <c r="I13" s="512">
        <v>296736</v>
      </c>
      <c r="J13" s="434">
        <v>283207</v>
      </c>
      <c r="K13" s="512">
        <v>311838</v>
      </c>
      <c r="L13" s="434">
        <v>306398</v>
      </c>
      <c r="M13" s="512">
        <v>336867</v>
      </c>
      <c r="N13" s="434">
        <v>279184</v>
      </c>
      <c r="O13" s="512">
        <v>286363</v>
      </c>
      <c r="P13" s="434">
        <v>282008</v>
      </c>
      <c r="Q13" s="512">
        <v>293797</v>
      </c>
      <c r="R13" s="434">
        <v>289035</v>
      </c>
      <c r="S13" s="512">
        <v>295944</v>
      </c>
      <c r="T13" s="434">
        <v>284637</v>
      </c>
      <c r="U13" s="512">
        <v>294864</v>
      </c>
      <c r="V13" s="434">
        <v>300362</v>
      </c>
      <c r="W13" s="512">
        <v>301773</v>
      </c>
      <c r="X13" s="434">
        <v>312488</v>
      </c>
      <c r="Y13" s="512">
        <v>313719</v>
      </c>
      <c r="Z13" s="434">
        <v>332139</v>
      </c>
      <c r="AA13" s="512">
        <v>334107</v>
      </c>
      <c r="AB13" s="434">
        <v>333066</v>
      </c>
      <c r="AC13" s="512">
        <v>332430</v>
      </c>
      <c r="AD13" s="434">
        <v>348022</v>
      </c>
      <c r="AE13" s="512">
        <v>356103</v>
      </c>
      <c r="AF13" s="434">
        <v>371614</v>
      </c>
      <c r="AG13" s="512">
        <v>380844</v>
      </c>
      <c r="AH13" s="434">
        <v>389106</v>
      </c>
      <c r="AI13" s="512">
        <v>398443</v>
      </c>
      <c r="AJ13" s="434">
        <v>417628</v>
      </c>
      <c r="AK13" s="512">
        <v>426007</v>
      </c>
      <c r="AL13" s="434">
        <v>457828</v>
      </c>
      <c r="AM13" s="512">
        <v>467206</v>
      </c>
      <c r="AN13" s="434">
        <v>473373</v>
      </c>
      <c r="AO13" s="512">
        <v>474172</v>
      </c>
      <c r="AP13" s="407">
        <v>506938</v>
      </c>
      <c r="AQ13" s="512">
        <v>505934</v>
      </c>
      <c r="AR13" s="407">
        <v>534021</v>
      </c>
      <c r="AS13" s="512">
        <v>531871</v>
      </c>
      <c r="AT13" s="407">
        <v>572470</v>
      </c>
      <c r="AU13" s="512">
        <v>571377</v>
      </c>
      <c r="AV13" s="407">
        <v>597519</v>
      </c>
      <c r="AW13" s="512">
        <v>600520</v>
      </c>
      <c r="AX13" s="407">
        <v>618713</v>
      </c>
      <c r="AY13" s="512">
        <v>621043</v>
      </c>
      <c r="AZ13" s="407">
        <v>601404</v>
      </c>
      <c r="BA13" s="512">
        <v>603541</v>
      </c>
      <c r="BB13" s="407">
        <v>564707</v>
      </c>
      <c r="BC13" s="512">
        <v>566797</v>
      </c>
      <c r="BD13" s="512">
        <v>576777</v>
      </c>
      <c r="BE13" s="512">
        <v>585991</v>
      </c>
      <c r="BF13" s="512">
        <v>596457</v>
      </c>
      <c r="BG13" s="512">
        <v>588752</v>
      </c>
      <c r="BH13" s="512">
        <v>597213</v>
      </c>
      <c r="BI13" s="512">
        <v>614574</v>
      </c>
      <c r="BJ13" s="512">
        <v>607226</v>
      </c>
      <c r="BK13" s="512">
        <v>643924</v>
      </c>
      <c r="BL13" s="512">
        <v>612217</v>
      </c>
      <c r="BM13" s="512">
        <v>595757</v>
      </c>
      <c r="BN13" s="512">
        <v>580568</v>
      </c>
      <c r="BO13" s="512">
        <v>657148</v>
      </c>
      <c r="BP13" s="512">
        <v>656189</v>
      </c>
      <c r="BQ13" s="512">
        <v>607464</v>
      </c>
      <c r="BR13" s="512">
        <v>618611</v>
      </c>
      <c r="BS13" s="512">
        <v>604581</v>
      </c>
      <c r="BT13" s="512">
        <v>611442</v>
      </c>
      <c r="BU13" s="512">
        <v>631159</v>
      </c>
      <c r="BV13" s="512">
        <v>657922</v>
      </c>
      <c r="BW13" s="512">
        <v>656301</v>
      </c>
      <c r="BX13" s="512">
        <v>661616</v>
      </c>
      <c r="BY13" s="512">
        <v>682635</v>
      </c>
      <c r="BZ13" s="512">
        <v>701776.27011517622</v>
      </c>
      <c r="CA13" s="512">
        <v>740183</v>
      </c>
      <c r="CB13" s="512">
        <v>759051</v>
      </c>
      <c r="CC13" s="512">
        <v>863207.896814832</v>
      </c>
      <c r="CD13" s="512">
        <v>875010.51235865511</v>
      </c>
      <c r="CE13" s="512">
        <v>870814.13439323229</v>
      </c>
      <c r="CF13" s="512">
        <v>858692.91180371994</v>
      </c>
      <c r="CG13" s="513">
        <v>882192.41928675876</v>
      </c>
    </row>
    <row r="14" spans="1:225" ht="15" customHeight="1">
      <c r="A14" s="348" t="s">
        <v>530</v>
      </c>
      <c r="B14" s="440">
        <v>21981</v>
      </c>
      <c r="C14" s="512">
        <v>24837</v>
      </c>
      <c r="D14" s="440">
        <v>22905</v>
      </c>
      <c r="E14" s="512">
        <v>25775</v>
      </c>
      <c r="F14" s="440">
        <v>26563</v>
      </c>
      <c r="G14" s="512">
        <v>29560</v>
      </c>
      <c r="H14" s="434">
        <v>29605</v>
      </c>
      <c r="I14" s="512">
        <v>32641</v>
      </c>
      <c r="J14" s="434">
        <v>31153</v>
      </c>
      <c r="K14" s="512">
        <v>34302</v>
      </c>
      <c r="L14" s="434">
        <v>33704</v>
      </c>
      <c r="M14" s="512">
        <v>37055</v>
      </c>
      <c r="N14" s="434">
        <v>30710</v>
      </c>
      <c r="O14" s="512">
        <v>31500</v>
      </c>
      <c r="P14" s="434">
        <v>31021</v>
      </c>
      <c r="Q14" s="512">
        <v>32318</v>
      </c>
      <c r="R14" s="434">
        <v>31794</v>
      </c>
      <c r="S14" s="512">
        <v>32554</v>
      </c>
      <c r="T14" s="434">
        <v>31310</v>
      </c>
      <c r="U14" s="512">
        <v>32435</v>
      </c>
      <c r="V14" s="434">
        <v>33040</v>
      </c>
      <c r="W14" s="512">
        <v>33195</v>
      </c>
      <c r="X14" s="434">
        <v>34374</v>
      </c>
      <c r="Y14" s="512">
        <v>34509</v>
      </c>
      <c r="Z14" s="434">
        <v>36535</v>
      </c>
      <c r="AA14" s="512">
        <v>36752</v>
      </c>
      <c r="AB14" s="434">
        <v>36637</v>
      </c>
      <c r="AC14" s="512">
        <v>36567</v>
      </c>
      <c r="AD14" s="434">
        <v>38282</v>
      </c>
      <c r="AE14" s="512">
        <v>39171</v>
      </c>
      <c r="AF14" s="434">
        <v>40878</v>
      </c>
      <c r="AG14" s="512">
        <v>41893</v>
      </c>
      <c r="AH14" s="434">
        <v>42802</v>
      </c>
      <c r="AI14" s="512">
        <v>43829</v>
      </c>
      <c r="AJ14" s="434">
        <v>45939</v>
      </c>
      <c r="AK14" s="512">
        <v>46861</v>
      </c>
      <c r="AL14" s="434">
        <v>50361</v>
      </c>
      <c r="AM14" s="512">
        <v>51393</v>
      </c>
      <c r="AN14" s="434">
        <v>52071</v>
      </c>
      <c r="AO14" s="512">
        <v>52159</v>
      </c>
      <c r="AP14" s="407">
        <v>55763</v>
      </c>
      <c r="AQ14" s="512">
        <v>55653</v>
      </c>
      <c r="AR14" s="407">
        <v>58742</v>
      </c>
      <c r="AS14" s="512">
        <v>58506</v>
      </c>
      <c r="AT14" s="407">
        <v>62972</v>
      </c>
      <c r="AU14" s="512">
        <v>62851</v>
      </c>
      <c r="AV14" s="407">
        <v>65727</v>
      </c>
      <c r="AW14" s="512">
        <v>66057</v>
      </c>
      <c r="AX14" s="407">
        <v>68058</v>
      </c>
      <c r="AY14" s="512">
        <v>68315</v>
      </c>
      <c r="AZ14" s="407">
        <v>66154</v>
      </c>
      <c r="BA14" s="512">
        <v>66390</v>
      </c>
      <c r="BB14" s="407">
        <v>62118</v>
      </c>
      <c r="BC14" s="512">
        <v>62348</v>
      </c>
      <c r="BD14" s="512">
        <v>63445</v>
      </c>
      <c r="BE14" s="512">
        <v>64459</v>
      </c>
      <c r="BF14" s="512">
        <v>65610</v>
      </c>
      <c r="BG14" s="512">
        <v>64763</v>
      </c>
      <c r="BH14" s="512">
        <v>65693</v>
      </c>
      <c r="BI14" s="512">
        <v>67603</v>
      </c>
      <c r="BJ14" s="512">
        <v>66795</v>
      </c>
      <c r="BK14" s="512">
        <v>70832</v>
      </c>
      <c r="BL14" s="512">
        <v>67344</v>
      </c>
      <c r="BM14" s="512">
        <v>65533</v>
      </c>
      <c r="BN14" s="512">
        <v>63862</v>
      </c>
      <c r="BO14" s="512">
        <v>72286</v>
      </c>
      <c r="BP14" s="512">
        <v>72181</v>
      </c>
      <c r="BQ14" s="512">
        <v>66821</v>
      </c>
      <c r="BR14" s="512">
        <v>66501</v>
      </c>
      <c r="BS14" s="512">
        <v>55924</v>
      </c>
      <c r="BT14" s="512">
        <v>56558</v>
      </c>
      <c r="BU14" s="512">
        <v>54437</v>
      </c>
      <c r="BV14" s="512">
        <v>56745.772499999999</v>
      </c>
      <c r="BW14" s="512">
        <v>56606</v>
      </c>
      <c r="BX14" s="512">
        <v>57097.460800000001</v>
      </c>
      <c r="BY14" s="512">
        <v>54610.8</v>
      </c>
      <c r="BZ14" s="512">
        <v>56142.1016092141</v>
      </c>
      <c r="CA14" s="512">
        <v>59214.64</v>
      </c>
      <c r="CB14" s="512">
        <v>60724.08</v>
      </c>
      <c r="CC14" s="512">
        <v>69056.631745186605</v>
      </c>
      <c r="CD14" s="512">
        <v>70000.840988692406</v>
      </c>
      <c r="CE14" s="512">
        <v>69665.130751458579</v>
      </c>
      <c r="CF14" s="512">
        <v>68695.432944297601</v>
      </c>
      <c r="CG14" s="513">
        <f>CG13*8%</f>
        <v>70575.393542940699</v>
      </c>
    </row>
    <row r="15" spans="1:225" ht="5.0999999999999996" customHeight="1">
      <c r="A15" s="348"/>
      <c r="B15" s="440"/>
      <c r="C15" s="512"/>
      <c r="D15" s="440"/>
      <c r="E15" s="512"/>
      <c r="F15" s="440"/>
      <c r="G15" s="512"/>
      <c r="H15" s="434"/>
      <c r="I15" s="512"/>
      <c r="J15" s="434"/>
      <c r="K15" s="512"/>
      <c r="L15" s="434"/>
      <c r="M15" s="512"/>
      <c r="N15" s="434"/>
      <c r="O15" s="512"/>
      <c r="P15" s="434"/>
      <c r="Q15" s="512"/>
      <c r="R15" s="434"/>
      <c r="S15" s="512"/>
      <c r="T15" s="434"/>
      <c r="U15" s="512"/>
      <c r="V15" s="434"/>
      <c r="W15" s="512"/>
      <c r="X15" s="434"/>
      <c r="Y15" s="512"/>
      <c r="Z15" s="434"/>
      <c r="AA15" s="512"/>
      <c r="AB15" s="434"/>
      <c r="AC15" s="512"/>
      <c r="AD15" s="434"/>
      <c r="AE15" s="512"/>
      <c r="AF15" s="434"/>
      <c r="AG15" s="512"/>
      <c r="AH15" s="434"/>
      <c r="AI15" s="512"/>
      <c r="AJ15" s="434"/>
      <c r="AK15" s="512"/>
      <c r="AL15" s="434"/>
      <c r="AM15" s="512"/>
      <c r="AN15" s="434"/>
      <c r="AO15" s="512"/>
      <c r="AP15" s="407"/>
      <c r="AQ15" s="512"/>
      <c r="AR15" s="407"/>
      <c r="AS15" s="512"/>
      <c r="AT15" s="407"/>
      <c r="AU15" s="512"/>
      <c r="AV15" s="407"/>
      <c r="AW15" s="512"/>
      <c r="AX15" s="407"/>
      <c r="AY15" s="512"/>
      <c r="AZ15" s="407"/>
      <c r="BA15" s="512"/>
      <c r="BB15" s="407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2"/>
      <c r="BW15" s="512"/>
      <c r="BX15" s="512"/>
      <c r="BY15" s="512"/>
      <c r="BZ15" s="512"/>
      <c r="CA15" s="512"/>
      <c r="CB15" s="512"/>
      <c r="CC15" s="512"/>
      <c r="CD15" s="512"/>
      <c r="CE15" s="512"/>
      <c r="CF15" s="512"/>
      <c r="CG15" s="513"/>
    </row>
    <row r="16" spans="1:225" s="396" customFormat="1" ht="15" customHeight="1">
      <c r="A16" s="354" t="s">
        <v>531</v>
      </c>
      <c r="B16" s="514">
        <v>35487</v>
      </c>
      <c r="C16" s="515">
        <v>35535</v>
      </c>
      <c r="D16" s="514">
        <v>37827</v>
      </c>
      <c r="E16" s="515">
        <v>37742</v>
      </c>
      <c r="F16" s="516">
        <v>39251</v>
      </c>
      <c r="G16" s="515">
        <v>38169</v>
      </c>
      <c r="H16" s="516">
        <v>42111</v>
      </c>
      <c r="I16" s="515">
        <v>41448</v>
      </c>
      <c r="J16" s="516">
        <v>44034</v>
      </c>
      <c r="K16" s="515">
        <v>43408</v>
      </c>
      <c r="L16" s="516">
        <v>43975</v>
      </c>
      <c r="M16" s="515">
        <v>43515</v>
      </c>
      <c r="N16" s="516">
        <v>45260</v>
      </c>
      <c r="O16" s="515">
        <v>44716</v>
      </c>
      <c r="P16" s="516">
        <v>47737</v>
      </c>
      <c r="Q16" s="515">
        <v>47263</v>
      </c>
      <c r="R16" s="516">
        <v>47922</v>
      </c>
      <c r="S16" s="515">
        <v>47456</v>
      </c>
      <c r="T16" s="516">
        <v>50512</v>
      </c>
      <c r="U16" s="515">
        <v>50137</v>
      </c>
      <c r="V16" s="516">
        <v>53840</v>
      </c>
      <c r="W16" s="515">
        <v>53500</v>
      </c>
      <c r="X16" s="516">
        <v>55464</v>
      </c>
      <c r="Y16" s="515">
        <v>55928</v>
      </c>
      <c r="Z16" s="516">
        <v>55675</v>
      </c>
      <c r="AA16" s="515">
        <v>56062</v>
      </c>
      <c r="AB16" s="516">
        <v>52620</v>
      </c>
      <c r="AC16" s="515">
        <v>52906</v>
      </c>
      <c r="AD16" s="516">
        <v>55636</v>
      </c>
      <c r="AE16" s="515">
        <v>55920</v>
      </c>
      <c r="AF16" s="516">
        <v>55968</v>
      </c>
      <c r="AG16" s="515">
        <v>56146</v>
      </c>
      <c r="AH16" s="516">
        <v>59640</v>
      </c>
      <c r="AI16" s="515">
        <v>59923</v>
      </c>
      <c r="AJ16" s="516">
        <v>62216</v>
      </c>
      <c r="AK16" s="515">
        <v>62524</v>
      </c>
      <c r="AL16" s="516">
        <v>68486</v>
      </c>
      <c r="AM16" s="515">
        <v>68806</v>
      </c>
      <c r="AN16" s="516">
        <v>71128</v>
      </c>
      <c r="AO16" s="515">
        <v>71476</v>
      </c>
      <c r="AP16" s="514">
        <v>75344</v>
      </c>
      <c r="AQ16" s="515">
        <v>75704</v>
      </c>
      <c r="AR16" s="514">
        <v>89886</v>
      </c>
      <c r="AS16" s="515">
        <v>90202</v>
      </c>
      <c r="AT16" s="514">
        <v>90837</v>
      </c>
      <c r="AU16" s="515">
        <v>91149</v>
      </c>
      <c r="AV16" s="514">
        <v>96626</v>
      </c>
      <c r="AW16" s="515">
        <v>96933</v>
      </c>
      <c r="AX16" s="514">
        <v>96395</v>
      </c>
      <c r="AY16" s="515">
        <v>96721</v>
      </c>
      <c r="AZ16" s="514">
        <v>92333</v>
      </c>
      <c r="BA16" s="515">
        <v>92629</v>
      </c>
      <c r="BB16" s="514">
        <v>92734</v>
      </c>
      <c r="BC16" s="515">
        <v>93064</v>
      </c>
      <c r="BD16" s="515">
        <v>95804</v>
      </c>
      <c r="BE16" s="515">
        <v>92235</v>
      </c>
      <c r="BF16" s="515">
        <v>94090</v>
      </c>
      <c r="BG16" s="515">
        <v>95825</v>
      </c>
      <c r="BH16" s="515">
        <v>98605</v>
      </c>
      <c r="BI16" s="515">
        <v>93608</v>
      </c>
      <c r="BJ16" s="515">
        <v>97015</v>
      </c>
      <c r="BK16" s="515">
        <v>93090</v>
      </c>
      <c r="BL16" s="515">
        <v>102825</v>
      </c>
      <c r="BM16" s="515">
        <v>100452</v>
      </c>
      <c r="BN16" s="515">
        <v>102548</v>
      </c>
      <c r="BO16" s="515">
        <v>95055</v>
      </c>
      <c r="BP16" s="515">
        <v>101127</v>
      </c>
      <c r="BQ16" s="515">
        <v>92920</v>
      </c>
      <c r="BR16" s="515">
        <v>103050</v>
      </c>
      <c r="BS16" s="515">
        <v>106682</v>
      </c>
      <c r="BT16" s="515">
        <v>104673</v>
      </c>
      <c r="BU16" s="515">
        <v>100169.72130496125</v>
      </c>
      <c r="BV16" s="515">
        <v>97785</v>
      </c>
      <c r="BW16" s="515">
        <v>110141</v>
      </c>
      <c r="BX16" s="515">
        <v>117940</v>
      </c>
      <c r="BY16" s="515">
        <v>123412</v>
      </c>
      <c r="BZ16" s="515">
        <v>130807.55317009903</v>
      </c>
      <c r="CA16" s="515">
        <v>134334</v>
      </c>
      <c r="CB16" s="515">
        <v>125275.40468457628</v>
      </c>
      <c r="CC16" s="515">
        <v>120212</v>
      </c>
      <c r="CD16" s="515">
        <v>131611.8664231562</v>
      </c>
      <c r="CE16" s="515">
        <v>131903.22888841873</v>
      </c>
      <c r="CF16" s="515">
        <v>135724</v>
      </c>
      <c r="CG16" s="517">
        <f>+CG17+CG18</f>
        <v>135568.36106604556</v>
      </c>
    </row>
    <row r="17" spans="1:127" ht="15" customHeight="1">
      <c r="A17" s="348" t="s">
        <v>532</v>
      </c>
      <c r="B17" s="440">
        <v>25674</v>
      </c>
      <c r="C17" s="512">
        <v>25721</v>
      </c>
      <c r="D17" s="440">
        <v>27225</v>
      </c>
      <c r="E17" s="512">
        <v>27139</v>
      </c>
      <c r="F17" s="440">
        <v>29078</v>
      </c>
      <c r="G17" s="512">
        <v>29015</v>
      </c>
      <c r="H17" s="434">
        <v>30530</v>
      </c>
      <c r="I17" s="512">
        <v>30375</v>
      </c>
      <c r="J17" s="434">
        <v>32952</v>
      </c>
      <c r="K17" s="512">
        <v>32845</v>
      </c>
      <c r="L17" s="434">
        <v>34096</v>
      </c>
      <c r="M17" s="512">
        <v>34071</v>
      </c>
      <c r="N17" s="434">
        <v>35822</v>
      </c>
      <c r="O17" s="512">
        <v>35724</v>
      </c>
      <c r="P17" s="434">
        <v>38245</v>
      </c>
      <c r="Q17" s="512">
        <v>38022</v>
      </c>
      <c r="R17" s="434">
        <v>39406</v>
      </c>
      <c r="S17" s="512">
        <v>39201</v>
      </c>
      <c r="T17" s="434">
        <v>42300</v>
      </c>
      <c r="U17" s="512">
        <v>42185</v>
      </c>
      <c r="V17" s="434">
        <v>43378</v>
      </c>
      <c r="W17" s="512">
        <v>43305</v>
      </c>
      <c r="X17" s="434">
        <v>45927</v>
      </c>
      <c r="Y17" s="512">
        <v>46529</v>
      </c>
      <c r="Z17" s="434">
        <v>47291</v>
      </c>
      <c r="AA17" s="512">
        <v>47821</v>
      </c>
      <c r="AB17" s="434">
        <v>45853</v>
      </c>
      <c r="AC17" s="512">
        <v>46284</v>
      </c>
      <c r="AD17" s="434">
        <v>47649</v>
      </c>
      <c r="AE17" s="512">
        <v>48081</v>
      </c>
      <c r="AF17" s="434">
        <v>49690</v>
      </c>
      <c r="AG17" s="512">
        <v>49896</v>
      </c>
      <c r="AH17" s="434">
        <v>52928</v>
      </c>
      <c r="AI17" s="512">
        <v>53240</v>
      </c>
      <c r="AJ17" s="434">
        <v>54769</v>
      </c>
      <c r="AK17" s="512">
        <v>55110</v>
      </c>
      <c r="AL17" s="434">
        <v>56522</v>
      </c>
      <c r="AM17" s="512">
        <v>56877</v>
      </c>
      <c r="AN17" s="434">
        <v>58366</v>
      </c>
      <c r="AO17" s="512">
        <v>58714</v>
      </c>
      <c r="AP17" s="407">
        <v>60220</v>
      </c>
      <c r="AQ17" s="512">
        <v>60580</v>
      </c>
      <c r="AR17" s="407">
        <v>62102</v>
      </c>
      <c r="AS17" s="512">
        <v>62418</v>
      </c>
      <c r="AT17" s="407">
        <v>63953</v>
      </c>
      <c r="AU17" s="512">
        <v>64265</v>
      </c>
      <c r="AV17" s="407">
        <v>65887</v>
      </c>
      <c r="AW17" s="512">
        <v>66194</v>
      </c>
      <c r="AX17" s="407">
        <v>67783</v>
      </c>
      <c r="AY17" s="512">
        <v>68109</v>
      </c>
      <c r="AZ17" s="407">
        <v>69702</v>
      </c>
      <c r="BA17" s="512">
        <v>69998</v>
      </c>
      <c r="BB17" s="407">
        <v>71632</v>
      </c>
      <c r="BC17" s="512">
        <v>71962</v>
      </c>
      <c r="BD17" s="512">
        <v>70808</v>
      </c>
      <c r="BE17" s="512">
        <v>69934</v>
      </c>
      <c r="BF17" s="512">
        <v>71892</v>
      </c>
      <c r="BG17" s="512">
        <v>74127</v>
      </c>
      <c r="BH17" s="512">
        <v>77199</v>
      </c>
      <c r="BI17" s="512">
        <v>74095</v>
      </c>
      <c r="BJ17" s="512">
        <v>77502</v>
      </c>
      <c r="BK17" s="512">
        <v>73577</v>
      </c>
      <c r="BL17" s="512">
        <v>77507</v>
      </c>
      <c r="BM17" s="512">
        <v>76704</v>
      </c>
      <c r="BN17" s="512">
        <v>79377</v>
      </c>
      <c r="BO17" s="512">
        <v>72654</v>
      </c>
      <c r="BP17" s="512">
        <v>78763</v>
      </c>
      <c r="BQ17" s="512">
        <v>73123</v>
      </c>
      <c r="BR17" s="512">
        <v>77322</v>
      </c>
      <c r="BS17" s="512">
        <v>80889</v>
      </c>
      <c r="BT17" s="512">
        <v>80085</v>
      </c>
      <c r="BU17" s="512">
        <v>78206.021855435247</v>
      </c>
      <c r="BV17" s="512">
        <v>74793</v>
      </c>
      <c r="BW17" s="512">
        <v>80344</v>
      </c>
      <c r="BX17" s="512">
        <v>90322</v>
      </c>
      <c r="BY17" s="512">
        <v>98370</v>
      </c>
      <c r="BZ17" s="512">
        <v>105448.10805189703</v>
      </c>
      <c r="CA17" s="512">
        <v>108818</v>
      </c>
      <c r="CB17" s="512">
        <v>100831.66766395827</v>
      </c>
      <c r="CC17" s="512">
        <v>98451</v>
      </c>
      <c r="CD17" s="512">
        <v>109691.64435955821</v>
      </c>
      <c r="CE17" s="512">
        <v>112574.78084868472</v>
      </c>
      <c r="CF17" s="512">
        <v>118282</v>
      </c>
      <c r="CG17" s="513">
        <v>120071.13818512355</v>
      </c>
    </row>
    <row r="18" spans="1:127" ht="15" customHeight="1">
      <c r="A18" s="348" t="s">
        <v>533</v>
      </c>
      <c r="B18" s="440">
        <v>9813</v>
      </c>
      <c r="C18" s="512">
        <v>9814</v>
      </c>
      <c r="D18" s="440">
        <v>10602</v>
      </c>
      <c r="E18" s="512">
        <v>10603</v>
      </c>
      <c r="F18" s="440">
        <v>10234</v>
      </c>
      <c r="G18" s="512">
        <v>10148</v>
      </c>
      <c r="H18" s="434">
        <v>11622</v>
      </c>
      <c r="I18" s="512">
        <v>11534</v>
      </c>
      <c r="J18" s="434">
        <v>11124</v>
      </c>
      <c r="K18" s="512">
        <v>11036</v>
      </c>
      <c r="L18" s="434">
        <v>9925</v>
      </c>
      <c r="M18" s="512">
        <v>9925</v>
      </c>
      <c r="N18" s="434">
        <v>9489</v>
      </c>
      <c r="O18" s="512">
        <v>9489</v>
      </c>
      <c r="P18" s="434">
        <v>9546</v>
      </c>
      <c r="Q18" s="512">
        <v>9546</v>
      </c>
      <c r="R18" s="434">
        <v>8569</v>
      </c>
      <c r="S18" s="512">
        <v>8569</v>
      </c>
      <c r="T18" s="434">
        <v>8273</v>
      </c>
      <c r="U18" s="512">
        <v>8273</v>
      </c>
      <c r="V18" s="434">
        <v>10524</v>
      </c>
      <c r="W18" s="512">
        <v>10524</v>
      </c>
      <c r="X18" s="434">
        <v>9623</v>
      </c>
      <c r="Y18" s="512">
        <v>9623</v>
      </c>
      <c r="Z18" s="434">
        <v>8469</v>
      </c>
      <c r="AA18" s="512">
        <v>8469</v>
      </c>
      <c r="AB18" s="434">
        <v>6856</v>
      </c>
      <c r="AC18" s="512">
        <v>6856</v>
      </c>
      <c r="AD18" s="434">
        <v>8079</v>
      </c>
      <c r="AE18" s="512">
        <v>8079</v>
      </c>
      <c r="AF18" s="434">
        <v>6373</v>
      </c>
      <c r="AG18" s="512">
        <v>6373</v>
      </c>
      <c r="AH18" s="434">
        <v>6809</v>
      </c>
      <c r="AI18" s="512">
        <v>6809</v>
      </c>
      <c r="AJ18" s="434">
        <v>7544</v>
      </c>
      <c r="AK18" s="512">
        <v>7544</v>
      </c>
      <c r="AL18" s="434">
        <v>12063</v>
      </c>
      <c r="AM18" s="512">
        <v>12063</v>
      </c>
      <c r="AN18" s="434">
        <v>12865</v>
      </c>
      <c r="AO18" s="512">
        <v>12865</v>
      </c>
      <c r="AP18" s="407">
        <v>15231</v>
      </c>
      <c r="AQ18" s="512">
        <v>15231</v>
      </c>
      <c r="AR18" s="407">
        <v>27891</v>
      </c>
      <c r="AS18" s="512">
        <v>27891</v>
      </c>
      <c r="AT18" s="407">
        <v>26992</v>
      </c>
      <c r="AU18" s="512">
        <v>26992</v>
      </c>
      <c r="AV18" s="407">
        <v>30867</v>
      </c>
      <c r="AW18" s="512">
        <v>30867</v>
      </c>
      <c r="AX18" s="407">
        <v>28741</v>
      </c>
      <c r="AY18" s="512">
        <v>28741</v>
      </c>
      <c r="AZ18" s="407">
        <v>22761</v>
      </c>
      <c r="BA18" s="512">
        <v>22761</v>
      </c>
      <c r="BB18" s="407">
        <v>21234</v>
      </c>
      <c r="BC18" s="512">
        <v>21234</v>
      </c>
      <c r="BD18" s="512">
        <v>24996</v>
      </c>
      <c r="BE18" s="512">
        <v>22301</v>
      </c>
      <c r="BF18" s="512">
        <v>22198</v>
      </c>
      <c r="BG18" s="512">
        <v>21698</v>
      </c>
      <c r="BH18" s="512">
        <v>21406</v>
      </c>
      <c r="BI18" s="512">
        <v>19513</v>
      </c>
      <c r="BJ18" s="512">
        <v>19513</v>
      </c>
      <c r="BK18" s="512">
        <v>19513</v>
      </c>
      <c r="BL18" s="512">
        <v>25318</v>
      </c>
      <c r="BM18" s="512">
        <v>23748</v>
      </c>
      <c r="BN18" s="512">
        <v>23171</v>
      </c>
      <c r="BO18" s="512">
        <v>22401</v>
      </c>
      <c r="BP18" s="512">
        <v>22364</v>
      </c>
      <c r="BQ18" s="512">
        <v>19797</v>
      </c>
      <c r="BR18" s="512">
        <v>25728</v>
      </c>
      <c r="BS18" s="512">
        <v>25793</v>
      </c>
      <c r="BT18" s="512">
        <v>24588</v>
      </c>
      <c r="BU18" s="512">
        <v>21963.699449526001</v>
      </c>
      <c r="BV18" s="512">
        <v>22992</v>
      </c>
      <c r="BW18" s="512">
        <v>29797</v>
      </c>
      <c r="BX18" s="512">
        <v>27618</v>
      </c>
      <c r="BY18" s="512">
        <v>25042</v>
      </c>
      <c r="BZ18" s="512">
        <v>25359.445118202002</v>
      </c>
      <c r="CA18" s="512">
        <v>25516</v>
      </c>
      <c r="CB18" s="512">
        <v>24443.737020618002</v>
      </c>
      <c r="CC18" s="512">
        <v>21761</v>
      </c>
      <c r="CD18" s="512">
        <v>21920.222063598001</v>
      </c>
      <c r="CE18" s="512">
        <v>19328.448039734001</v>
      </c>
      <c r="CF18" s="512">
        <v>17442</v>
      </c>
      <c r="CG18" s="513">
        <v>15497.222880922</v>
      </c>
    </row>
    <row r="19" spans="1:127" ht="15" customHeight="1">
      <c r="A19" s="348" t="s">
        <v>534</v>
      </c>
      <c r="B19" s="440">
        <v>0</v>
      </c>
      <c r="C19" s="512">
        <v>0</v>
      </c>
      <c r="D19" s="440">
        <v>0</v>
      </c>
      <c r="E19" s="512">
        <v>0</v>
      </c>
      <c r="F19" s="440">
        <v>-61</v>
      </c>
      <c r="G19" s="512">
        <v>-994</v>
      </c>
      <c r="H19" s="434">
        <v>-41</v>
      </c>
      <c r="I19" s="512">
        <v>-461</v>
      </c>
      <c r="J19" s="434">
        <v>-42</v>
      </c>
      <c r="K19" s="512">
        <v>-473</v>
      </c>
      <c r="L19" s="434">
        <v>-46</v>
      </c>
      <c r="M19" s="512">
        <v>-481</v>
      </c>
      <c r="N19" s="434">
        <v>-51</v>
      </c>
      <c r="O19" s="512">
        <v>-497</v>
      </c>
      <c r="P19" s="434">
        <v>-54</v>
      </c>
      <c r="Q19" s="512">
        <v>-305</v>
      </c>
      <c r="R19" s="434">
        <v>-53</v>
      </c>
      <c r="S19" s="512">
        <v>-314</v>
      </c>
      <c r="T19" s="434">
        <v>-61</v>
      </c>
      <c r="U19" s="512">
        <v>-321</v>
      </c>
      <c r="V19" s="434">
        <v>-62</v>
      </c>
      <c r="W19" s="512">
        <v>-329</v>
      </c>
      <c r="X19" s="434">
        <v>-86</v>
      </c>
      <c r="Y19" s="512">
        <v>-224</v>
      </c>
      <c r="Z19" s="434">
        <v>-85</v>
      </c>
      <c r="AA19" s="512">
        <v>-228</v>
      </c>
      <c r="AB19" s="434">
        <v>-89</v>
      </c>
      <c r="AC19" s="512">
        <v>-234</v>
      </c>
      <c r="AD19" s="434">
        <v>-92</v>
      </c>
      <c r="AE19" s="512">
        <v>-240</v>
      </c>
      <c r="AF19" s="434">
        <v>-95</v>
      </c>
      <c r="AG19" s="512">
        <v>-123</v>
      </c>
      <c r="AH19" s="434">
        <v>-97</v>
      </c>
      <c r="AI19" s="512">
        <v>-126</v>
      </c>
      <c r="AJ19" s="434">
        <v>-97</v>
      </c>
      <c r="AK19" s="512">
        <v>-130</v>
      </c>
      <c r="AL19" s="434">
        <v>-99</v>
      </c>
      <c r="AM19" s="512">
        <v>-134</v>
      </c>
      <c r="AN19" s="434">
        <v>-103</v>
      </c>
      <c r="AO19" s="512">
        <v>-103</v>
      </c>
      <c r="AP19" s="407">
        <v>-107</v>
      </c>
      <c r="AQ19" s="512">
        <v>-107</v>
      </c>
      <c r="AR19" s="407">
        <v>-107</v>
      </c>
      <c r="AS19" s="512">
        <v>-107</v>
      </c>
      <c r="AT19" s="407">
        <v>-108</v>
      </c>
      <c r="AU19" s="512">
        <v>-108</v>
      </c>
      <c r="AV19" s="407">
        <v>-128</v>
      </c>
      <c r="AW19" s="512">
        <v>-128</v>
      </c>
      <c r="AX19" s="407">
        <v>-129</v>
      </c>
      <c r="AY19" s="512">
        <v>-129</v>
      </c>
      <c r="AZ19" s="407">
        <v>-130</v>
      </c>
      <c r="BA19" s="512">
        <v>-130</v>
      </c>
      <c r="BB19" s="407">
        <v>-132</v>
      </c>
      <c r="BC19" s="512">
        <v>-132</v>
      </c>
      <c r="BD19" s="512">
        <v>0</v>
      </c>
      <c r="BE19" s="512">
        <v>0</v>
      </c>
      <c r="BF19" s="512">
        <v>0</v>
      </c>
      <c r="BG19" s="512">
        <v>0</v>
      </c>
      <c r="BH19" s="512">
        <v>0</v>
      </c>
      <c r="BI19" s="512">
        <v>0</v>
      </c>
      <c r="BJ19" s="512">
        <v>0</v>
      </c>
      <c r="BK19" s="512">
        <v>0</v>
      </c>
      <c r="BL19" s="512">
        <v>0</v>
      </c>
      <c r="BM19" s="512">
        <v>0</v>
      </c>
      <c r="BN19" s="512">
        <v>0</v>
      </c>
      <c r="BO19" s="512">
        <v>0</v>
      </c>
      <c r="BP19" s="512">
        <v>0</v>
      </c>
      <c r="BQ19" s="512">
        <v>0</v>
      </c>
      <c r="BR19" s="512">
        <v>0</v>
      </c>
      <c r="BS19" s="512">
        <v>0</v>
      </c>
      <c r="BT19" s="512">
        <v>0</v>
      </c>
      <c r="BU19" s="512">
        <v>0</v>
      </c>
      <c r="BV19" s="512">
        <v>0</v>
      </c>
      <c r="BW19" s="512">
        <v>0</v>
      </c>
      <c r="BX19" s="512">
        <v>0</v>
      </c>
      <c r="BY19" s="512">
        <v>0</v>
      </c>
      <c r="BZ19" s="512">
        <v>0</v>
      </c>
      <c r="CA19" s="512">
        <v>0</v>
      </c>
      <c r="CB19" s="512">
        <v>0</v>
      </c>
      <c r="CC19" s="512">
        <v>0</v>
      </c>
      <c r="CD19" s="512">
        <v>0</v>
      </c>
      <c r="CE19" s="512">
        <v>0</v>
      </c>
      <c r="CF19" s="512">
        <v>0</v>
      </c>
      <c r="CG19" s="513">
        <v>0</v>
      </c>
    </row>
    <row r="20" spans="1:127" ht="5.0999999999999996" customHeight="1">
      <c r="A20" s="348"/>
      <c r="B20" s="440"/>
      <c r="C20" s="512"/>
      <c r="D20" s="440"/>
      <c r="E20" s="512"/>
      <c r="F20" s="440"/>
      <c r="G20" s="512"/>
      <c r="H20" s="434"/>
      <c r="I20" s="512"/>
      <c r="J20" s="434"/>
      <c r="K20" s="512"/>
      <c r="L20" s="434"/>
      <c r="M20" s="512"/>
      <c r="N20" s="434"/>
      <c r="O20" s="512"/>
      <c r="P20" s="434"/>
      <c r="Q20" s="512"/>
      <c r="R20" s="434"/>
      <c r="S20" s="512"/>
      <c r="T20" s="434"/>
      <c r="U20" s="512"/>
      <c r="V20" s="434"/>
      <c r="W20" s="512"/>
      <c r="X20" s="434"/>
      <c r="Y20" s="512"/>
      <c r="Z20" s="434"/>
      <c r="AA20" s="512"/>
      <c r="AB20" s="434"/>
      <c r="AC20" s="512"/>
      <c r="AD20" s="434"/>
      <c r="AE20" s="512"/>
      <c r="AF20" s="434"/>
      <c r="AG20" s="512"/>
      <c r="AH20" s="434"/>
      <c r="AI20" s="512"/>
      <c r="AJ20" s="434"/>
      <c r="AK20" s="512"/>
      <c r="AL20" s="434"/>
      <c r="AM20" s="512"/>
      <c r="AN20" s="434"/>
      <c r="AO20" s="512"/>
      <c r="AP20" s="407"/>
      <c r="AQ20" s="512"/>
      <c r="AR20" s="407"/>
      <c r="AS20" s="512"/>
      <c r="AT20" s="407"/>
      <c r="AU20" s="512"/>
      <c r="AV20" s="407"/>
      <c r="AW20" s="512"/>
      <c r="AX20" s="407"/>
      <c r="AY20" s="512"/>
      <c r="AZ20" s="407"/>
      <c r="BA20" s="512"/>
      <c r="BB20" s="407"/>
      <c r="BC20" s="512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/>
      <c r="BN20" s="512"/>
      <c r="BO20" s="512"/>
      <c r="BP20" s="512"/>
      <c r="BQ20" s="512"/>
      <c r="BR20" s="512"/>
      <c r="BS20" s="512"/>
      <c r="BT20" s="512"/>
      <c r="BU20" s="512"/>
      <c r="BV20" s="512"/>
      <c r="BW20" s="512"/>
      <c r="BX20" s="512"/>
      <c r="BY20" s="512"/>
      <c r="BZ20" s="512"/>
      <c r="CA20" s="512"/>
      <c r="CB20" s="512"/>
      <c r="CC20" s="512"/>
      <c r="CD20" s="512"/>
      <c r="CE20" s="512"/>
      <c r="CF20" s="512"/>
      <c r="CG20" s="513"/>
    </row>
    <row r="21" spans="1:127" ht="15" customHeight="1">
      <c r="A21" s="348" t="s">
        <v>535</v>
      </c>
      <c r="B21" s="440">
        <v>13506</v>
      </c>
      <c r="C21" s="512">
        <v>10698</v>
      </c>
      <c r="D21" s="440">
        <v>14922</v>
      </c>
      <c r="E21" s="512">
        <v>11967</v>
      </c>
      <c r="F21" s="440">
        <v>12688</v>
      </c>
      <c r="G21" s="512">
        <v>8609</v>
      </c>
      <c r="H21" s="434">
        <v>12506</v>
      </c>
      <c r="I21" s="512">
        <v>8807</v>
      </c>
      <c r="J21" s="434">
        <v>12881</v>
      </c>
      <c r="K21" s="512">
        <v>9106</v>
      </c>
      <c r="L21" s="434">
        <v>10271</v>
      </c>
      <c r="M21" s="512">
        <v>6460</v>
      </c>
      <c r="N21" s="434">
        <v>14550</v>
      </c>
      <c r="O21" s="512">
        <v>13216</v>
      </c>
      <c r="P21" s="434">
        <v>16716</v>
      </c>
      <c r="Q21" s="512">
        <v>14945</v>
      </c>
      <c r="R21" s="434">
        <v>16128</v>
      </c>
      <c r="S21" s="512">
        <v>14902</v>
      </c>
      <c r="T21" s="434">
        <v>19202</v>
      </c>
      <c r="U21" s="512">
        <v>17702</v>
      </c>
      <c r="V21" s="434">
        <v>20800</v>
      </c>
      <c r="W21" s="512">
        <v>20305</v>
      </c>
      <c r="X21" s="434">
        <v>21090</v>
      </c>
      <c r="Y21" s="512">
        <v>21419</v>
      </c>
      <c r="Z21" s="434">
        <v>19140</v>
      </c>
      <c r="AA21" s="512">
        <v>19310</v>
      </c>
      <c r="AB21" s="434">
        <v>15983</v>
      </c>
      <c r="AC21" s="512">
        <v>16339</v>
      </c>
      <c r="AD21" s="434">
        <v>17354</v>
      </c>
      <c r="AE21" s="512">
        <v>16749</v>
      </c>
      <c r="AF21" s="434">
        <v>15090</v>
      </c>
      <c r="AG21" s="512">
        <v>14253</v>
      </c>
      <c r="AH21" s="434">
        <v>16838</v>
      </c>
      <c r="AI21" s="512">
        <v>16094</v>
      </c>
      <c r="AJ21" s="434">
        <v>16277</v>
      </c>
      <c r="AK21" s="512">
        <v>15663</v>
      </c>
      <c r="AL21" s="434">
        <v>18125</v>
      </c>
      <c r="AM21" s="512">
        <v>17413</v>
      </c>
      <c r="AN21" s="434">
        <v>19057</v>
      </c>
      <c r="AO21" s="512">
        <v>19317</v>
      </c>
      <c r="AP21" s="407">
        <v>19581</v>
      </c>
      <c r="AQ21" s="512">
        <v>20051</v>
      </c>
      <c r="AR21" s="407">
        <v>31144</v>
      </c>
      <c r="AS21" s="512">
        <v>31696</v>
      </c>
      <c r="AT21" s="407">
        <v>27865</v>
      </c>
      <c r="AU21" s="512">
        <v>28298</v>
      </c>
      <c r="AV21" s="407">
        <v>30899</v>
      </c>
      <c r="AW21" s="512">
        <v>30876</v>
      </c>
      <c r="AX21" s="407">
        <v>28337</v>
      </c>
      <c r="AY21" s="512">
        <v>28406</v>
      </c>
      <c r="AZ21" s="407">
        <v>26179</v>
      </c>
      <c r="BA21" s="512">
        <v>26239</v>
      </c>
      <c r="BB21" s="407">
        <v>30616</v>
      </c>
      <c r="BC21" s="512">
        <v>30716</v>
      </c>
      <c r="BD21" s="512">
        <v>32359</v>
      </c>
      <c r="BE21" s="512">
        <v>27776</v>
      </c>
      <c r="BF21" s="512">
        <v>28480</v>
      </c>
      <c r="BG21" s="512">
        <v>31062</v>
      </c>
      <c r="BH21" s="512">
        <v>32912</v>
      </c>
      <c r="BI21" s="512">
        <v>26005</v>
      </c>
      <c r="BJ21" s="512">
        <v>30220</v>
      </c>
      <c r="BK21" s="512">
        <v>22258</v>
      </c>
      <c r="BL21" s="512">
        <v>35481</v>
      </c>
      <c r="BM21" s="512">
        <v>34919</v>
      </c>
      <c r="BN21" s="512">
        <v>38686</v>
      </c>
      <c r="BO21" s="512">
        <v>22769</v>
      </c>
      <c r="BP21" s="512">
        <v>28946</v>
      </c>
      <c r="BQ21" s="512">
        <v>26099</v>
      </c>
      <c r="BR21" s="512">
        <v>36549</v>
      </c>
      <c r="BS21" s="512">
        <v>50758</v>
      </c>
      <c r="BT21" s="512">
        <v>48115</v>
      </c>
      <c r="BU21" s="512">
        <v>45732</v>
      </c>
      <c r="BV21" s="512">
        <v>41039.227500000001</v>
      </c>
      <c r="BW21" s="512">
        <v>53535</v>
      </c>
      <c r="BX21" s="512">
        <v>60842.539199999999</v>
      </c>
      <c r="BY21" s="512">
        <v>68801.2</v>
      </c>
      <c r="BZ21" s="512">
        <v>74665.451560884918</v>
      </c>
      <c r="CA21" s="512">
        <v>75119.360000000001</v>
      </c>
      <c r="CB21" s="512">
        <v>64551.324684576277</v>
      </c>
      <c r="CC21" s="512">
        <v>51155.368254813438</v>
      </c>
      <c r="CD21" s="512">
        <v>61611.025434463794</v>
      </c>
      <c r="CE21" s="512">
        <v>62238.09813696015</v>
      </c>
      <c r="CF21" s="512">
        <v>67028.567055702399</v>
      </c>
      <c r="CG21" s="513">
        <f>CG16-CG14</f>
        <v>64992.96752310486</v>
      </c>
    </row>
    <row r="22" spans="1:127" ht="5.0999999999999996" customHeight="1">
      <c r="A22" s="348"/>
      <c r="B22" s="440"/>
      <c r="C22" s="512"/>
      <c r="D22" s="440"/>
      <c r="E22" s="512"/>
      <c r="F22" s="440"/>
      <c r="G22" s="512"/>
      <c r="H22" s="434"/>
      <c r="I22" s="512"/>
      <c r="J22" s="434"/>
      <c r="K22" s="512"/>
      <c r="L22" s="434"/>
      <c r="M22" s="512"/>
      <c r="N22" s="434"/>
      <c r="O22" s="512"/>
      <c r="P22" s="434"/>
      <c r="Q22" s="512"/>
      <c r="R22" s="434"/>
      <c r="S22" s="512"/>
      <c r="T22" s="434"/>
      <c r="U22" s="512"/>
      <c r="V22" s="434"/>
      <c r="W22" s="512"/>
      <c r="X22" s="434"/>
      <c r="Y22" s="512"/>
      <c r="Z22" s="434"/>
      <c r="AA22" s="512"/>
      <c r="AB22" s="434"/>
      <c r="AC22" s="512"/>
      <c r="AD22" s="434"/>
      <c r="AE22" s="512"/>
      <c r="AF22" s="434"/>
      <c r="AG22" s="512"/>
      <c r="AH22" s="434"/>
      <c r="AI22" s="512"/>
      <c r="AJ22" s="434"/>
      <c r="AK22" s="512"/>
      <c r="AL22" s="434"/>
      <c r="AM22" s="512"/>
      <c r="AN22" s="434"/>
      <c r="AO22" s="512"/>
      <c r="AP22" s="407"/>
      <c r="AQ22" s="512"/>
      <c r="AR22" s="407"/>
      <c r="AS22" s="512"/>
      <c r="AT22" s="407"/>
      <c r="AU22" s="512"/>
      <c r="AV22" s="407"/>
      <c r="AW22" s="512"/>
      <c r="AX22" s="407"/>
      <c r="AY22" s="512"/>
      <c r="AZ22" s="407"/>
      <c r="BA22" s="512"/>
      <c r="BB22" s="407"/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2"/>
      <c r="CD22" s="512"/>
      <c r="CE22" s="512"/>
      <c r="CF22" s="512"/>
      <c r="CG22" s="512"/>
    </row>
    <row r="23" spans="1:127" s="498" customFormat="1" ht="15" customHeight="1" thickBot="1">
      <c r="A23" s="490" t="s">
        <v>536</v>
      </c>
      <c r="B23" s="145">
        <v>17.759216906962664</v>
      </c>
      <c r="C23" s="518">
        <v>15.738144905199103</v>
      </c>
      <c r="D23" s="145">
        <v>18.165883081769767</v>
      </c>
      <c r="E23" s="518">
        <v>16.107170597222577</v>
      </c>
      <c r="F23" s="145">
        <v>16.254280875099905</v>
      </c>
      <c r="G23" s="518">
        <v>14.203792739018473</v>
      </c>
      <c r="H23" s="145">
        <v>15.646736222578919</v>
      </c>
      <c r="I23" s="518">
        <v>13.967971530249109</v>
      </c>
      <c r="J23" s="145">
        <v>15.548344497134606</v>
      </c>
      <c r="K23" s="518">
        <v>13.920048230170796</v>
      </c>
      <c r="L23" s="145">
        <v>14.352247730076567</v>
      </c>
      <c r="M23" s="518">
        <v>12.917560936512034</v>
      </c>
      <c r="N23" s="145">
        <v>16.211530746747666</v>
      </c>
      <c r="O23" s="518">
        <v>15.615145811435136</v>
      </c>
      <c r="P23" s="145">
        <v>16.927533970667501</v>
      </c>
      <c r="Q23" s="518">
        <v>16.086958001613358</v>
      </c>
      <c r="R23" s="145">
        <v>16.579998962063421</v>
      </c>
      <c r="S23" s="518">
        <v>16.035466169275267</v>
      </c>
      <c r="T23" s="145">
        <v>17.746111714218461</v>
      </c>
      <c r="U23" s="518">
        <v>17.003432090726573</v>
      </c>
      <c r="V23" s="145">
        <v>17.920000000000002</v>
      </c>
      <c r="W23" s="518">
        <v>17.728557558164582</v>
      </c>
      <c r="X23" s="145">
        <v>17.749161567804205</v>
      </c>
      <c r="Y23" s="518">
        <v>17.827418804726523</v>
      </c>
      <c r="Z23" s="145">
        <v>16.762560253387889</v>
      </c>
      <c r="AA23" s="518">
        <v>16.779654422086338</v>
      </c>
      <c r="AB23" s="145">
        <v>15.798670533768084</v>
      </c>
      <c r="AC23" s="518">
        <v>15.914929458833438</v>
      </c>
      <c r="AD23" s="145">
        <v>15.986345690789664</v>
      </c>
      <c r="AE23" s="518">
        <v>15.703321791728797</v>
      </c>
      <c r="AF23" s="145">
        <v>15.060788883088366</v>
      </c>
      <c r="AG23" s="518">
        <v>14.742519246725694</v>
      </c>
      <c r="AH23" s="145">
        <v>15.327442907588162</v>
      </c>
      <c r="AI23" s="518">
        <v>15.039290438030031</v>
      </c>
      <c r="AJ23" s="145">
        <v>14.897468560537128</v>
      </c>
      <c r="AK23" s="518">
        <v>14.676754137842805</v>
      </c>
      <c r="AL23" s="145">
        <v>14.958892859327083</v>
      </c>
      <c r="AM23" s="518">
        <v>14.727122511269119</v>
      </c>
      <c r="AN23" s="145">
        <v>15.02578305057534</v>
      </c>
      <c r="AO23" s="518">
        <v>15.073855056814828</v>
      </c>
      <c r="AP23" s="145">
        <v>14.862567020030063</v>
      </c>
      <c r="AQ23" s="518">
        <v>14.963216546031695</v>
      </c>
      <c r="AR23" s="145">
        <v>16.831922340132692</v>
      </c>
      <c r="AS23" s="518">
        <v>16.959375487665245</v>
      </c>
      <c r="AT23" s="145">
        <v>15.867556378500183</v>
      </c>
      <c r="AU23" s="518">
        <v>15.952514714452978</v>
      </c>
      <c r="AV23" s="145">
        <v>16.171201250504168</v>
      </c>
      <c r="AW23" s="518">
        <v>16.141510690734698</v>
      </c>
      <c r="AX23" s="145">
        <v>15.57992154682381</v>
      </c>
      <c r="AY23" s="518">
        <v>15.573961867374722</v>
      </c>
      <c r="AZ23" s="145">
        <v>15.352907529713802</v>
      </c>
      <c r="BA23" s="518">
        <v>15.347590304552632</v>
      </c>
      <c r="BB23" s="145">
        <v>16.421613332223615</v>
      </c>
      <c r="BC23" s="518">
        <v>16.41928238858004</v>
      </c>
      <c r="BD23" s="518">
        <v>16.610232377504648</v>
      </c>
      <c r="BE23" s="518">
        <v>15.740002832808011</v>
      </c>
      <c r="BF23" s="518">
        <v>15.77481696082031</v>
      </c>
      <c r="BG23" s="518">
        <v>16.275953202706742</v>
      </c>
      <c r="BH23" s="518">
        <v>16.510859609553041</v>
      </c>
      <c r="BI23" s="518">
        <v>15.231363513588276</v>
      </c>
      <c r="BJ23" s="518">
        <v>15.976753301077359</v>
      </c>
      <c r="BK23" s="518">
        <v>14.456675011336742</v>
      </c>
      <c r="BL23" s="518">
        <v>16.795515315647883</v>
      </c>
      <c r="BM23" s="518">
        <v>16.861237047991043</v>
      </c>
      <c r="BN23" s="518">
        <v>17.663391712943184</v>
      </c>
      <c r="BO23" s="518">
        <v>14.464778101736595</v>
      </c>
      <c r="BP23" s="518">
        <v>15.411261084839886</v>
      </c>
      <c r="BQ23" s="518">
        <v>15.296379703159364</v>
      </c>
      <c r="BR23" s="518">
        <v>16.658287679979825</v>
      </c>
      <c r="BS23" s="518">
        <v>17.7</v>
      </c>
      <c r="BT23" s="518">
        <v>17.100000000000001</v>
      </c>
      <c r="BU23" s="518">
        <v>15.9</v>
      </c>
      <c r="BV23" s="518">
        <v>14.9</v>
      </c>
      <c r="BW23" s="518">
        <v>16.8</v>
      </c>
      <c r="BX23" s="518">
        <v>17.8</v>
      </c>
      <c r="BY23" s="518">
        <v>18.100000000000001</v>
      </c>
      <c r="BZ23" s="518">
        <v>18.600000000000001</v>
      </c>
      <c r="CA23" s="518">
        <v>18.100000000000001</v>
      </c>
      <c r="CB23" s="518">
        <v>16.5</v>
      </c>
      <c r="CC23" s="518">
        <v>13.9</v>
      </c>
      <c r="CD23" s="518">
        <v>15.040000000000001</v>
      </c>
      <c r="CE23" s="518">
        <v>15.146999999999998</v>
      </c>
      <c r="CF23" s="518">
        <v>15.805845385018499</v>
      </c>
      <c r="CG23" s="518">
        <f>CG16/CG13*100</f>
        <v>15.367209930873226</v>
      </c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87"/>
      <c r="DL23" s="487"/>
      <c r="DM23" s="487"/>
      <c r="DN23" s="487"/>
      <c r="DO23" s="487"/>
      <c r="DP23" s="487"/>
      <c r="DQ23" s="487"/>
      <c r="DR23" s="487"/>
      <c r="DS23" s="487"/>
      <c r="DT23" s="487"/>
      <c r="DU23" s="487"/>
      <c r="DV23" s="487"/>
      <c r="DW23" s="487"/>
    </row>
    <row r="24" spans="1:127" s="367" customFormat="1" ht="15" customHeight="1" thickTop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1"/>
      <c r="CF24" s="491"/>
      <c r="CG24" s="491"/>
    </row>
    <row r="25" spans="1:127" s="367" customFormat="1" ht="35.25" customHeight="1">
      <c r="A25" s="284" t="s">
        <v>537</v>
      </c>
      <c r="B25" s="361"/>
      <c r="C25" s="361"/>
      <c r="E25" s="361"/>
      <c r="BF25" s="361"/>
      <c r="BG25" s="361"/>
      <c r="BH25" s="361"/>
      <c r="BI25" s="361"/>
      <c r="BJ25" s="361"/>
    </row>
    <row r="26" spans="1:127" s="367" customFormat="1" ht="42.75" customHeight="1">
      <c r="A26" s="284" t="s">
        <v>538</v>
      </c>
    </row>
    <row r="27" spans="1:127" s="367" customFormat="1" ht="15" customHeight="1"/>
    <row r="28" spans="1:127" s="367" customFormat="1" ht="15" customHeight="1"/>
    <row r="29" spans="1:127" s="367" customFormat="1" ht="15" customHeight="1">
      <c r="A29" s="284"/>
    </row>
    <row r="30" spans="1:127" s="367" customFormat="1" ht="15" customHeight="1"/>
    <row r="31" spans="1:127" s="367" customFormat="1" ht="15" customHeight="1"/>
    <row r="32" spans="1:127" s="367" customFormat="1" ht="15" customHeight="1"/>
    <row r="33" s="367" customFormat="1" ht="15" customHeight="1"/>
    <row r="34" s="367" customFormat="1" ht="15" customHeight="1"/>
    <row r="35" s="367" customFormat="1" ht="15" customHeight="1"/>
    <row r="36" s="367" customFormat="1" ht="15" customHeight="1"/>
    <row r="37" s="367" customFormat="1" ht="15" customHeight="1"/>
    <row r="38" s="367" customFormat="1" ht="15" customHeight="1"/>
    <row r="39" s="367" customFormat="1" ht="15" customHeight="1"/>
    <row r="40" s="367" customFormat="1" ht="15" customHeight="1"/>
    <row r="41" s="367" customFormat="1" ht="15" customHeight="1"/>
    <row r="42" s="367" customFormat="1" ht="15" customHeight="1"/>
    <row r="43" s="367" customFormat="1" ht="15" customHeight="1"/>
    <row r="44" s="367" customFormat="1" ht="15" customHeight="1"/>
    <row r="45" s="367" customFormat="1" ht="15" customHeight="1"/>
    <row r="46" s="367" customFormat="1" ht="15" customHeight="1"/>
    <row r="47" s="367" customFormat="1" ht="15" customHeight="1"/>
    <row r="48" s="367" customFormat="1" ht="15" customHeight="1"/>
    <row r="49" s="367" customFormat="1" ht="15" customHeight="1"/>
    <row r="50" s="367" customFormat="1" ht="15" customHeight="1"/>
    <row r="51" s="367" customFormat="1" ht="15" customHeight="1"/>
    <row r="52" s="367" customFormat="1" ht="15" customHeight="1"/>
    <row r="53" s="367" customFormat="1" ht="15" customHeight="1"/>
    <row r="54" s="367" customFormat="1" ht="15" customHeight="1"/>
    <row r="55" s="367" customFormat="1" ht="15" customHeight="1"/>
    <row r="56" s="367" customFormat="1" ht="15" customHeight="1"/>
    <row r="57" s="367" customFormat="1" ht="15" customHeight="1"/>
    <row r="58" s="367" customFormat="1" ht="15" customHeight="1"/>
    <row r="59" s="367" customFormat="1" ht="15" customHeight="1"/>
    <row r="60" s="367" customFormat="1" ht="15" customHeight="1"/>
    <row r="61" s="367" customFormat="1" ht="15" customHeight="1"/>
    <row r="62" s="367" customFormat="1" ht="15" customHeight="1"/>
    <row r="63" s="367" customFormat="1" ht="15" customHeight="1"/>
    <row r="64" s="367" customFormat="1" ht="15" customHeight="1"/>
    <row r="65" s="367" customFormat="1" ht="15" customHeight="1"/>
    <row r="66" s="367" customFormat="1" ht="15" customHeight="1"/>
    <row r="67" s="367" customFormat="1" ht="15" customHeight="1"/>
    <row r="68" s="367" customFormat="1" ht="15" customHeight="1"/>
    <row r="69" s="367" customFormat="1" ht="15" customHeight="1"/>
    <row r="70" s="367" customFormat="1" ht="15" customHeight="1"/>
    <row r="71" s="367" customFormat="1" ht="15" customHeight="1"/>
    <row r="72" s="367" customFormat="1" ht="15" customHeight="1"/>
    <row r="73" s="367" customFormat="1" ht="15" customHeight="1"/>
    <row r="74" s="367" customFormat="1" ht="15" customHeight="1"/>
    <row r="75" s="367" customFormat="1" ht="15" customHeight="1"/>
    <row r="76" s="367" customFormat="1" ht="15" customHeight="1"/>
    <row r="77" s="367" customFormat="1" ht="15" customHeight="1"/>
    <row r="78" s="367" customFormat="1" ht="15" customHeight="1"/>
    <row r="79" s="367" customFormat="1" ht="15" customHeight="1"/>
    <row r="80" s="367" customFormat="1" ht="15" customHeight="1"/>
    <row r="81" s="367" customFormat="1" ht="15" customHeight="1"/>
    <row r="82" s="367" customFormat="1" ht="15" customHeight="1"/>
    <row r="83" s="367" customFormat="1" ht="15" customHeight="1"/>
    <row r="84" s="367" customFormat="1" ht="15" customHeight="1"/>
    <row r="85" s="367" customFormat="1" ht="15" customHeight="1"/>
    <row r="86" s="367" customFormat="1" ht="15" customHeight="1"/>
    <row r="87" s="367" customFormat="1" ht="15" customHeight="1"/>
    <row r="88" s="367" customFormat="1" ht="15" customHeight="1"/>
    <row r="89" s="367" customFormat="1" ht="15" customHeight="1"/>
    <row r="90" s="367" customFormat="1" ht="15" customHeight="1"/>
    <row r="91" s="367" customFormat="1" ht="15" customHeight="1"/>
    <row r="92" s="367" customFormat="1" ht="15" customHeight="1"/>
    <row r="93" s="367" customFormat="1" ht="15" customHeight="1"/>
    <row r="94" s="367" customFormat="1" ht="15" customHeight="1"/>
    <row r="95" s="367" customFormat="1" ht="15" customHeight="1"/>
    <row r="96" s="367" customFormat="1" ht="15" customHeight="1"/>
    <row r="97" s="367" customFormat="1" ht="15" customHeight="1"/>
    <row r="98" s="367" customFormat="1" ht="15" customHeight="1"/>
    <row r="99" s="367" customFormat="1" ht="15" customHeight="1"/>
    <row r="100" s="367" customFormat="1" ht="15" customHeight="1"/>
    <row r="101" s="367" customFormat="1" ht="15" customHeight="1"/>
    <row r="102" s="367" customFormat="1" ht="15" customHeight="1"/>
    <row r="103" s="367" customFormat="1" ht="15" customHeight="1"/>
    <row r="104" s="367" customFormat="1" ht="15" customHeight="1"/>
    <row r="105" s="367" customFormat="1" ht="15" customHeight="1"/>
    <row r="106" s="367" customFormat="1" ht="15" customHeight="1"/>
    <row r="107" s="367" customFormat="1" ht="15" customHeight="1"/>
    <row r="108" s="367" customFormat="1" ht="15" customHeight="1"/>
    <row r="109" s="367" customFormat="1" ht="15" customHeight="1"/>
    <row r="110" s="367" customFormat="1" ht="15" customHeight="1"/>
    <row r="111" s="367" customFormat="1" ht="15" customHeight="1"/>
    <row r="112" s="367" customFormat="1" ht="15" customHeight="1"/>
    <row r="113" s="367" customFormat="1" ht="15" customHeight="1"/>
    <row r="114" s="367" customFormat="1" ht="15" customHeight="1"/>
    <row r="115" s="367" customFormat="1" ht="15" customHeight="1"/>
    <row r="116" s="367" customFormat="1" ht="15" customHeight="1"/>
    <row r="117" s="367" customFormat="1" ht="15" customHeight="1"/>
    <row r="118" s="367" customFormat="1" ht="15" customHeight="1"/>
  </sheetData>
  <mergeCells count="126"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AX7:AY7"/>
    <mergeCell ref="AZ7:BA7"/>
    <mergeCell ref="BB7:BC7"/>
    <mergeCell ref="B8:I8"/>
    <mergeCell ref="J8:M8"/>
    <mergeCell ref="N8:Q8"/>
    <mergeCell ref="R8:Y8"/>
    <mergeCell ref="Z8:AG8"/>
    <mergeCell ref="AH8:AO8"/>
    <mergeCell ref="AP8:AW8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J9:J10"/>
    <mergeCell ref="K9:K10"/>
    <mergeCell ref="L9:L10"/>
    <mergeCell ref="M9:M10"/>
    <mergeCell ref="N9:N10"/>
    <mergeCell ref="O9:O10"/>
    <mergeCell ref="BY8:CB8"/>
    <mergeCell ref="CC8:CF8"/>
    <mergeCell ref="B9:B10"/>
    <mergeCell ref="C9:C10"/>
    <mergeCell ref="D9:D10"/>
    <mergeCell ref="E9:E10"/>
    <mergeCell ref="F9:F10"/>
    <mergeCell ref="G9:G10"/>
    <mergeCell ref="H9:H10"/>
    <mergeCell ref="I9:I10"/>
    <mergeCell ref="AX8:BC8"/>
    <mergeCell ref="BE8:BH8"/>
    <mergeCell ref="BI8:BL8"/>
    <mergeCell ref="BM8:BP8"/>
    <mergeCell ref="BQ8:BT8"/>
    <mergeCell ref="BU8:BX8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AT9:AT10"/>
    <mergeCell ref="AU9:AU10"/>
    <mergeCell ref="AV9:AV10"/>
    <mergeCell ref="AW9:AW10"/>
    <mergeCell ref="AX9:AX10"/>
    <mergeCell ref="AY9:AY10"/>
    <mergeCell ref="AN9:AN10"/>
    <mergeCell ref="AO9:AO10"/>
    <mergeCell ref="AP9:AP10"/>
    <mergeCell ref="AQ9:AQ10"/>
    <mergeCell ref="AR9:AR10"/>
    <mergeCell ref="AS9:AS10"/>
    <mergeCell ref="BF9:BF10"/>
    <mergeCell ref="BG9:BG10"/>
    <mergeCell ref="BH9:BH10"/>
    <mergeCell ref="BI9:BI10"/>
    <mergeCell ref="BJ9:BJ10"/>
    <mergeCell ref="BK9:BK10"/>
    <mergeCell ref="AZ9:AZ10"/>
    <mergeCell ref="BA9:BA10"/>
    <mergeCell ref="BB9:BB10"/>
    <mergeCell ref="BC9:BC10"/>
    <mergeCell ref="BD9:BD10"/>
    <mergeCell ref="BE9:BE10"/>
    <mergeCell ref="BR9:BR10"/>
    <mergeCell ref="BS9:BS10"/>
    <mergeCell ref="BT9:BT10"/>
    <mergeCell ref="BU9:BU10"/>
    <mergeCell ref="BV9:BV10"/>
    <mergeCell ref="BW9:BW10"/>
    <mergeCell ref="BL9:BL10"/>
    <mergeCell ref="BM9:BM10"/>
    <mergeCell ref="BN9:BN10"/>
    <mergeCell ref="BO9:BO10"/>
    <mergeCell ref="BP9:BP10"/>
    <mergeCell ref="BQ9:BQ10"/>
    <mergeCell ref="CD9:CD10"/>
    <mergeCell ref="CE9:CE10"/>
    <mergeCell ref="CF9:CF10"/>
    <mergeCell ref="CG9:CG10"/>
    <mergeCell ref="BX9:BX10"/>
    <mergeCell ref="BY9:BY10"/>
    <mergeCell ref="BZ9:BZ10"/>
    <mergeCell ref="CA9:CA10"/>
    <mergeCell ref="CB9:CB10"/>
    <mergeCell ref="CC9:CC10"/>
  </mergeCells>
  <hyperlinks>
    <hyperlink ref="CG6" location="Índice!D9" display="Índice"/>
  </hyperlinks>
  <printOptions horizontalCentered="1"/>
  <pageMargins left="0" right="0" top="0.39370078740157483" bottom="0.39370078740157483" header="0" footer="0"/>
  <pageSetup paperSize="9" scale="72" orientation="landscape" r:id="rId1"/>
  <headerFooter alignWithMargins="0">
    <oddHeader>&amp;R&amp;P/&amp;N</oddHeader>
  </headerFooter>
  <colBreaks count="10" manualBreakCount="10">
    <brk id="9" max="26" man="1"/>
    <brk id="17" max="26" man="1"/>
    <brk id="25" max="26" man="1"/>
    <brk id="33" max="26" man="1"/>
    <brk id="41" max="26" man="1"/>
    <brk id="49" max="26" man="1"/>
    <brk id="56" max="26" man="1"/>
    <brk id="64" max="26" man="1"/>
    <brk id="88" max="31" man="1"/>
    <brk id="104" max="31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Q153"/>
  <sheetViews>
    <sheetView showGridLines="0" zoomScaleNormal="100" workbookViewId="0">
      <pane xSplit="1" ySplit="8" topLeftCell="AW9" activePane="bottomRight" state="frozen"/>
      <selection activeCell="A31" sqref="A31"/>
      <selection pane="topRight" activeCell="A31" sqref="A31"/>
      <selection pane="bottomLeft" activeCell="A31" sqref="A31"/>
      <selection pane="bottomRight" activeCell="BF6" sqref="BF6"/>
    </sheetView>
  </sheetViews>
  <sheetFormatPr defaultColWidth="9" defaultRowHeight="12"/>
  <cols>
    <col min="1" max="1" width="71.375" style="360" bestFit="1" customWidth="1"/>
    <col min="2" max="58" width="9.375" style="360" customWidth="1"/>
    <col min="59" max="16384" width="9" style="360"/>
  </cols>
  <sheetData>
    <row r="1" spans="1:225" s="121" customFormat="1" ht="15" customHeight="1">
      <c r="A1" s="51"/>
      <c r="B1" s="150"/>
      <c r="C1" s="150"/>
      <c r="D1" s="150"/>
      <c r="E1" s="150"/>
      <c r="F1" s="195"/>
      <c r="G1" s="45"/>
      <c r="H1" s="150"/>
      <c r="I1" s="150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148"/>
      <c r="BI1" s="45"/>
      <c r="BJ1" s="148"/>
      <c r="BK1" s="45"/>
      <c r="BL1" s="148"/>
      <c r="BM1" s="45"/>
      <c r="BN1" s="148"/>
      <c r="BO1" s="45"/>
      <c r="BP1" s="148"/>
      <c r="BQ1" s="45"/>
      <c r="BR1" s="148"/>
      <c r="BS1" s="45"/>
      <c r="BT1" s="148"/>
      <c r="BU1" s="45"/>
      <c r="BV1" s="148"/>
      <c r="BW1" s="45"/>
      <c r="BX1" s="148"/>
      <c r="BY1" s="45"/>
      <c r="BZ1" s="148"/>
      <c r="CA1" s="45"/>
      <c r="CB1" s="148"/>
      <c r="CC1" s="45"/>
      <c r="CD1" s="148"/>
      <c r="CE1" s="45"/>
      <c r="CF1" s="148"/>
      <c r="CG1" s="195"/>
      <c r="CH1" s="195"/>
      <c r="CI1" s="45"/>
      <c r="CJ1" s="148"/>
      <c r="CK1" s="150"/>
      <c r="CL1" s="150"/>
      <c r="CM1" s="150"/>
      <c r="CN1" s="150"/>
      <c r="CO1" s="150"/>
      <c r="CP1" s="148"/>
      <c r="CQ1" s="150"/>
      <c r="CR1" s="148"/>
      <c r="CS1" s="150"/>
      <c r="CT1" s="150"/>
      <c r="CU1" s="150"/>
      <c r="CV1" s="51"/>
      <c r="CW1" s="51"/>
      <c r="CX1" s="45"/>
      <c r="CY1" s="148"/>
      <c r="CZ1" s="45"/>
      <c r="DA1" s="148"/>
      <c r="DB1" s="45"/>
      <c r="DC1" s="148"/>
      <c r="DD1" s="45"/>
      <c r="DE1" s="148"/>
      <c r="DF1" s="45"/>
      <c r="DG1" s="148"/>
      <c r="DH1" s="45"/>
      <c r="DI1" s="148"/>
      <c r="DJ1" s="45"/>
      <c r="DK1" s="148"/>
      <c r="DL1" s="45"/>
      <c r="DM1" s="148"/>
      <c r="DN1" s="45"/>
      <c r="DO1" s="148"/>
      <c r="DP1" s="45"/>
      <c r="DQ1" s="148"/>
      <c r="DR1" s="45"/>
      <c r="DS1" s="148"/>
      <c r="DT1" s="45"/>
      <c r="DU1" s="148"/>
      <c r="DV1" s="45"/>
      <c r="DW1" s="148"/>
      <c r="DX1" s="45"/>
      <c r="DY1" s="148"/>
      <c r="DZ1" s="45"/>
      <c r="EA1" s="148"/>
      <c r="EB1" s="45"/>
      <c r="EC1" s="148"/>
      <c r="ED1" s="45"/>
      <c r="EE1" s="148"/>
      <c r="EF1" s="45"/>
      <c r="EG1" s="148"/>
      <c r="EH1" s="45"/>
      <c r="EI1" s="148"/>
      <c r="EJ1" s="45"/>
      <c r="EK1" s="148"/>
      <c r="EL1" s="195"/>
      <c r="EM1" s="195"/>
      <c r="EN1" s="45"/>
      <c r="EO1" s="148"/>
      <c r="EP1" s="150"/>
      <c r="EQ1" s="150"/>
      <c r="ER1" s="150"/>
      <c r="ES1" s="150"/>
      <c r="ET1" s="150"/>
      <c r="EU1" s="148"/>
      <c r="EV1" s="150"/>
      <c r="EW1" s="148"/>
      <c r="EX1" s="150"/>
      <c r="EY1" s="150"/>
      <c r="EZ1" s="150"/>
      <c r="FA1" s="51"/>
      <c r="FB1" s="51"/>
      <c r="FC1" s="45"/>
      <c r="FD1" s="148"/>
      <c r="FE1" s="45"/>
      <c r="FF1" s="148"/>
      <c r="FG1" s="45"/>
      <c r="FH1" s="148"/>
      <c r="FI1" s="45"/>
      <c r="FJ1" s="148"/>
      <c r="FK1" s="45"/>
      <c r="FL1" s="148"/>
      <c r="FM1" s="45"/>
      <c r="FN1" s="148"/>
      <c r="FO1" s="45"/>
      <c r="FP1" s="148"/>
      <c r="FQ1" s="45"/>
      <c r="FR1" s="148"/>
      <c r="FS1" s="45"/>
      <c r="FT1" s="148"/>
      <c r="FU1" s="45"/>
      <c r="FV1" s="148"/>
      <c r="FW1" s="45"/>
      <c r="FX1" s="148"/>
      <c r="FY1" s="45"/>
      <c r="FZ1" s="148"/>
      <c r="GA1" s="45"/>
      <c r="GB1" s="148"/>
      <c r="GC1" s="45"/>
      <c r="GD1" s="148"/>
      <c r="GE1" s="45"/>
      <c r="GF1" s="148"/>
      <c r="GG1" s="45"/>
      <c r="GH1" s="148"/>
      <c r="GI1" s="45"/>
      <c r="GJ1" s="148"/>
      <c r="GK1" s="45"/>
      <c r="GL1" s="148"/>
      <c r="GM1" s="45"/>
      <c r="GN1" s="148"/>
      <c r="GO1" s="45"/>
      <c r="GP1" s="148"/>
      <c r="GQ1" s="195"/>
      <c r="GR1" s="195"/>
      <c r="GS1" s="45"/>
      <c r="GT1" s="148"/>
      <c r="GU1" s="150"/>
      <c r="GV1" s="150"/>
      <c r="GW1" s="150"/>
      <c r="GX1" s="150"/>
      <c r="GY1" s="150"/>
      <c r="GZ1" s="148"/>
      <c r="HA1" s="150"/>
      <c r="HB1" s="148"/>
      <c r="HC1" s="150"/>
      <c r="HD1" s="150"/>
      <c r="HE1" s="150"/>
      <c r="HF1" s="51"/>
      <c r="HG1" s="51"/>
      <c r="HH1" s="45"/>
      <c r="HI1" s="148"/>
      <c r="HJ1" s="45"/>
      <c r="HK1" s="148"/>
      <c r="HL1" s="45"/>
      <c r="HM1" s="148"/>
      <c r="HN1" s="45"/>
      <c r="HO1" s="148"/>
      <c r="HP1" s="45"/>
      <c r="HQ1" s="148"/>
    </row>
    <row r="2" spans="1:225" s="121" customFormat="1" ht="15" customHeight="1">
      <c r="A2" s="51"/>
      <c r="B2" s="150"/>
      <c r="C2" s="150"/>
      <c r="D2" s="150"/>
      <c r="E2" s="150"/>
      <c r="F2" s="195"/>
      <c r="G2" s="45"/>
      <c r="H2" s="150"/>
      <c r="I2" s="1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148"/>
      <c r="BI2" s="45"/>
      <c r="BJ2" s="148"/>
      <c r="BK2" s="45"/>
      <c r="BL2" s="148"/>
      <c r="BM2" s="45"/>
      <c r="BN2" s="148"/>
      <c r="BO2" s="45"/>
      <c r="BP2" s="148"/>
      <c r="BQ2" s="45"/>
      <c r="BR2" s="148"/>
      <c r="BS2" s="45"/>
      <c r="BT2" s="148"/>
      <c r="BU2" s="45"/>
      <c r="BV2" s="148"/>
      <c r="BW2" s="45"/>
      <c r="BX2" s="148"/>
      <c r="BY2" s="45"/>
      <c r="BZ2" s="148"/>
      <c r="CA2" s="45"/>
      <c r="CB2" s="148"/>
      <c r="CC2" s="45"/>
      <c r="CD2" s="148"/>
      <c r="CE2" s="45"/>
      <c r="CF2" s="148"/>
      <c r="CG2" s="195"/>
      <c r="CH2" s="195"/>
      <c r="CI2" s="45"/>
      <c r="CJ2" s="148"/>
      <c r="CK2" s="150"/>
      <c r="CL2" s="150"/>
      <c r="CM2" s="150"/>
      <c r="CN2" s="150"/>
      <c r="CO2" s="150"/>
      <c r="CP2" s="148"/>
      <c r="CQ2" s="150"/>
      <c r="CR2" s="148"/>
      <c r="CS2" s="150"/>
      <c r="CT2" s="150"/>
      <c r="CU2" s="150"/>
      <c r="CV2" s="51"/>
      <c r="CW2" s="51"/>
      <c r="CX2" s="45"/>
      <c r="CY2" s="148"/>
      <c r="CZ2" s="45"/>
      <c r="DA2" s="148"/>
      <c r="DB2" s="45"/>
      <c r="DC2" s="148"/>
      <c r="DD2" s="45"/>
      <c r="DE2" s="148"/>
      <c r="DF2" s="45"/>
      <c r="DG2" s="148"/>
      <c r="DH2" s="45"/>
      <c r="DI2" s="148"/>
      <c r="DJ2" s="45"/>
      <c r="DK2" s="148"/>
      <c r="DL2" s="45"/>
      <c r="DM2" s="148"/>
      <c r="DN2" s="45"/>
      <c r="DO2" s="148"/>
      <c r="DP2" s="45"/>
      <c r="DQ2" s="148"/>
      <c r="DR2" s="45"/>
      <c r="DS2" s="148"/>
      <c r="DT2" s="45"/>
      <c r="DU2" s="148"/>
      <c r="DV2" s="45"/>
      <c r="DW2" s="148"/>
      <c r="DX2" s="45"/>
      <c r="DY2" s="148"/>
      <c r="DZ2" s="45"/>
      <c r="EA2" s="148"/>
      <c r="EB2" s="45"/>
      <c r="EC2" s="148"/>
      <c r="ED2" s="45"/>
      <c r="EE2" s="148"/>
      <c r="EF2" s="45"/>
      <c r="EG2" s="148"/>
      <c r="EH2" s="45"/>
      <c r="EI2" s="148"/>
      <c r="EJ2" s="45"/>
      <c r="EK2" s="148"/>
      <c r="EL2" s="195"/>
      <c r="EM2" s="195"/>
      <c r="EN2" s="45"/>
      <c r="EO2" s="148"/>
      <c r="EP2" s="150"/>
      <c r="EQ2" s="150"/>
      <c r="ER2" s="150"/>
      <c r="ES2" s="150"/>
      <c r="ET2" s="150"/>
      <c r="EU2" s="148"/>
      <c r="EV2" s="150"/>
      <c r="EW2" s="148"/>
      <c r="EX2" s="150"/>
      <c r="EY2" s="150"/>
      <c r="EZ2" s="150"/>
      <c r="FA2" s="51"/>
      <c r="FB2" s="51"/>
      <c r="FC2" s="45"/>
      <c r="FD2" s="148"/>
      <c r="FE2" s="45"/>
      <c r="FF2" s="148"/>
      <c r="FG2" s="45"/>
      <c r="FH2" s="148"/>
      <c r="FI2" s="45"/>
      <c r="FJ2" s="148"/>
      <c r="FK2" s="45"/>
      <c r="FL2" s="148"/>
      <c r="FM2" s="45"/>
      <c r="FN2" s="148"/>
      <c r="FO2" s="45"/>
      <c r="FP2" s="148"/>
      <c r="FQ2" s="45"/>
      <c r="FR2" s="148"/>
      <c r="FS2" s="45"/>
      <c r="FT2" s="148"/>
      <c r="FU2" s="45"/>
      <c r="FV2" s="148"/>
      <c r="FW2" s="45"/>
      <c r="FX2" s="148"/>
      <c r="FY2" s="45"/>
      <c r="FZ2" s="148"/>
      <c r="GA2" s="45"/>
      <c r="GB2" s="148"/>
      <c r="GC2" s="45"/>
      <c r="GD2" s="148"/>
      <c r="GE2" s="45"/>
      <c r="GF2" s="148"/>
      <c r="GG2" s="45"/>
      <c r="GH2" s="148"/>
      <c r="GI2" s="45"/>
      <c r="GJ2" s="148"/>
      <c r="GK2" s="45"/>
      <c r="GL2" s="148"/>
      <c r="GM2" s="45"/>
      <c r="GN2" s="148"/>
      <c r="GO2" s="45"/>
      <c r="GP2" s="148"/>
      <c r="GQ2" s="195"/>
      <c r="GR2" s="195"/>
      <c r="GS2" s="45"/>
      <c r="GT2" s="148"/>
      <c r="GU2" s="150"/>
      <c r="GV2" s="150"/>
      <c r="GW2" s="150"/>
      <c r="GX2" s="150"/>
      <c r="GY2" s="150"/>
      <c r="GZ2" s="148"/>
      <c r="HA2" s="150"/>
      <c r="HB2" s="148"/>
      <c r="HC2" s="150"/>
      <c r="HD2" s="150"/>
      <c r="HE2" s="150"/>
      <c r="HF2" s="51"/>
      <c r="HG2" s="51"/>
      <c r="HH2" s="45"/>
      <c r="HI2" s="148"/>
      <c r="HJ2" s="45"/>
      <c r="HK2" s="148"/>
      <c r="HL2" s="45"/>
      <c r="HM2" s="148"/>
      <c r="HN2" s="45"/>
      <c r="HO2" s="148"/>
      <c r="HP2" s="45"/>
      <c r="HQ2" s="148"/>
    </row>
    <row r="3" spans="1:225" s="121" customFormat="1" ht="15" customHeight="1">
      <c r="A3" s="51"/>
      <c r="B3" s="150"/>
      <c r="C3" s="150"/>
      <c r="D3" s="150"/>
      <c r="E3" s="150"/>
      <c r="F3" s="195"/>
      <c r="G3" s="45"/>
      <c r="H3" s="150"/>
      <c r="I3" s="1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148"/>
      <c r="BI3" s="45"/>
      <c r="BJ3" s="148"/>
      <c r="BK3" s="45"/>
      <c r="BL3" s="148"/>
      <c r="BM3" s="45"/>
      <c r="BN3" s="148"/>
      <c r="BO3" s="45"/>
      <c r="BP3" s="148"/>
      <c r="BQ3" s="45"/>
      <c r="BR3" s="148"/>
      <c r="BS3" s="45"/>
      <c r="BT3" s="148"/>
      <c r="BU3" s="45"/>
      <c r="BV3" s="148"/>
      <c r="BW3" s="45"/>
      <c r="BX3" s="148"/>
      <c r="BY3" s="45"/>
      <c r="BZ3" s="148"/>
      <c r="CA3" s="45"/>
      <c r="CB3" s="148"/>
      <c r="CC3" s="45"/>
      <c r="CD3" s="148"/>
      <c r="CE3" s="45"/>
      <c r="CF3" s="148"/>
      <c r="CG3" s="195"/>
      <c r="CH3" s="195"/>
      <c r="CI3" s="45"/>
      <c r="CJ3" s="148"/>
      <c r="CK3" s="150"/>
      <c r="CL3" s="150"/>
      <c r="CM3" s="150"/>
      <c r="CN3" s="150"/>
      <c r="CO3" s="150"/>
      <c r="CP3" s="148"/>
      <c r="CQ3" s="150"/>
      <c r="CR3" s="148"/>
      <c r="CS3" s="150"/>
      <c r="CT3" s="150"/>
      <c r="CU3" s="150"/>
      <c r="CV3" s="51"/>
      <c r="CW3" s="51"/>
      <c r="CX3" s="45"/>
      <c r="CY3" s="148"/>
      <c r="CZ3" s="45"/>
      <c r="DA3" s="148"/>
      <c r="DB3" s="45"/>
      <c r="DC3" s="148"/>
      <c r="DD3" s="45"/>
      <c r="DE3" s="148"/>
      <c r="DF3" s="45"/>
      <c r="DG3" s="148"/>
      <c r="DH3" s="45"/>
      <c r="DI3" s="148"/>
      <c r="DJ3" s="45"/>
      <c r="DK3" s="148"/>
      <c r="DL3" s="45"/>
      <c r="DM3" s="148"/>
      <c r="DN3" s="45"/>
      <c r="DO3" s="148"/>
      <c r="DP3" s="45"/>
      <c r="DQ3" s="148"/>
      <c r="DR3" s="45"/>
      <c r="DS3" s="148"/>
      <c r="DT3" s="45"/>
      <c r="DU3" s="148"/>
      <c r="DV3" s="45"/>
      <c r="DW3" s="148"/>
      <c r="DX3" s="45"/>
      <c r="DY3" s="148"/>
      <c r="DZ3" s="45"/>
      <c r="EA3" s="148"/>
      <c r="EB3" s="45"/>
      <c r="EC3" s="148"/>
      <c r="ED3" s="45"/>
      <c r="EE3" s="148"/>
      <c r="EF3" s="45"/>
      <c r="EG3" s="148"/>
      <c r="EH3" s="45"/>
      <c r="EI3" s="148"/>
      <c r="EJ3" s="45"/>
      <c r="EK3" s="148"/>
      <c r="EL3" s="195"/>
      <c r="EM3" s="195"/>
      <c r="EN3" s="45"/>
      <c r="EO3" s="148"/>
      <c r="EP3" s="150"/>
      <c r="EQ3" s="150"/>
      <c r="ER3" s="150"/>
      <c r="ES3" s="150"/>
      <c r="ET3" s="150"/>
      <c r="EU3" s="148"/>
      <c r="EV3" s="150"/>
      <c r="EW3" s="148"/>
      <c r="EX3" s="150"/>
      <c r="EY3" s="150"/>
      <c r="EZ3" s="150"/>
      <c r="FA3" s="51"/>
      <c r="FB3" s="51"/>
      <c r="FC3" s="45"/>
      <c r="FD3" s="148"/>
      <c r="FE3" s="45"/>
      <c r="FF3" s="148"/>
      <c r="FG3" s="45"/>
      <c r="FH3" s="148"/>
      <c r="FI3" s="45"/>
      <c r="FJ3" s="148"/>
      <c r="FK3" s="45"/>
      <c r="FL3" s="148"/>
      <c r="FM3" s="45"/>
      <c r="FN3" s="148"/>
      <c r="FO3" s="45"/>
      <c r="FP3" s="148"/>
      <c r="FQ3" s="45"/>
      <c r="FR3" s="148"/>
      <c r="FS3" s="45"/>
      <c r="FT3" s="148"/>
      <c r="FU3" s="45"/>
      <c r="FV3" s="148"/>
      <c r="FW3" s="45"/>
      <c r="FX3" s="148"/>
      <c r="FY3" s="45"/>
      <c r="FZ3" s="148"/>
      <c r="GA3" s="45"/>
      <c r="GB3" s="148"/>
      <c r="GC3" s="45"/>
      <c r="GD3" s="148"/>
      <c r="GE3" s="45"/>
      <c r="GF3" s="148"/>
      <c r="GG3" s="45"/>
      <c r="GH3" s="148"/>
      <c r="GI3" s="45"/>
      <c r="GJ3" s="148"/>
      <c r="GK3" s="45"/>
      <c r="GL3" s="148"/>
      <c r="GM3" s="45"/>
      <c r="GN3" s="148"/>
      <c r="GO3" s="45"/>
      <c r="GP3" s="148"/>
      <c r="GQ3" s="195"/>
      <c r="GR3" s="195"/>
      <c r="GS3" s="45"/>
      <c r="GT3" s="148"/>
      <c r="GU3" s="150"/>
      <c r="GV3" s="150"/>
      <c r="GW3" s="150"/>
      <c r="GX3" s="150"/>
      <c r="GY3" s="150"/>
      <c r="GZ3" s="148"/>
      <c r="HA3" s="150"/>
      <c r="HB3" s="148"/>
      <c r="HC3" s="150"/>
      <c r="HD3" s="150"/>
      <c r="HE3" s="150"/>
      <c r="HF3" s="51"/>
      <c r="HG3" s="51"/>
      <c r="HH3" s="45"/>
      <c r="HI3" s="148"/>
      <c r="HJ3" s="45"/>
      <c r="HK3" s="148"/>
      <c r="HL3" s="45"/>
      <c r="HM3" s="148"/>
      <c r="HN3" s="45"/>
      <c r="HO3" s="148"/>
      <c r="HP3" s="45"/>
      <c r="HQ3" s="148"/>
    </row>
    <row r="4" spans="1:225" s="121" customFormat="1" ht="15" customHeight="1">
      <c r="A4" s="165"/>
      <c r="B4" s="166"/>
      <c r="C4" s="166"/>
      <c r="D4" s="166"/>
      <c r="E4" s="166"/>
      <c r="F4" s="196"/>
      <c r="G4" s="101"/>
      <c r="H4" s="166"/>
      <c r="I4" s="16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97"/>
      <c r="AI4" s="197"/>
      <c r="AJ4" s="197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</row>
    <row r="5" spans="1:225" s="111" customFormat="1" ht="15" customHeight="1" thickBot="1">
      <c r="A5" s="102" t="s">
        <v>539</v>
      </c>
      <c r="B5" s="103"/>
      <c r="C5" s="104"/>
      <c r="D5" s="103"/>
      <c r="E5" s="104"/>
      <c r="F5" s="105"/>
      <c r="G5" s="104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4"/>
      <c r="BY5" s="104"/>
      <c r="BZ5" s="104"/>
      <c r="CA5" s="104"/>
      <c r="CB5" s="104"/>
      <c r="CD5" s="105"/>
      <c r="CH5" s="105"/>
      <c r="CJ5" s="244"/>
      <c r="CM5" s="155"/>
      <c r="CN5" s="108"/>
      <c r="CO5" s="108"/>
      <c r="CP5" s="108"/>
      <c r="CQ5" s="499"/>
      <c r="CR5" s="108"/>
      <c r="CS5" s="108"/>
      <c r="CT5" s="108"/>
      <c r="CU5" s="108"/>
      <c r="CV5" s="500"/>
    </row>
    <row r="6" spans="1:225" s="371" customFormat="1" ht="15" customHeight="1" thickTop="1">
      <c r="A6" s="369"/>
      <c r="B6" s="369"/>
      <c r="C6" s="370"/>
      <c r="D6" s="370"/>
      <c r="E6" s="370"/>
      <c r="AL6" s="372"/>
      <c r="AN6" s="372"/>
      <c r="AO6" s="372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 t="s">
        <v>79</v>
      </c>
    </row>
    <row r="7" spans="1:225" s="503" customFormat="1" ht="15" customHeight="1">
      <c r="A7" s="113"/>
      <c r="B7" s="178" t="s">
        <v>115</v>
      </c>
      <c r="C7" s="178" t="s">
        <v>116</v>
      </c>
      <c r="D7" s="178" t="s">
        <v>117</v>
      </c>
      <c r="E7" s="178" t="s">
        <v>118</v>
      </c>
      <c r="F7" s="178" t="s">
        <v>119</v>
      </c>
      <c r="G7" s="178" t="s">
        <v>120</v>
      </c>
      <c r="H7" s="178" t="s">
        <v>121</v>
      </c>
      <c r="I7" s="178" t="s">
        <v>122</v>
      </c>
      <c r="J7" s="178" t="s">
        <v>123</v>
      </c>
      <c r="K7" s="178" t="s">
        <v>124</v>
      </c>
      <c r="L7" s="178" t="s">
        <v>125</v>
      </c>
      <c r="M7" s="178" t="s">
        <v>126</v>
      </c>
      <c r="N7" s="178" t="s">
        <v>127</v>
      </c>
      <c r="O7" s="178" t="s">
        <v>128</v>
      </c>
      <c r="P7" s="178" t="s">
        <v>129</v>
      </c>
      <c r="Q7" s="178" t="s">
        <v>130</v>
      </c>
      <c r="R7" s="178" t="s">
        <v>131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136</v>
      </c>
      <c r="X7" s="178" t="s">
        <v>137</v>
      </c>
      <c r="Y7" s="178" t="s">
        <v>138</v>
      </c>
      <c r="Z7" s="178" t="s">
        <v>139</v>
      </c>
      <c r="AA7" s="178" t="s">
        <v>140</v>
      </c>
      <c r="AB7" s="178" t="s">
        <v>141</v>
      </c>
      <c r="AC7" s="178" t="s">
        <v>142</v>
      </c>
      <c r="AD7" s="178" t="s">
        <v>143</v>
      </c>
      <c r="AE7" s="178" t="s">
        <v>144</v>
      </c>
      <c r="AF7" s="178" t="s">
        <v>145</v>
      </c>
      <c r="AG7" s="178" t="s">
        <v>146</v>
      </c>
      <c r="AH7" s="178" t="s">
        <v>147</v>
      </c>
      <c r="AI7" s="178" t="s">
        <v>148</v>
      </c>
      <c r="AJ7" s="178" t="s">
        <v>149</v>
      </c>
      <c r="AK7" s="178" t="s">
        <v>150</v>
      </c>
      <c r="AL7" s="178" t="s">
        <v>151</v>
      </c>
      <c r="AM7" s="178" t="s">
        <v>152</v>
      </c>
      <c r="AN7" s="178" t="s">
        <v>153</v>
      </c>
      <c r="AO7" s="178" t="s">
        <v>154</v>
      </c>
      <c r="AP7" s="178" t="s">
        <v>155</v>
      </c>
      <c r="AQ7" s="178" t="s">
        <v>156</v>
      </c>
      <c r="AR7" s="178" t="s">
        <v>157</v>
      </c>
      <c r="AS7" s="178" t="s">
        <v>158</v>
      </c>
      <c r="AT7" s="178" t="s">
        <v>159</v>
      </c>
      <c r="AU7" s="178" t="s">
        <v>160</v>
      </c>
      <c r="AV7" s="178" t="s">
        <v>161</v>
      </c>
      <c r="AW7" s="178" t="s">
        <v>0</v>
      </c>
      <c r="AX7" s="178" t="s">
        <v>80</v>
      </c>
      <c r="AY7" s="178" t="s">
        <v>81</v>
      </c>
      <c r="AZ7" s="178" t="s">
        <v>82</v>
      </c>
      <c r="BA7" s="178" t="s">
        <v>83</v>
      </c>
      <c r="BB7" s="178" t="s">
        <v>84</v>
      </c>
      <c r="BC7" s="178" t="s">
        <v>85</v>
      </c>
      <c r="BD7" s="178" t="s">
        <v>86</v>
      </c>
      <c r="BE7" s="178" t="s">
        <v>87</v>
      </c>
      <c r="BF7" s="178" t="s">
        <v>88</v>
      </c>
    </row>
    <row r="8" spans="1:225" s="197" customFormat="1" ht="9.9499999999999993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</row>
    <row r="9" spans="1:225" s="266" customFormat="1" ht="5.0999999999999996" customHeight="1">
      <c r="A9" s="42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</row>
    <row r="10" spans="1:225" s="522" customFormat="1" ht="15" customHeight="1">
      <c r="A10" s="519" t="s">
        <v>540</v>
      </c>
      <c r="B10" s="520">
        <v>101473</v>
      </c>
      <c r="C10" s="520">
        <v>108191</v>
      </c>
      <c r="D10" s="520">
        <v>116357</v>
      </c>
      <c r="E10" s="520">
        <v>131307</v>
      </c>
      <c r="F10" s="520">
        <v>139019</v>
      </c>
      <c r="G10" s="520">
        <v>154017</v>
      </c>
      <c r="H10" s="520">
        <v>166406</v>
      </c>
      <c r="I10" s="520">
        <v>179955</v>
      </c>
      <c r="J10" s="520">
        <v>180048</v>
      </c>
      <c r="K10" s="520">
        <v>179377</v>
      </c>
      <c r="L10" s="520">
        <v>180969</v>
      </c>
      <c r="M10" s="520">
        <v>190989</v>
      </c>
      <c r="N10" s="520">
        <v>198107</v>
      </c>
      <c r="O10" s="520">
        <v>208588</v>
      </c>
      <c r="P10" s="520">
        <v>217274</v>
      </c>
      <c r="Q10" s="520">
        <v>230614</v>
      </c>
      <c r="R10" s="520">
        <v>239912</v>
      </c>
      <c r="S10" s="520">
        <v>250834</v>
      </c>
      <c r="T10" s="520">
        <v>260471</v>
      </c>
      <c r="U10" s="520">
        <v>268668</v>
      </c>
      <c r="V10" s="520">
        <v>269748</v>
      </c>
      <c r="W10" s="520">
        <v>279167</v>
      </c>
      <c r="X10" s="520">
        <v>284366</v>
      </c>
      <c r="Y10" s="520">
        <v>290960</v>
      </c>
      <c r="Z10" s="520">
        <v>297883</v>
      </c>
      <c r="AA10" s="520">
        <v>305573</v>
      </c>
      <c r="AB10" s="520">
        <v>311655</v>
      </c>
      <c r="AC10" s="520">
        <v>323061</v>
      </c>
      <c r="AD10" s="520">
        <v>328257</v>
      </c>
      <c r="AE10" s="520">
        <v>328668</v>
      </c>
      <c r="AF10" s="520">
        <v>335904</v>
      </c>
      <c r="AG10" s="520">
        <v>346644</v>
      </c>
      <c r="AH10" s="520">
        <v>352424</v>
      </c>
      <c r="AI10" s="520">
        <v>355024</v>
      </c>
      <c r="AJ10" s="520">
        <v>366055</v>
      </c>
      <c r="AK10" s="520">
        <v>366995</v>
      </c>
      <c r="AL10" s="520">
        <v>353723</v>
      </c>
      <c r="AM10" s="520">
        <v>341821</v>
      </c>
      <c r="AN10" s="520">
        <v>399409</v>
      </c>
      <c r="AO10" s="520">
        <v>392151</v>
      </c>
      <c r="AP10" s="520">
        <v>381950</v>
      </c>
      <c r="AQ10" s="520">
        <v>375653.13393570989</v>
      </c>
      <c r="AR10" s="520">
        <v>368899</v>
      </c>
      <c r="AS10" s="520">
        <v>370079</v>
      </c>
      <c r="AT10" s="520">
        <v>371399</v>
      </c>
      <c r="AU10" s="520">
        <v>390805</v>
      </c>
      <c r="AV10" s="520">
        <v>399004</v>
      </c>
      <c r="AW10" s="520">
        <v>407685</v>
      </c>
      <c r="AX10" s="520">
        <v>420214</v>
      </c>
      <c r="AY10" s="520">
        <v>427533.60578308417</v>
      </c>
      <c r="AZ10" s="520">
        <v>442159.8</v>
      </c>
      <c r="BA10" s="520">
        <v>453973</v>
      </c>
      <c r="BB10" s="520">
        <f>+BB11+BB12</f>
        <v>477576.8</v>
      </c>
      <c r="BC10" s="520">
        <f>+BC11+BC12</f>
        <v>479324.93760065502</v>
      </c>
      <c r="BD10" s="520">
        <f>+BD11+BD12</f>
        <v>490043.07504285593</v>
      </c>
      <c r="BE10" s="520">
        <f>SUM(BE11:BE12)</f>
        <v>510311</v>
      </c>
      <c r="BF10" s="521">
        <f>SUM(BF11:BF12)</f>
        <v>528579.9</v>
      </c>
    </row>
    <row r="11" spans="1:225" s="359" customFormat="1" ht="15" customHeight="1">
      <c r="A11" s="462" t="s">
        <v>541</v>
      </c>
      <c r="B11" s="476">
        <v>41628</v>
      </c>
      <c r="C11" s="476">
        <v>44694</v>
      </c>
      <c r="D11" s="476">
        <v>49285</v>
      </c>
      <c r="E11" s="476">
        <v>53474</v>
      </c>
      <c r="F11" s="476">
        <v>56969</v>
      </c>
      <c r="G11" s="476">
        <v>64888</v>
      </c>
      <c r="H11" s="476">
        <v>68788</v>
      </c>
      <c r="I11" s="476">
        <v>72603</v>
      </c>
      <c r="J11" s="476">
        <v>72507</v>
      </c>
      <c r="K11" s="476">
        <v>73193</v>
      </c>
      <c r="L11" s="476">
        <v>74228</v>
      </c>
      <c r="M11" s="476">
        <v>80922</v>
      </c>
      <c r="N11" s="476">
        <v>84729</v>
      </c>
      <c r="O11" s="476">
        <v>88322</v>
      </c>
      <c r="P11" s="476">
        <v>91654</v>
      </c>
      <c r="Q11" s="476">
        <v>96884</v>
      </c>
      <c r="R11" s="476">
        <v>98738</v>
      </c>
      <c r="S11" s="476">
        <v>101462</v>
      </c>
      <c r="T11" s="476">
        <v>103901</v>
      </c>
      <c r="U11" s="476">
        <v>106972</v>
      </c>
      <c r="V11" s="476">
        <v>108321</v>
      </c>
      <c r="W11" s="476">
        <v>110952</v>
      </c>
      <c r="X11" s="476">
        <v>113308</v>
      </c>
      <c r="Y11" s="476">
        <v>116404</v>
      </c>
      <c r="Z11" s="476">
        <v>118263</v>
      </c>
      <c r="AA11" s="476">
        <v>122571</v>
      </c>
      <c r="AB11" s="476">
        <v>126116</v>
      </c>
      <c r="AC11" s="476">
        <v>129680</v>
      </c>
      <c r="AD11" s="476">
        <v>131553</v>
      </c>
      <c r="AE11" s="476">
        <v>133959</v>
      </c>
      <c r="AF11" s="476">
        <v>136946</v>
      </c>
      <c r="AG11" s="476">
        <v>140309</v>
      </c>
      <c r="AH11" s="476">
        <v>140859</v>
      </c>
      <c r="AI11" s="476">
        <v>142232</v>
      </c>
      <c r="AJ11" s="476">
        <v>143941</v>
      </c>
      <c r="AK11" s="476">
        <v>146540</v>
      </c>
      <c r="AL11" s="476">
        <v>146658</v>
      </c>
      <c r="AM11" s="476">
        <v>147911</v>
      </c>
      <c r="AN11" s="476">
        <v>169571</v>
      </c>
      <c r="AO11" s="476">
        <v>170994</v>
      </c>
      <c r="AP11" s="476">
        <v>170726</v>
      </c>
      <c r="AQ11" s="476">
        <v>170876.44648365615</v>
      </c>
      <c r="AR11" s="476">
        <v>171008</v>
      </c>
      <c r="AS11" s="476">
        <v>174537</v>
      </c>
      <c r="AT11" s="476">
        <v>176879</v>
      </c>
      <c r="AU11" s="476">
        <v>181751</v>
      </c>
      <c r="AV11" s="476">
        <v>185249</v>
      </c>
      <c r="AW11" s="476">
        <v>193732.36228089881</v>
      </c>
      <c r="AX11" s="476">
        <v>199480</v>
      </c>
      <c r="AY11" s="476">
        <v>209126.36019196757</v>
      </c>
      <c r="AZ11" s="476">
        <v>220615.4</v>
      </c>
      <c r="BA11" s="476">
        <v>231468</v>
      </c>
      <c r="BB11" s="476">
        <v>237261.4</v>
      </c>
      <c r="BC11" s="476">
        <v>233734.41646556649</v>
      </c>
      <c r="BD11" s="476">
        <v>240921.07504285593</v>
      </c>
      <c r="BE11" s="476">
        <v>257405.5</v>
      </c>
      <c r="BF11" s="523">
        <v>266968.5</v>
      </c>
    </row>
    <row r="12" spans="1:225" s="359" customFormat="1" ht="15" customHeight="1">
      <c r="A12" s="524" t="s">
        <v>542</v>
      </c>
      <c r="B12" s="525">
        <v>59845</v>
      </c>
      <c r="C12" s="525">
        <v>63497</v>
      </c>
      <c r="D12" s="525">
        <v>67072</v>
      </c>
      <c r="E12" s="525">
        <v>77833</v>
      </c>
      <c r="F12" s="525">
        <v>82050</v>
      </c>
      <c r="G12" s="525">
        <v>89129</v>
      </c>
      <c r="H12" s="525">
        <v>97618</v>
      </c>
      <c r="I12" s="525">
        <v>107352</v>
      </c>
      <c r="J12" s="525">
        <v>107541</v>
      </c>
      <c r="K12" s="525">
        <v>106184</v>
      </c>
      <c r="L12" s="525">
        <v>106741</v>
      </c>
      <c r="M12" s="525">
        <v>110067</v>
      </c>
      <c r="N12" s="525">
        <v>113378</v>
      </c>
      <c r="O12" s="525">
        <v>120266</v>
      </c>
      <c r="P12" s="525">
        <v>125620</v>
      </c>
      <c r="Q12" s="525">
        <v>133730</v>
      </c>
      <c r="R12" s="525">
        <v>141174</v>
      </c>
      <c r="S12" s="525">
        <v>149372</v>
      </c>
      <c r="T12" s="525">
        <v>156570</v>
      </c>
      <c r="U12" s="525">
        <v>161696</v>
      </c>
      <c r="V12" s="525">
        <v>161427</v>
      </c>
      <c r="W12" s="525">
        <v>168215</v>
      </c>
      <c r="X12" s="525">
        <v>171058</v>
      </c>
      <c r="Y12" s="525">
        <v>174556</v>
      </c>
      <c r="Z12" s="525">
        <v>179620</v>
      </c>
      <c r="AA12" s="525">
        <v>183002</v>
      </c>
      <c r="AB12" s="525">
        <v>185539</v>
      </c>
      <c r="AC12" s="525">
        <v>193381</v>
      </c>
      <c r="AD12" s="525">
        <v>196704</v>
      </c>
      <c r="AE12" s="525">
        <v>194709</v>
      </c>
      <c r="AF12" s="525">
        <v>198958</v>
      </c>
      <c r="AG12" s="525">
        <v>206335</v>
      </c>
      <c r="AH12" s="525">
        <v>211565</v>
      </c>
      <c r="AI12" s="525">
        <v>212792</v>
      </c>
      <c r="AJ12" s="525">
        <v>222114</v>
      </c>
      <c r="AK12" s="525">
        <v>220454</v>
      </c>
      <c r="AL12" s="525">
        <v>207065</v>
      </c>
      <c r="AM12" s="525">
        <v>193910</v>
      </c>
      <c r="AN12" s="525">
        <v>229838</v>
      </c>
      <c r="AO12" s="525">
        <v>221156</v>
      </c>
      <c r="AP12" s="525">
        <v>211225</v>
      </c>
      <c r="AQ12" s="525">
        <v>204776.68745205374</v>
      </c>
      <c r="AR12" s="525">
        <v>197891</v>
      </c>
      <c r="AS12" s="525">
        <v>195542</v>
      </c>
      <c r="AT12" s="525">
        <v>194520</v>
      </c>
      <c r="AU12" s="525">
        <v>209054</v>
      </c>
      <c r="AV12" s="525">
        <v>213755</v>
      </c>
      <c r="AW12" s="525">
        <v>213953</v>
      </c>
      <c r="AX12" s="525">
        <v>220734</v>
      </c>
      <c r="AY12" s="525">
        <v>218407.2455911166</v>
      </c>
      <c r="AZ12" s="525">
        <v>221544.4</v>
      </c>
      <c r="BA12" s="525">
        <v>222505</v>
      </c>
      <c r="BB12" s="525">
        <v>240315.4</v>
      </c>
      <c r="BC12" s="525">
        <v>245590.52113508852</v>
      </c>
      <c r="BD12" s="525">
        <v>249122</v>
      </c>
      <c r="BE12" s="525">
        <v>252905.5</v>
      </c>
      <c r="BF12" s="526">
        <v>261611.4</v>
      </c>
    </row>
    <row r="13" spans="1:225" s="522" customFormat="1" ht="15" customHeight="1">
      <c r="A13" s="519" t="s">
        <v>543</v>
      </c>
      <c r="B13" s="520">
        <v>6775</v>
      </c>
      <c r="C13" s="520">
        <v>7033</v>
      </c>
      <c r="D13" s="520">
        <v>7428</v>
      </c>
      <c r="E13" s="520">
        <v>7826</v>
      </c>
      <c r="F13" s="520">
        <v>8104</v>
      </c>
      <c r="G13" s="520">
        <v>8652</v>
      </c>
      <c r="H13" s="520">
        <v>9136</v>
      </c>
      <c r="I13" s="520">
        <v>10263</v>
      </c>
      <c r="J13" s="520">
        <v>11424</v>
      </c>
      <c r="K13" s="520">
        <v>13871</v>
      </c>
      <c r="L13" s="520">
        <v>14953</v>
      </c>
      <c r="M13" s="520">
        <v>16313</v>
      </c>
      <c r="N13" s="520">
        <v>15836</v>
      </c>
      <c r="O13" s="520">
        <v>15782</v>
      </c>
      <c r="P13" s="520">
        <v>16019</v>
      </c>
      <c r="Q13" s="520">
        <v>16290</v>
      </c>
      <c r="R13" s="520">
        <v>16740</v>
      </c>
      <c r="S13" s="520">
        <v>17364</v>
      </c>
      <c r="T13" s="520">
        <v>19091</v>
      </c>
      <c r="U13" s="520">
        <v>19540</v>
      </c>
      <c r="V13" s="520">
        <v>20118</v>
      </c>
      <c r="W13" s="520">
        <v>20681</v>
      </c>
      <c r="X13" s="520">
        <v>20915</v>
      </c>
      <c r="Y13" s="520">
        <v>21298</v>
      </c>
      <c r="Z13" s="520">
        <v>21358</v>
      </c>
      <c r="AA13" s="520">
        <v>21455</v>
      </c>
      <c r="AB13" s="520">
        <v>21477</v>
      </c>
      <c r="AC13" s="520">
        <v>21687</v>
      </c>
      <c r="AD13" s="520">
        <v>21407</v>
      </c>
      <c r="AE13" s="520">
        <v>21791</v>
      </c>
      <c r="AF13" s="520">
        <v>22623</v>
      </c>
      <c r="AG13" s="520">
        <v>23146</v>
      </c>
      <c r="AH13" s="520">
        <v>23618</v>
      </c>
      <c r="AI13" s="520">
        <v>23801</v>
      </c>
      <c r="AJ13" s="520">
        <v>28670</v>
      </c>
      <c r="AK13" s="520">
        <v>29499</v>
      </c>
      <c r="AL13" s="520">
        <v>30497</v>
      </c>
      <c r="AM13" s="520">
        <v>31875</v>
      </c>
      <c r="AN13" s="520">
        <v>40416</v>
      </c>
      <c r="AO13" s="520">
        <v>40713.936989771028</v>
      </c>
      <c r="AP13" s="520">
        <v>39180.663685587911</v>
      </c>
      <c r="AQ13" s="520">
        <v>37535.963459334431</v>
      </c>
      <c r="AR13" s="520">
        <v>36556.712333651252</v>
      </c>
      <c r="AS13" s="520">
        <v>36526.800000000003</v>
      </c>
      <c r="AT13" s="520">
        <v>35763</v>
      </c>
      <c r="AU13" s="520">
        <v>35240</v>
      </c>
      <c r="AV13" s="520">
        <v>35237</v>
      </c>
      <c r="AW13" s="520">
        <v>35084</v>
      </c>
      <c r="AX13" s="520">
        <v>36987</v>
      </c>
      <c r="AY13" s="520">
        <v>36860.297092884648</v>
      </c>
      <c r="AZ13" s="520">
        <v>36141.800000000003</v>
      </c>
      <c r="BA13" s="520">
        <v>36796</v>
      </c>
      <c r="BB13" s="520">
        <f>+BB14+BB15+BB16</f>
        <v>40466.137405365102</v>
      </c>
      <c r="BC13" s="520">
        <f>+BC14+BC15+BC16</f>
        <v>43208.778336096468</v>
      </c>
      <c r="BD13" s="520">
        <f>+BD14+BD15+BD16</f>
        <v>44893.665214716348</v>
      </c>
      <c r="BE13" s="520">
        <f>SUM(BE14:BE16)</f>
        <v>45338.8</v>
      </c>
      <c r="BF13" s="521">
        <f>SUM(BF14:BF16)</f>
        <v>46029.5</v>
      </c>
    </row>
    <row r="14" spans="1:225" s="359" customFormat="1" ht="15" customHeight="1">
      <c r="A14" s="462" t="s">
        <v>544</v>
      </c>
      <c r="B14" s="476">
        <v>3772</v>
      </c>
      <c r="C14" s="476">
        <v>3856</v>
      </c>
      <c r="D14" s="476">
        <v>4196</v>
      </c>
      <c r="E14" s="476">
        <v>4413</v>
      </c>
      <c r="F14" s="476">
        <v>4598</v>
      </c>
      <c r="G14" s="476">
        <v>4807</v>
      </c>
      <c r="H14" s="476">
        <v>5274</v>
      </c>
      <c r="I14" s="476">
        <v>5928</v>
      </c>
      <c r="J14" s="476">
        <v>6794</v>
      </c>
      <c r="K14" s="476">
        <v>7480</v>
      </c>
      <c r="L14" s="476">
        <v>8422</v>
      </c>
      <c r="M14" s="476">
        <v>8886</v>
      </c>
      <c r="N14" s="476">
        <v>8230</v>
      </c>
      <c r="O14" s="476">
        <v>7885</v>
      </c>
      <c r="P14" s="476">
        <v>7895</v>
      </c>
      <c r="Q14" s="476">
        <v>7898</v>
      </c>
      <c r="R14" s="476">
        <v>8298</v>
      </c>
      <c r="S14" s="476">
        <v>8669</v>
      </c>
      <c r="T14" s="476">
        <v>9173</v>
      </c>
      <c r="U14" s="476">
        <v>9875</v>
      </c>
      <c r="V14" s="476">
        <v>10576</v>
      </c>
      <c r="W14" s="476">
        <v>10809</v>
      </c>
      <c r="X14" s="476">
        <v>10897</v>
      </c>
      <c r="Y14" s="476">
        <v>11182</v>
      </c>
      <c r="Z14" s="476">
        <v>11268</v>
      </c>
      <c r="AA14" s="476">
        <v>10879</v>
      </c>
      <c r="AB14" s="476">
        <v>10790</v>
      </c>
      <c r="AC14" s="476">
        <v>10851</v>
      </c>
      <c r="AD14" s="476">
        <v>10778</v>
      </c>
      <c r="AE14" s="476">
        <v>11097</v>
      </c>
      <c r="AF14" s="476">
        <v>11590</v>
      </c>
      <c r="AG14" s="476">
        <v>12004</v>
      </c>
      <c r="AH14" s="476">
        <v>12325</v>
      </c>
      <c r="AI14" s="476">
        <v>12699</v>
      </c>
      <c r="AJ14" s="476">
        <v>13619</v>
      </c>
      <c r="AK14" s="476">
        <v>14274</v>
      </c>
      <c r="AL14" s="476">
        <v>14365</v>
      </c>
      <c r="AM14" s="476">
        <v>16373</v>
      </c>
      <c r="AN14" s="476">
        <v>21254</v>
      </c>
      <c r="AO14" s="476">
        <v>22468.965009539552</v>
      </c>
      <c r="AP14" s="476">
        <v>21574.663685587911</v>
      </c>
      <c r="AQ14" s="476">
        <v>18766.721023953971</v>
      </c>
      <c r="AR14" s="476">
        <v>17346.267225981195</v>
      </c>
      <c r="AS14" s="476">
        <v>16887.400000000001</v>
      </c>
      <c r="AT14" s="476">
        <v>16499</v>
      </c>
      <c r="AU14" s="476">
        <v>15432</v>
      </c>
      <c r="AV14" s="476">
        <v>14799</v>
      </c>
      <c r="AW14" s="476">
        <v>14100</v>
      </c>
      <c r="AX14" s="476">
        <v>13660.5</v>
      </c>
      <c r="AY14" s="476">
        <v>13912.2625107478</v>
      </c>
      <c r="AZ14" s="476">
        <v>14835.4</v>
      </c>
      <c r="BA14" s="476">
        <v>14491</v>
      </c>
      <c r="BB14" s="476">
        <v>16560.168875809402</v>
      </c>
      <c r="BC14" s="476">
        <v>12904.970360401763</v>
      </c>
      <c r="BD14" s="476">
        <v>11145.089736625603</v>
      </c>
      <c r="BE14" s="476">
        <v>12044</v>
      </c>
      <c r="BF14" s="523">
        <v>13071.4</v>
      </c>
    </row>
    <row r="15" spans="1:225" s="466" customFormat="1" ht="15" customHeight="1">
      <c r="A15" s="462" t="s">
        <v>545</v>
      </c>
      <c r="B15" s="476">
        <v>1900</v>
      </c>
      <c r="C15" s="476">
        <v>2067</v>
      </c>
      <c r="D15" s="476">
        <v>2120</v>
      </c>
      <c r="E15" s="476">
        <v>2285</v>
      </c>
      <c r="F15" s="476">
        <v>2352</v>
      </c>
      <c r="G15" s="476">
        <v>2662</v>
      </c>
      <c r="H15" s="476">
        <v>2670</v>
      </c>
      <c r="I15" s="476">
        <v>2714</v>
      </c>
      <c r="J15" s="476">
        <v>2941</v>
      </c>
      <c r="K15" s="476">
        <v>3399</v>
      </c>
      <c r="L15" s="476">
        <v>3540</v>
      </c>
      <c r="M15" s="476">
        <v>4424</v>
      </c>
      <c r="N15" s="476">
        <v>4601</v>
      </c>
      <c r="O15" s="476">
        <v>4889</v>
      </c>
      <c r="P15" s="476">
        <v>5122</v>
      </c>
      <c r="Q15" s="476">
        <v>5390</v>
      </c>
      <c r="R15" s="476">
        <v>5439</v>
      </c>
      <c r="S15" s="476">
        <v>5692</v>
      </c>
      <c r="T15" s="476">
        <v>5909</v>
      </c>
      <c r="U15" s="476">
        <v>5654</v>
      </c>
      <c r="V15" s="476">
        <v>5530</v>
      </c>
      <c r="W15" s="476">
        <v>5862</v>
      </c>
      <c r="X15" s="476">
        <v>6007</v>
      </c>
      <c r="Y15" s="476">
        <v>6106</v>
      </c>
      <c r="Z15" s="476">
        <v>6080</v>
      </c>
      <c r="AA15" s="476">
        <v>6568</v>
      </c>
      <c r="AB15" s="476">
        <v>6678</v>
      </c>
      <c r="AC15" s="476">
        <v>6800</v>
      </c>
      <c r="AD15" s="476">
        <v>6621</v>
      </c>
      <c r="AE15" s="476">
        <v>6685</v>
      </c>
      <c r="AF15" s="476">
        <v>7025</v>
      </c>
      <c r="AG15" s="476">
        <v>7135</v>
      </c>
      <c r="AH15" s="476">
        <v>7285</v>
      </c>
      <c r="AI15" s="476">
        <v>7098</v>
      </c>
      <c r="AJ15" s="476">
        <v>8641</v>
      </c>
      <c r="AK15" s="476">
        <v>8815</v>
      </c>
      <c r="AL15" s="476">
        <v>9725</v>
      </c>
      <c r="AM15" s="476">
        <v>9091</v>
      </c>
      <c r="AN15" s="476">
        <v>11672</v>
      </c>
      <c r="AO15" s="476">
        <v>10754.620649944725</v>
      </c>
      <c r="AP15" s="476">
        <v>10699</v>
      </c>
      <c r="AQ15" s="476">
        <v>11855.268957987259</v>
      </c>
      <c r="AR15" s="476">
        <v>12299.532649207755</v>
      </c>
      <c r="AS15" s="476">
        <v>12721.4</v>
      </c>
      <c r="AT15" s="476">
        <v>12365</v>
      </c>
      <c r="AU15" s="476">
        <v>12905</v>
      </c>
      <c r="AV15" s="476">
        <v>13528</v>
      </c>
      <c r="AW15" s="476">
        <v>14081</v>
      </c>
      <c r="AX15" s="476">
        <v>16427.5</v>
      </c>
      <c r="AY15" s="476">
        <v>16049.01188330595</v>
      </c>
      <c r="AZ15" s="476">
        <v>14407.4</v>
      </c>
      <c r="BA15" s="476">
        <v>15404</v>
      </c>
      <c r="BB15" s="476">
        <v>14540.854064338198</v>
      </c>
      <c r="BC15" s="476">
        <v>18289.968271201909</v>
      </c>
      <c r="BD15" s="476">
        <v>23378.347582402086</v>
      </c>
      <c r="BE15" s="476">
        <v>22775.4</v>
      </c>
      <c r="BF15" s="523">
        <v>21389</v>
      </c>
    </row>
    <row r="16" spans="1:225" s="466" customFormat="1" ht="15" customHeight="1">
      <c r="A16" s="524" t="s">
        <v>546</v>
      </c>
      <c r="B16" s="525">
        <v>1103</v>
      </c>
      <c r="C16" s="525">
        <v>1110</v>
      </c>
      <c r="D16" s="525">
        <v>1112</v>
      </c>
      <c r="E16" s="525">
        <v>1128</v>
      </c>
      <c r="F16" s="525">
        <v>1154</v>
      </c>
      <c r="G16" s="525">
        <v>1183</v>
      </c>
      <c r="H16" s="525">
        <v>1192</v>
      </c>
      <c r="I16" s="525">
        <v>1621</v>
      </c>
      <c r="J16" s="525">
        <v>1689</v>
      </c>
      <c r="K16" s="525">
        <v>2992</v>
      </c>
      <c r="L16" s="525">
        <v>2991</v>
      </c>
      <c r="M16" s="525">
        <v>3003</v>
      </c>
      <c r="N16" s="525">
        <v>3005</v>
      </c>
      <c r="O16" s="525">
        <v>3008</v>
      </c>
      <c r="P16" s="525">
        <v>3002</v>
      </c>
      <c r="Q16" s="525">
        <v>3002</v>
      </c>
      <c r="R16" s="525">
        <v>3003</v>
      </c>
      <c r="S16" s="525">
        <v>3003</v>
      </c>
      <c r="T16" s="525">
        <v>4009</v>
      </c>
      <c r="U16" s="525">
        <v>4011</v>
      </c>
      <c r="V16" s="525">
        <v>4012</v>
      </c>
      <c r="W16" s="525">
        <v>4010</v>
      </c>
      <c r="X16" s="525">
        <v>4011</v>
      </c>
      <c r="Y16" s="525">
        <v>4010</v>
      </c>
      <c r="Z16" s="525">
        <v>4010</v>
      </c>
      <c r="AA16" s="525">
        <v>4008</v>
      </c>
      <c r="AB16" s="525">
        <v>4009</v>
      </c>
      <c r="AC16" s="525">
        <v>4036</v>
      </c>
      <c r="AD16" s="525">
        <v>4008</v>
      </c>
      <c r="AE16" s="525">
        <v>4009</v>
      </c>
      <c r="AF16" s="525">
        <v>4008</v>
      </c>
      <c r="AG16" s="525">
        <v>4007</v>
      </c>
      <c r="AH16" s="525">
        <v>4008</v>
      </c>
      <c r="AI16" s="525">
        <v>4004</v>
      </c>
      <c r="AJ16" s="525">
        <v>6409</v>
      </c>
      <c r="AK16" s="525">
        <v>6410</v>
      </c>
      <c r="AL16" s="525">
        <v>6407</v>
      </c>
      <c r="AM16" s="525">
        <v>6410</v>
      </c>
      <c r="AN16" s="525">
        <v>7491</v>
      </c>
      <c r="AO16" s="525">
        <v>7490.3513302867477</v>
      </c>
      <c r="AP16" s="525">
        <v>6907</v>
      </c>
      <c r="AQ16" s="525">
        <v>6913.9734773931996</v>
      </c>
      <c r="AR16" s="525">
        <v>6910.9124584623014</v>
      </c>
      <c r="AS16" s="525">
        <v>6918</v>
      </c>
      <c r="AT16" s="525">
        <v>6899</v>
      </c>
      <c r="AU16" s="525">
        <v>6903</v>
      </c>
      <c r="AV16" s="525">
        <v>6910</v>
      </c>
      <c r="AW16" s="525">
        <v>6903</v>
      </c>
      <c r="AX16" s="525">
        <v>6899</v>
      </c>
      <c r="AY16" s="525">
        <v>6899.0226988308996</v>
      </c>
      <c r="AZ16" s="525">
        <v>6899</v>
      </c>
      <c r="BA16" s="525">
        <v>6901</v>
      </c>
      <c r="BB16" s="525">
        <v>9365.1144652175008</v>
      </c>
      <c r="BC16" s="525">
        <v>12013.839704492797</v>
      </c>
      <c r="BD16" s="525">
        <v>10370.22789568866</v>
      </c>
      <c r="BE16" s="525">
        <v>10519.4</v>
      </c>
      <c r="BF16" s="526">
        <v>11569.1</v>
      </c>
    </row>
    <row r="17" spans="1:58" s="359" customFormat="1" ht="15" customHeight="1">
      <c r="A17" s="462" t="s">
        <v>640</v>
      </c>
      <c r="B17" s="530">
        <v>55.7</v>
      </c>
      <c r="C17" s="530">
        <v>54.8</v>
      </c>
      <c r="D17" s="530">
        <v>56.5</v>
      </c>
      <c r="E17" s="530">
        <v>56.4</v>
      </c>
      <c r="F17" s="530">
        <v>56.7</v>
      </c>
      <c r="G17" s="530">
        <v>55.6</v>
      </c>
      <c r="H17" s="530">
        <v>57.7</v>
      </c>
      <c r="I17" s="530">
        <v>57.8</v>
      </c>
      <c r="J17" s="530">
        <v>59.5</v>
      </c>
      <c r="K17" s="530">
        <v>53.9</v>
      </c>
      <c r="L17" s="530">
        <v>56.3</v>
      </c>
      <c r="M17" s="530">
        <v>54.5</v>
      </c>
      <c r="N17" s="530">
        <v>52</v>
      </c>
      <c r="O17" s="530">
        <v>50</v>
      </c>
      <c r="P17" s="530">
        <v>49.3</v>
      </c>
      <c r="Q17" s="530">
        <v>48.5</v>
      </c>
      <c r="R17" s="530">
        <v>49.6</v>
      </c>
      <c r="S17" s="530">
        <v>49.9</v>
      </c>
      <c r="T17" s="530">
        <v>48.1</v>
      </c>
      <c r="U17" s="530">
        <v>50.5</v>
      </c>
      <c r="V17" s="530">
        <v>52.6</v>
      </c>
      <c r="W17" s="530">
        <v>52.3</v>
      </c>
      <c r="X17" s="530">
        <v>52.1</v>
      </c>
      <c r="Y17" s="530">
        <v>52.5</v>
      </c>
      <c r="Z17" s="530">
        <v>52.8</v>
      </c>
      <c r="AA17" s="530">
        <v>50.7</v>
      </c>
      <c r="AB17" s="530">
        <v>50.2</v>
      </c>
      <c r="AC17" s="530">
        <v>50</v>
      </c>
      <c r="AD17" s="530">
        <v>50.3</v>
      </c>
      <c r="AE17" s="530">
        <v>50.9</v>
      </c>
      <c r="AF17" s="530">
        <v>51.2</v>
      </c>
      <c r="AG17" s="530">
        <v>51.9</v>
      </c>
      <c r="AH17" s="530">
        <v>52.2</v>
      </c>
      <c r="AI17" s="530">
        <v>53.4</v>
      </c>
      <c r="AJ17" s="530">
        <v>47.5</v>
      </c>
      <c r="AK17" s="530">
        <v>48.4</v>
      </c>
      <c r="AL17" s="530">
        <v>47.1</v>
      </c>
      <c r="AM17" s="530">
        <v>51.4</v>
      </c>
      <c r="AN17" s="530">
        <v>52.6</v>
      </c>
      <c r="AO17" s="530">
        <v>55.187404291519769</v>
      </c>
      <c r="AP17" s="530">
        <v>55.064101845888388</v>
      </c>
      <c r="AQ17" s="530">
        <v>50</v>
      </c>
      <c r="AR17" s="530">
        <v>47.4</v>
      </c>
      <c r="AS17" s="530">
        <v>46.2</v>
      </c>
      <c r="AT17" s="530">
        <v>46.1</v>
      </c>
      <c r="AU17" s="530">
        <v>43.8</v>
      </c>
      <c r="AV17" s="530">
        <v>41.998467519936426</v>
      </c>
      <c r="AW17" s="530">
        <v>40.189260061566529</v>
      </c>
      <c r="AX17" s="530">
        <v>36.9</v>
      </c>
      <c r="AY17" s="530">
        <v>37.700000000000003</v>
      </c>
      <c r="AZ17" s="530">
        <v>41.047761871295833</v>
      </c>
      <c r="BA17" s="530">
        <v>39.4</v>
      </c>
      <c r="BB17" s="530">
        <f>16560/40466*100</f>
        <v>40.923244205011613</v>
      </c>
      <c r="BC17" s="530">
        <v>29.9</v>
      </c>
      <c r="BD17" s="530">
        <v>24.8</v>
      </c>
      <c r="BE17" s="530">
        <v>26.6</v>
      </c>
      <c r="BF17" s="531">
        <v>28.4</v>
      </c>
    </row>
    <row r="18" spans="1:58" s="465" customFormat="1" ht="15" customHeight="1">
      <c r="A18" s="524" t="s">
        <v>641</v>
      </c>
      <c r="B18" s="532">
        <v>6.7</v>
      </c>
      <c r="C18" s="532">
        <v>6.5</v>
      </c>
      <c r="D18" s="532">
        <v>6.4</v>
      </c>
      <c r="E18" s="532">
        <v>6</v>
      </c>
      <c r="F18" s="532">
        <v>5.8</v>
      </c>
      <c r="G18" s="532">
        <v>5.6</v>
      </c>
      <c r="H18" s="532">
        <v>5.5</v>
      </c>
      <c r="I18" s="532">
        <v>5.7</v>
      </c>
      <c r="J18" s="532">
        <v>6.3</v>
      </c>
      <c r="K18" s="532">
        <v>7.7</v>
      </c>
      <c r="L18" s="532">
        <v>8.3000000000000007</v>
      </c>
      <c r="M18" s="532">
        <v>8.5</v>
      </c>
      <c r="N18" s="532">
        <v>8</v>
      </c>
      <c r="O18" s="532">
        <v>7.6</v>
      </c>
      <c r="P18" s="532">
        <v>7.4</v>
      </c>
      <c r="Q18" s="532">
        <v>7.1</v>
      </c>
      <c r="R18" s="532">
        <v>7</v>
      </c>
      <c r="S18" s="532">
        <v>6.9</v>
      </c>
      <c r="T18" s="532">
        <v>7.3</v>
      </c>
      <c r="U18" s="532">
        <v>7.3</v>
      </c>
      <c r="V18" s="532">
        <v>7.5</v>
      </c>
      <c r="W18" s="532">
        <v>7.4</v>
      </c>
      <c r="X18" s="532">
        <v>7.4</v>
      </c>
      <c r="Y18" s="532">
        <v>7.3</v>
      </c>
      <c r="Z18" s="532">
        <v>7.2</v>
      </c>
      <c r="AA18" s="532">
        <v>7</v>
      </c>
      <c r="AB18" s="532">
        <v>6.9</v>
      </c>
      <c r="AC18" s="532">
        <v>6.7</v>
      </c>
      <c r="AD18" s="532">
        <v>6.5</v>
      </c>
      <c r="AE18" s="532">
        <v>6.6</v>
      </c>
      <c r="AF18" s="532">
        <v>6.7</v>
      </c>
      <c r="AG18" s="532">
        <v>6.7</v>
      </c>
      <c r="AH18" s="532">
        <v>6.7</v>
      </c>
      <c r="AI18" s="532">
        <v>6.7</v>
      </c>
      <c r="AJ18" s="532">
        <v>7.8</v>
      </c>
      <c r="AK18" s="532">
        <v>8</v>
      </c>
      <c r="AL18" s="532">
        <v>8.6</v>
      </c>
      <c r="AM18" s="532">
        <v>9.32505609661197</v>
      </c>
      <c r="AN18" s="532">
        <v>10.118950749732731</v>
      </c>
      <c r="AO18" s="532">
        <v>10.382216163647691</v>
      </c>
      <c r="AP18" s="532">
        <v>10.258135747617166</v>
      </c>
      <c r="AQ18" s="532">
        <v>10</v>
      </c>
      <c r="AR18" s="532">
        <v>9.9096779788120308</v>
      </c>
      <c r="AS18" s="532">
        <v>9.9096779788120308</v>
      </c>
      <c r="AT18" s="532">
        <v>9.6</v>
      </c>
      <c r="AU18" s="532">
        <v>9</v>
      </c>
      <c r="AV18" s="532">
        <v>8.8312397870698049</v>
      </c>
      <c r="AW18" s="532">
        <v>8.6056636864245686</v>
      </c>
      <c r="AX18" s="532">
        <v>8.8000000000000007</v>
      </c>
      <c r="AY18" s="532">
        <v>8.6</v>
      </c>
      <c r="AZ18" s="532">
        <v>8.1739226406380698</v>
      </c>
      <c r="BA18" s="532">
        <v>8.1</v>
      </c>
      <c r="BB18" s="532">
        <v>8.5</v>
      </c>
      <c r="BC18" s="532">
        <v>9</v>
      </c>
      <c r="BD18" s="532">
        <v>9.1999999999999993</v>
      </c>
      <c r="BE18" s="532">
        <v>8.9</v>
      </c>
      <c r="BF18" s="533">
        <v>8.6999999999999993</v>
      </c>
    </row>
    <row r="19" spans="1:58" s="359" customFormat="1" ht="15" customHeight="1">
      <c r="A19" s="527" t="s">
        <v>547</v>
      </c>
      <c r="B19" s="528">
        <v>92.2</v>
      </c>
      <c r="C19" s="528">
        <v>92.4</v>
      </c>
      <c r="D19" s="528">
        <v>92.8</v>
      </c>
      <c r="E19" s="528">
        <v>93.3</v>
      </c>
      <c r="F19" s="528">
        <v>93.4</v>
      </c>
      <c r="G19" s="528">
        <v>93.6</v>
      </c>
      <c r="H19" s="528">
        <v>93.8</v>
      </c>
      <c r="I19" s="528">
        <v>93.6</v>
      </c>
      <c r="J19" s="528">
        <v>92.4</v>
      </c>
      <c r="K19" s="528">
        <v>91.3</v>
      </c>
      <c r="L19" s="528">
        <v>90.9</v>
      </c>
      <c r="M19" s="528">
        <v>90.8</v>
      </c>
      <c r="N19" s="528">
        <v>91.4</v>
      </c>
      <c r="O19" s="528">
        <v>91.8</v>
      </c>
      <c r="P19" s="528">
        <v>92.1</v>
      </c>
      <c r="Q19" s="528">
        <v>92.4</v>
      </c>
      <c r="R19" s="528">
        <v>92.4</v>
      </c>
      <c r="S19" s="528">
        <v>92.3</v>
      </c>
      <c r="T19" s="528">
        <v>92.2</v>
      </c>
      <c r="U19" s="528">
        <v>91.9</v>
      </c>
      <c r="V19" s="528">
        <v>91.5</v>
      </c>
      <c r="W19" s="528">
        <v>91.4</v>
      </c>
      <c r="X19" s="528">
        <v>91.5</v>
      </c>
      <c r="Y19" s="528">
        <v>91.5</v>
      </c>
      <c r="Z19" s="528">
        <v>91.6</v>
      </c>
      <c r="AA19" s="528">
        <v>91.3</v>
      </c>
      <c r="AB19" s="528">
        <v>91.3</v>
      </c>
      <c r="AC19" s="528">
        <v>92.1</v>
      </c>
      <c r="AD19" s="528">
        <v>92.2</v>
      </c>
      <c r="AE19" s="528">
        <v>92.2</v>
      </c>
      <c r="AF19" s="528">
        <v>92.3</v>
      </c>
      <c r="AG19" s="528">
        <v>92.2</v>
      </c>
      <c r="AH19" s="528">
        <v>92.1</v>
      </c>
      <c r="AI19" s="528">
        <v>91.9</v>
      </c>
      <c r="AJ19" s="528">
        <v>90.9</v>
      </c>
      <c r="AK19" s="528">
        <v>90.6</v>
      </c>
      <c r="AL19" s="528">
        <v>90</v>
      </c>
      <c r="AM19" s="528">
        <v>88.7</v>
      </c>
      <c r="AN19" s="528">
        <v>87.9</v>
      </c>
      <c r="AO19" s="528">
        <v>87.239327902713796</v>
      </c>
      <c r="AP19" s="528">
        <v>86.9</v>
      </c>
      <c r="AQ19" s="528">
        <v>87.380577875931024</v>
      </c>
      <c r="AR19" s="528">
        <v>87.424200132443474</v>
      </c>
      <c r="AS19" s="528">
        <v>87.2</v>
      </c>
      <c r="AT19" s="528">
        <v>87.6</v>
      </c>
      <c r="AU19" s="528">
        <v>88.5</v>
      </c>
      <c r="AV19" s="528">
        <v>89.1</v>
      </c>
      <c r="AW19" s="528">
        <v>89.5</v>
      </c>
      <c r="AX19" s="528">
        <v>89.4</v>
      </c>
      <c r="AY19" s="528">
        <v>89.6</v>
      </c>
      <c r="AZ19" s="528">
        <v>90.1</v>
      </c>
      <c r="BA19" s="528">
        <v>90.4</v>
      </c>
      <c r="BB19" s="528">
        <v>90.3</v>
      </c>
      <c r="BC19" s="528">
        <v>89.7</v>
      </c>
      <c r="BD19" s="528">
        <v>87.9</v>
      </c>
      <c r="BE19" s="528">
        <v>88.7</v>
      </c>
      <c r="BF19" s="529">
        <v>89.2</v>
      </c>
    </row>
    <row r="20" spans="1:58" s="359" customFormat="1" ht="15" customHeight="1">
      <c r="A20" s="462" t="s">
        <v>548</v>
      </c>
      <c r="B20" s="530">
        <v>2</v>
      </c>
      <c r="C20" s="530">
        <v>1.9</v>
      </c>
      <c r="D20" s="530">
        <v>1.7</v>
      </c>
      <c r="E20" s="530">
        <v>1.6</v>
      </c>
      <c r="F20" s="530">
        <v>1.6</v>
      </c>
      <c r="G20" s="530">
        <v>1.4</v>
      </c>
      <c r="H20" s="530">
        <v>1.4</v>
      </c>
      <c r="I20" s="530">
        <v>1.6</v>
      </c>
      <c r="J20" s="530">
        <v>2</v>
      </c>
      <c r="K20" s="530">
        <v>2.2999999999999998</v>
      </c>
      <c r="L20" s="530">
        <v>2.2000000000000002</v>
      </c>
      <c r="M20" s="530">
        <v>2</v>
      </c>
      <c r="N20" s="530">
        <v>2</v>
      </c>
      <c r="O20" s="530">
        <v>2</v>
      </c>
      <c r="P20" s="530">
        <v>1.9</v>
      </c>
      <c r="Q20" s="530">
        <v>1.9</v>
      </c>
      <c r="R20" s="530">
        <v>1.9</v>
      </c>
      <c r="S20" s="530">
        <v>2</v>
      </c>
      <c r="T20" s="530">
        <v>2</v>
      </c>
      <c r="U20" s="530">
        <v>2.2000000000000002</v>
      </c>
      <c r="V20" s="530">
        <v>2.5</v>
      </c>
      <c r="W20" s="530">
        <v>2.2999999999999998</v>
      </c>
      <c r="X20" s="530">
        <v>2.5</v>
      </c>
      <c r="Y20" s="530">
        <v>2.5</v>
      </c>
      <c r="Z20" s="530">
        <v>2.6</v>
      </c>
      <c r="AA20" s="530">
        <v>3</v>
      </c>
      <c r="AB20" s="530">
        <v>3.1</v>
      </c>
      <c r="AC20" s="530">
        <v>2.1</v>
      </c>
      <c r="AD20" s="530">
        <v>2.1</v>
      </c>
      <c r="AE20" s="530">
        <v>1.9</v>
      </c>
      <c r="AF20" s="530">
        <v>1.7</v>
      </c>
      <c r="AG20" s="530">
        <v>1.8</v>
      </c>
      <c r="AH20" s="530">
        <v>1.9</v>
      </c>
      <c r="AI20" s="530">
        <v>2</v>
      </c>
      <c r="AJ20" s="530">
        <v>2.7</v>
      </c>
      <c r="AK20" s="530">
        <v>2.7</v>
      </c>
      <c r="AL20" s="530">
        <v>2.4</v>
      </c>
      <c r="AM20" s="530">
        <v>3</v>
      </c>
      <c r="AN20" s="530">
        <v>3.1</v>
      </c>
      <c r="AO20" s="530">
        <v>3.3583036116933833</v>
      </c>
      <c r="AP20" s="530">
        <v>3.4</v>
      </c>
      <c r="AQ20" s="530">
        <v>3.3</v>
      </c>
      <c r="AR20" s="530">
        <v>3.3343016460737429</v>
      </c>
      <c r="AS20" s="530">
        <v>3.5</v>
      </c>
      <c r="AT20" s="530">
        <v>3</v>
      </c>
      <c r="AU20" s="530">
        <v>2.9</v>
      </c>
      <c r="AV20" s="530">
        <v>2.5</v>
      </c>
      <c r="AW20" s="530">
        <v>2.2999999999999998</v>
      </c>
      <c r="AX20" s="530">
        <v>2.2000000000000002</v>
      </c>
      <c r="AY20" s="530">
        <v>2.2000000000000002</v>
      </c>
      <c r="AZ20" s="530">
        <v>2</v>
      </c>
      <c r="BA20" s="530">
        <v>1.8</v>
      </c>
      <c r="BB20" s="530">
        <v>1.8</v>
      </c>
      <c r="BC20" s="530">
        <v>2.5</v>
      </c>
      <c r="BD20" s="530">
        <v>4.2</v>
      </c>
      <c r="BE20" s="530">
        <v>3.6</v>
      </c>
      <c r="BF20" s="531">
        <v>3.3</v>
      </c>
    </row>
    <row r="21" spans="1:58" s="466" customFormat="1" ht="15" customHeight="1">
      <c r="A21" s="524" t="s">
        <v>549</v>
      </c>
      <c r="B21" s="532">
        <v>5.8</v>
      </c>
      <c r="C21" s="532">
        <v>5.7</v>
      </c>
      <c r="D21" s="532">
        <v>5.5</v>
      </c>
      <c r="E21" s="532">
        <v>5.0999999999999996</v>
      </c>
      <c r="F21" s="532">
        <v>5</v>
      </c>
      <c r="G21" s="532">
        <v>4.9000000000000004</v>
      </c>
      <c r="H21" s="532">
        <v>4.8</v>
      </c>
      <c r="I21" s="532">
        <v>4.8</v>
      </c>
      <c r="J21" s="532">
        <v>5.6</v>
      </c>
      <c r="K21" s="532">
        <v>6.4</v>
      </c>
      <c r="L21" s="532">
        <v>6.9</v>
      </c>
      <c r="M21" s="532">
        <v>7.2</v>
      </c>
      <c r="N21" s="532">
        <v>6.6</v>
      </c>
      <c r="O21" s="532">
        <v>6.2</v>
      </c>
      <c r="P21" s="532">
        <v>6</v>
      </c>
      <c r="Q21" s="532">
        <v>5.7</v>
      </c>
      <c r="R21" s="532">
        <v>5.7</v>
      </c>
      <c r="S21" s="532">
        <v>5.7</v>
      </c>
      <c r="T21" s="532">
        <v>5.8</v>
      </c>
      <c r="U21" s="532">
        <v>5.9</v>
      </c>
      <c r="V21" s="532">
        <v>6</v>
      </c>
      <c r="W21" s="532">
        <v>6.3</v>
      </c>
      <c r="X21" s="532">
        <v>6</v>
      </c>
      <c r="Y21" s="532">
        <v>6</v>
      </c>
      <c r="Z21" s="532">
        <v>5.9</v>
      </c>
      <c r="AA21" s="532">
        <v>5.8</v>
      </c>
      <c r="AB21" s="532">
        <v>5.6</v>
      </c>
      <c r="AC21" s="532">
        <v>5.8</v>
      </c>
      <c r="AD21" s="532">
        <v>5.7</v>
      </c>
      <c r="AE21" s="532">
        <v>5.9</v>
      </c>
      <c r="AF21" s="532">
        <v>6</v>
      </c>
      <c r="AG21" s="532">
        <v>6</v>
      </c>
      <c r="AH21" s="532">
        <v>6.1</v>
      </c>
      <c r="AI21" s="532">
        <v>6.1</v>
      </c>
      <c r="AJ21" s="532">
        <v>6.4</v>
      </c>
      <c r="AK21" s="532">
        <v>6.6</v>
      </c>
      <c r="AL21" s="532">
        <v>7.6</v>
      </c>
      <c r="AM21" s="532">
        <v>8.3000000000000007</v>
      </c>
      <c r="AN21" s="532">
        <v>9.1</v>
      </c>
      <c r="AO21" s="532">
        <v>9.4023684855928096</v>
      </c>
      <c r="AP21" s="532">
        <v>9.6999999999999993</v>
      </c>
      <c r="AQ21" s="532">
        <v>9.3000000000000007</v>
      </c>
      <c r="AR21" s="532">
        <v>9.241498221482777</v>
      </c>
      <c r="AS21" s="532">
        <v>9.3000000000000007</v>
      </c>
      <c r="AT21" s="532">
        <v>9.4</v>
      </c>
      <c r="AU21" s="532">
        <v>8.6</v>
      </c>
      <c r="AV21" s="532">
        <v>8.4</v>
      </c>
      <c r="AW21" s="532">
        <v>8.1999999999999993</v>
      </c>
      <c r="AX21" s="532">
        <v>8.4</v>
      </c>
      <c r="AY21" s="532">
        <v>8.1999999999999993</v>
      </c>
      <c r="AZ21" s="532">
        <v>7.9</v>
      </c>
      <c r="BA21" s="532">
        <v>7.8</v>
      </c>
      <c r="BB21" s="532">
        <v>7.8</v>
      </c>
      <c r="BC21" s="532">
        <v>7.8</v>
      </c>
      <c r="BD21" s="532">
        <v>7.9</v>
      </c>
      <c r="BE21" s="532">
        <v>7.7</v>
      </c>
      <c r="BF21" s="533">
        <v>7.5</v>
      </c>
    </row>
    <row r="22" spans="1:58" s="466" customFormat="1" ht="15" customHeight="1">
      <c r="A22" s="462" t="s">
        <v>550</v>
      </c>
      <c r="B22" s="476">
        <v>1998</v>
      </c>
      <c r="C22" s="476">
        <v>2011</v>
      </c>
      <c r="D22" s="476">
        <v>1981</v>
      </c>
      <c r="E22" s="476">
        <v>2060</v>
      </c>
      <c r="F22" s="476">
        <v>2194</v>
      </c>
      <c r="G22" s="476">
        <v>2175</v>
      </c>
      <c r="H22" s="476">
        <v>2327</v>
      </c>
      <c r="I22" s="476">
        <v>2800</v>
      </c>
      <c r="J22" s="476">
        <v>3521</v>
      </c>
      <c r="K22" s="476">
        <v>4078</v>
      </c>
      <c r="L22" s="476">
        <v>3925</v>
      </c>
      <c r="M22" s="476">
        <v>3777</v>
      </c>
      <c r="N22" s="476">
        <v>3961</v>
      </c>
      <c r="O22" s="476">
        <v>4267</v>
      </c>
      <c r="P22" s="476">
        <v>4125</v>
      </c>
      <c r="Q22" s="476">
        <v>4285</v>
      </c>
      <c r="R22" s="476">
        <v>4751</v>
      </c>
      <c r="S22" s="476">
        <v>5095</v>
      </c>
      <c r="T22" s="476">
        <v>5268</v>
      </c>
      <c r="U22" s="476">
        <v>5847</v>
      </c>
      <c r="V22" s="476">
        <v>6807</v>
      </c>
      <c r="W22" s="476">
        <v>6356</v>
      </c>
      <c r="X22" s="476">
        <v>7192</v>
      </c>
      <c r="Y22" s="476">
        <v>7427</v>
      </c>
      <c r="Z22" s="476">
        <v>7608</v>
      </c>
      <c r="AA22" s="476">
        <v>9070</v>
      </c>
      <c r="AB22" s="476">
        <v>9590</v>
      </c>
      <c r="AC22" s="476">
        <v>6668</v>
      </c>
      <c r="AD22" s="476">
        <v>7013</v>
      </c>
      <c r="AE22" s="476">
        <v>6224</v>
      </c>
      <c r="AF22" s="476">
        <v>5734</v>
      </c>
      <c r="AG22" s="476">
        <v>6077</v>
      </c>
      <c r="AH22" s="476">
        <v>6655</v>
      </c>
      <c r="AI22" s="476">
        <v>7167</v>
      </c>
      <c r="AJ22" s="476">
        <v>9881</v>
      </c>
      <c r="AK22" s="476">
        <v>10027</v>
      </c>
      <c r="AL22" s="476">
        <v>8587</v>
      </c>
      <c r="AM22" s="476">
        <v>10282</v>
      </c>
      <c r="AN22" s="476">
        <v>12228</v>
      </c>
      <c r="AO22" s="476">
        <v>13169.612295085</v>
      </c>
      <c r="AP22" s="476">
        <v>13131</v>
      </c>
      <c r="AQ22" s="476">
        <v>12331</v>
      </c>
      <c r="AR22" s="476">
        <v>12300.208580919998</v>
      </c>
      <c r="AS22" s="476">
        <v>12933</v>
      </c>
      <c r="AT22" s="476">
        <v>11137</v>
      </c>
      <c r="AU22" s="476">
        <v>11175</v>
      </c>
      <c r="AV22" s="476">
        <v>9829</v>
      </c>
      <c r="AW22" s="476">
        <v>9413</v>
      </c>
      <c r="AX22" s="476">
        <v>9169</v>
      </c>
      <c r="AY22" s="476">
        <v>9239</v>
      </c>
      <c r="AZ22" s="476">
        <v>8841</v>
      </c>
      <c r="BA22" s="476">
        <v>7997</v>
      </c>
      <c r="BB22" s="476">
        <v>8817</v>
      </c>
      <c r="BC22" s="476">
        <v>11745</v>
      </c>
      <c r="BD22" s="476">
        <v>20361</v>
      </c>
      <c r="BE22" s="476">
        <v>18434</v>
      </c>
      <c r="BF22" s="523">
        <v>17540</v>
      </c>
    </row>
    <row r="23" spans="1:58" s="466" customFormat="1" ht="15" customHeight="1">
      <c r="A23" s="462" t="s">
        <v>551</v>
      </c>
      <c r="B23" s="476">
        <v>532</v>
      </c>
      <c r="C23" s="476">
        <v>534</v>
      </c>
      <c r="D23" s="476">
        <v>526</v>
      </c>
      <c r="E23" s="476">
        <v>544</v>
      </c>
      <c r="F23" s="476">
        <v>587</v>
      </c>
      <c r="G23" s="476">
        <v>584</v>
      </c>
      <c r="H23" s="476">
        <v>624</v>
      </c>
      <c r="I23" s="476">
        <v>757</v>
      </c>
      <c r="J23" s="476">
        <v>923</v>
      </c>
      <c r="K23" s="476">
        <v>1091</v>
      </c>
      <c r="L23" s="476">
        <v>1035</v>
      </c>
      <c r="M23" s="476">
        <v>996</v>
      </c>
      <c r="N23" s="476">
        <v>1046</v>
      </c>
      <c r="O23" s="476">
        <v>1101</v>
      </c>
      <c r="P23" s="476">
        <v>1066</v>
      </c>
      <c r="Q23" s="476">
        <v>1121</v>
      </c>
      <c r="R23" s="476">
        <v>1258</v>
      </c>
      <c r="S23" s="476">
        <v>1379</v>
      </c>
      <c r="T23" s="476">
        <v>1419</v>
      </c>
      <c r="U23" s="476">
        <v>1572</v>
      </c>
      <c r="V23" s="476">
        <v>1871</v>
      </c>
      <c r="W23" s="476">
        <v>1738</v>
      </c>
      <c r="X23" s="476">
        <v>1982</v>
      </c>
      <c r="Y23" s="476">
        <v>2039</v>
      </c>
      <c r="Z23" s="476">
        <v>2079</v>
      </c>
      <c r="AA23" s="476">
        <v>2356</v>
      </c>
      <c r="AB23" s="476">
        <v>2467</v>
      </c>
      <c r="AC23" s="476">
        <v>1821</v>
      </c>
      <c r="AD23" s="476">
        <v>1910</v>
      </c>
      <c r="AE23" s="476">
        <v>1717</v>
      </c>
      <c r="AF23" s="476">
        <v>1591</v>
      </c>
      <c r="AG23" s="476">
        <v>1709</v>
      </c>
      <c r="AH23" s="476">
        <v>1872</v>
      </c>
      <c r="AI23" s="476">
        <v>2017</v>
      </c>
      <c r="AJ23" s="476">
        <v>2383</v>
      </c>
      <c r="AK23" s="476">
        <v>2432</v>
      </c>
      <c r="AL23" s="476">
        <v>2311</v>
      </c>
      <c r="AM23" s="476">
        <v>2652</v>
      </c>
      <c r="AN23" s="476">
        <v>3191</v>
      </c>
      <c r="AO23" s="476">
        <v>2510.7182890300001</v>
      </c>
      <c r="AP23" s="476">
        <v>2022</v>
      </c>
      <c r="AQ23" s="476">
        <v>1894</v>
      </c>
      <c r="AR23" s="476">
        <v>1935.138595591</v>
      </c>
      <c r="AS23" s="476">
        <v>1904</v>
      </c>
      <c r="AT23" s="476">
        <v>1710</v>
      </c>
      <c r="AU23" s="476">
        <v>1675</v>
      </c>
      <c r="AV23" s="476">
        <v>1514</v>
      </c>
      <c r="AW23" s="476">
        <v>1468</v>
      </c>
      <c r="AX23" s="476">
        <v>1414</v>
      </c>
      <c r="AY23" s="476">
        <v>1426</v>
      </c>
      <c r="AZ23" s="476">
        <v>1978</v>
      </c>
      <c r="BA23" s="476">
        <v>1947</v>
      </c>
      <c r="BB23" s="476">
        <v>2194</v>
      </c>
      <c r="BC23" s="476">
        <v>2812</v>
      </c>
      <c r="BD23" s="476">
        <v>5386</v>
      </c>
      <c r="BE23" s="476">
        <v>4901</v>
      </c>
      <c r="BF23" s="523">
        <v>4749</v>
      </c>
    </row>
    <row r="24" spans="1:58" s="466" customFormat="1" ht="15" customHeight="1">
      <c r="A24" s="524" t="s">
        <v>552</v>
      </c>
      <c r="B24" s="532">
        <v>26.6</v>
      </c>
      <c r="C24" s="532">
        <v>26.6</v>
      </c>
      <c r="D24" s="532">
        <v>26.5</v>
      </c>
      <c r="E24" s="532">
        <v>26.4</v>
      </c>
      <c r="F24" s="532">
        <v>26.8</v>
      </c>
      <c r="G24" s="532">
        <v>26.8</v>
      </c>
      <c r="H24" s="532">
        <v>26.8</v>
      </c>
      <c r="I24" s="532">
        <v>27</v>
      </c>
      <c r="J24" s="532">
        <v>26.2</v>
      </c>
      <c r="K24" s="532">
        <v>26.7</v>
      </c>
      <c r="L24" s="532">
        <v>26.4</v>
      </c>
      <c r="M24" s="532">
        <v>26.4</v>
      </c>
      <c r="N24" s="532">
        <v>26.4</v>
      </c>
      <c r="O24" s="532">
        <v>25.8</v>
      </c>
      <c r="P24" s="532">
        <v>25.9</v>
      </c>
      <c r="Q24" s="532">
        <v>26.2</v>
      </c>
      <c r="R24" s="532">
        <v>26.5</v>
      </c>
      <c r="S24" s="532">
        <v>27.1</v>
      </c>
      <c r="T24" s="532">
        <v>26.9</v>
      </c>
      <c r="U24" s="532">
        <v>26.9</v>
      </c>
      <c r="V24" s="532">
        <v>27.5</v>
      </c>
      <c r="W24" s="532">
        <v>27.3</v>
      </c>
      <c r="X24" s="532">
        <v>27.6</v>
      </c>
      <c r="Y24" s="532">
        <v>27.5</v>
      </c>
      <c r="Z24" s="532">
        <v>27.3</v>
      </c>
      <c r="AA24" s="532">
        <v>26</v>
      </c>
      <c r="AB24" s="532">
        <v>25.7</v>
      </c>
      <c r="AC24" s="532">
        <v>27.3</v>
      </c>
      <c r="AD24" s="532">
        <v>27.2</v>
      </c>
      <c r="AE24" s="532">
        <v>27.6</v>
      </c>
      <c r="AF24" s="532">
        <v>27.8</v>
      </c>
      <c r="AG24" s="532">
        <v>28.1</v>
      </c>
      <c r="AH24" s="532">
        <v>28.1</v>
      </c>
      <c r="AI24" s="532">
        <v>28.1</v>
      </c>
      <c r="AJ24" s="532">
        <v>24.1</v>
      </c>
      <c r="AK24" s="532">
        <v>24.3</v>
      </c>
      <c r="AL24" s="532">
        <v>26.9</v>
      </c>
      <c r="AM24" s="532">
        <v>25.8</v>
      </c>
      <c r="AN24" s="532">
        <v>26.1</v>
      </c>
      <c r="AO24" s="532">
        <v>19.064481419601236</v>
      </c>
      <c r="AP24" s="532">
        <v>15.4</v>
      </c>
      <c r="AQ24" s="532">
        <v>15.4</v>
      </c>
      <c r="AR24" s="532">
        <v>15.732567320791407</v>
      </c>
      <c r="AS24" s="532">
        <v>14.7</v>
      </c>
      <c r="AT24" s="532">
        <v>15.4</v>
      </c>
      <c r="AU24" s="532">
        <v>15</v>
      </c>
      <c r="AV24" s="532">
        <v>15.4</v>
      </c>
      <c r="AW24" s="532">
        <v>15.6</v>
      </c>
      <c r="AX24" s="532">
        <v>15.4</v>
      </c>
      <c r="AY24" s="532">
        <v>15.4</v>
      </c>
      <c r="AZ24" s="532">
        <v>22.4</v>
      </c>
      <c r="BA24" s="532">
        <v>24.3</v>
      </c>
      <c r="BB24" s="532">
        <v>24.9</v>
      </c>
      <c r="BC24" s="532">
        <v>23.9</v>
      </c>
      <c r="BD24" s="532">
        <v>26.5</v>
      </c>
      <c r="BE24" s="532">
        <v>26.6</v>
      </c>
      <c r="BF24" s="533">
        <v>27.1</v>
      </c>
    </row>
    <row r="25" spans="1:58" s="359" customFormat="1" ht="15" customHeight="1">
      <c r="A25" s="462" t="s">
        <v>553</v>
      </c>
      <c r="B25" s="476">
        <v>5492</v>
      </c>
      <c r="C25" s="476">
        <v>5599</v>
      </c>
      <c r="D25" s="476">
        <v>5900</v>
      </c>
      <c r="E25" s="476">
        <v>6227</v>
      </c>
      <c r="F25" s="476">
        <v>6635</v>
      </c>
      <c r="G25" s="476">
        <v>6978</v>
      </c>
      <c r="H25" s="476">
        <v>7515</v>
      </c>
      <c r="I25" s="476">
        <v>8752</v>
      </c>
      <c r="J25" s="476">
        <v>10342</v>
      </c>
      <c r="K25" s="476">
        <v>11355</v>
      </c>
      <c r="L25" s="476">
        <v>12066</v>
      </c>
      <c r="M25" s="476">
        <v>12299</v>
      </c>
      <c r="N25" s="476">
        <v>11651</v>
      </c>
      <c r="O25" s="476">
        <v>11350</v>
      </c>
      <c r="P25" s="476">
        <v>11099</v>
      </c>
      <c r="Q25" s="476">
        <v>11172</v>
      </c>
      <c r="R25" s="476">
        <v>11858</v>
      </c>
      <c r="S25" s="476">
        <v>12639</v>
      </c>
      <c r="T25" s="476">
        <v>13381</v>
      </c>
      <c r="U25" s="476">
        <v>14592</v>
      </c>
      <c r="V25" s="476">
        <v>15400</v>
      </c>
      <c r="W25" s="476">
        <v>16105</v>
      </c>
      <c r="X25" s="476">
        <v>16262</v>
      </c>
      <c r="Y25" s="476">
        <v>16414</v>
      </c>
      <c r="Z25" s="476">
        <v>16616</v>
      </c>
      <c r="AA25" s="476">
        <v>16015</v>
      </c>
      <c r="AB25" s="476">
        <v>15664</v>
      </c>
      <c r="AC25" s="476">
        <v>15617</v>
      </c>
      <c r="AD25" s="476">
        <v>16293</v>
      </c>
      <c r="AE25" s="476">
        <v>16551</v>
      </c>
      <c r="AF25" s="476">
        <v>16601</v>
      </c>
      <c r="AG25" s="476">
        <v>17184</v>
      </c>
      <c r="AH25" s="476">
        <v>17926</v>
      </c>
      <c r="AI25" s="476">
        <v>18773</v>
      </c>
      <c r="AJ25" s="476">
        <v>19944</v>
      </c>
      <c r="AK25" s="476">
        <v>20775</v>
      </c>
      <c r="AL25" s="476">
        <v>21495</v>
      </c>
      <c r="AM25" s="476">
        <v>24209</v>
      </c>
      <c r="AN25" s="476">
        <v>29242</v>
      </c>
      <c r="AO25" s="476">
        <v>30789.761380324999</v>
      </c>
      <c r="AP25" s="476">
        <v>29089.897849710003</v>
      </c>
      <c r="AQ25" s="476">
        <v>25894</v>
      </c>
      <c r="AR25" s="476">
        <v>24187.513308424997</v>
      </c>
      <c r="AS25" s="476">
        <v>23597</v>
      </c>
      <c r="AT25" s="476">
        <v>23205</v>
      </c>
      <c r="AU25" s="476">
        <v>22113</v>
      </c>
      <c r="AV25" s="476">
        <v>20458</v>
      </c>
      <c r="AW25" s="476">
        <v>19815</v>
      </c>
      <c r="AX25" s="476">
        <v>19535</v>
      </c>
      <c r="AY25" s="476">
        <v>19711</v>
      </c>
      <c r="AZ25" s="476">
        <v>20946</v>
      </c>
      <c r="BA25" s="476">
        <v>20337</v>
      </c>
      <c r="BB25" s="476">
        <v>23845</v>
      </c>
      <c r="BC25" s="476">
        <v>18394</v>
      </c>
      <c r="BD25" s="476">
        <v>15716</v>
      </c>
      <c r="BE25" s="476">
        <v>17355</v>
      </c>
      <c r="BF25" s="523">
        <v>20155</v>
      </c>
    </row>
    <row r="26" spans="1:58" s="465" customFormat="1" ht="15" customHeight="1">
      <c r="A26" s="524" t="s">
        <v>554</v>
      </c>
      <c r="B26" s="532">
        <v>123.3</v>
      </c>
      <c r="C26" s="532">
        <v>125.6</v>
      </c>
      <c r="D26" s="532">
        <v>125.9</v>
      </c>
      <c r="E26" s="532">
        <v>125.7</v>
      </c>
      <c r="F26" s="532">
        <v>122.1</v>
      </c>
      <c r="G26" s="532">
        <v>124</v>
      </c>
      <c r="H26" s="532">
        <v>121.6</v>
      </c>
      <c r="I26" s="532">
        <v>117.3</v>
      </c>
      <c r="J26" s="532">
        <v>110.5</v>
      </c>
      <c r="K26" s="532">
        <v>122.2</v>
      </c>
      <c r="L26" s="532">
        <v>123.9</v>
      </c>
      <c r="M26" s="532">
        <v>132.6</v>
      </c>
      <c r="N26" s="532">
        <v>135.9</v>
      </c>
      <c r="O26" s="532">
        <v>139</v>
      </c>
      <c r="P26" s="532">
        <v>144.30000000000001</v>
      </c>
      <c r="Q26" s="532">
        <v>145.80000000000001</v>
      </c>
      <c r="R26" s="532">
        <v>141.19999999999999</v>
      </c>
      <c r="S26" s="532">
        <v>137.4</v>
      </c>
      <c r="T26" s="532">
        <v>142.69999999999999</v>
      </c>
      <c r="U26" s="532">
        <v>133.9</v>
      </c>
      <c r="V26" s="532">
        <v>130.6</v>
      </c>
      <c r="W26" s="532">
        <v>128.4</v>
      </c>
      <c r="X26" s="532">
        <v>128.6</v>
      </c>
      <c r="Y26" s="532">
        <v>129.80000000000001</v>
      </c>
      <c r="Z26" s="532">
        <v>128.5</v>
      </c>
      <c r="AA26" s="532">
        <v>134</v>
      </c>
      <c r="AB26" s="532">
        <v>137.1</v>
      </c>
      <c r="AC26" s="532">
        <v>138.9</v>
      </c>
      <c r="AD26" s="532">
        <v>131.4</v>
      </c>
      <c r="AE26" s="532">
        <v>131.69999999999999</v>
      </c>
      <c r="AF26" s="532">
        <v>136.30000000000001</v>
      </c>
      <c r="AG26" s="532">
        <v>134.69999999999999</v>
      </c>
      <c r="AH26" s="532">
        <v>131.69999999999999</v>
      </c>
      <c r="AI26" s="532">
        <v>126.8</v>
      </c>
      <c r="AJ26" s="532">
        <v>143.80000000000001</v>
      </c>
      <c r="AK26" s="532">
        <v>142</v>
      </c>
      <c r="AL26" s="532">
        <v>141.9</v>
      </c>
      <c r="AM26" s="532">
        <v>131.66774912767053</v>
      </c>
      <c r="AN26" s="532">
        <v>138.19999999999999</v>
      </c>
      <c r="AO26" s="532">
        <v>132.22886493625089</v>
      </c>
      <c r="AP26" s="532">
        <v>134.68935664120468</v>
      </c>
      <c r="AQ26" s="532">
        <v>145</v>
      </c>
      <c r="AR26" s="532">
        <v>151.13877920190254</v>
      </c>
      <c r="AS26" s="532">
        <v>154.80000000000001</v>
      </c>
      <c r="AT26" s="532">
        <v>154.1</v>
      </c>
      <c r="AU26" s="532">
        <v>159.4</v>
      </c>
      <c r="AV26" s="532">
        <v>172.2</v>
      </c>
      <c r="AW26" s="532">
        <v>177.1</v>
      </c>
      <c r="AX26" s="532">
        <v>189.3</v>
      </c>
      <c r="AY26" s="532">
        <v>187</v>
      </c>
      <c r="AZ26" s="532">
        <v>172.5</v>
      </c>
      <c r="BA26" s="532">
        <v>180.9</v>
      </c>
      <c r="BB26" s="532">
        <v>169.7</v>
      </c>
      <c r="BC26" s="532">
        <v>234.9</v>
      </c>
      <c r="BD26" s="532">
        <v>285.7</v>
      </c>
      <c r="BE26" s="532">
        <v>261.24459809853067</v>
      </c>
      <c r="BF26" s="533">
        <v>228.4</v>
      </c>
    </row>
    <row r="27" spans="1:58" s="465" customFormat="1" ht="15" customHeight="1">
      <c r="A27" s="462" t="s">
        <v>555</v>
      </c>
      <c r="B27" s="476">
        <v>5869</v>
      </c>
      <c r="C27" s="476">
        <v>6173</v>
      </c>
      <c r="D27" s="476">
        <v>6434</v>
      </c>
      <c r="E27" s="476">
        <v>6693</v>
      </c>
      <c r="F27" s="476">
        <v>6934</v>
      </c>
      <c r="G27" s="476">
        <v>7570</v>
      </c>
      <c r="H27" s="476">
        <v>7927</v>
      </c>
      <c r="I27" s="476">
        <v>8661</v>
      </c>
      <c r="J27" s="476">
        <v>10040</v>
      </c>
      <c r="K27" s="476">
        <v>11504</v>
      </c>
      <c r="L27" s="476">
        <v>12484</v>
      </c>
      <c r="M27" s="476">
        <v>13845</v>
      </c>
      <c r="N27" s="476">
        <v>13161</v>
      </c>
      <c r="O27" s="476">
        <v>12967</v>
      </c>
      <c r="P27" s="476">
        <v>13062</v>
      </c>
      <c r="Q27" s="476">
        <v>13100</v>
      </c>
      <c r="R27" s="476">
        <v>13491</v>
      </c>
      <c r="S27" s="476">
        <v>14253</v>
      </c>
      <c r="T27" s="476">
        <v>14967</v>
      </c>
      <c r="U27" s="476">
        <v>15796</v>
      </c>
      <c r="V27" s="476">
        <v>16188</v>
      </c>
      <c r="W27" s="476">
        <v>17519</v>
      </c>
      <c r="X27" s="476">
        <v>17032</v>
      </c>
      <c r="Y27" s="476">
        <v>17382</v>
      </c>
      <c r="Z27" s="476">
        <v>17456</v>
      </c>
      <c r="AA27" s="476">
        <v>17577</v>
      </c>
      <c r="AB27" s="476">
        <v>17369</v>
      </c>
      <c r="AC27" s="476">
        <v>18691</v>
      </c>
      <c r="AD27" s="476">
        <v>18714</v>
      </c>
      <c r="AE27" s="476">
        <v>19388</v>
      </c>
      <c r="AF27" s="476">
        <v>20267</v>
      </c>
      <c r="AG27" s="476">
        <v>20954</v>
      </c>
      <c r="AH27" s="476">
        <v>21356</v>
      </c>
      <c r="AI27" s="476">
        <v>21497</v>
      </c>
      <c r="AJ27" s="476">
        <v>23424</v>
      </c>
      <c r="AK27" s="476">
        <v>24383</v>
      </c>
      <c r="AL27" s="476">
        <v>26842</v>
      </c>
      <c r="AM27" s="476">
        <v>28263.774421815015</v>
      </c>
      <c r="AN27" s="476">
        <v>36243</v>
      </c>
      <c r="AO27" s="476">
        <v>36871.457118894999</v>
      </c>
      <c r="AP27" s="476">
        <v>37062</v>
      </c>
      <c r="AQ27" s="476">
        <v>35104</v>
      </c>
      <c r="AR27" s="476">
        <v>34091.803259100008</v>
      </c>
      <c r="AS27" s="476">
        <v>34527</v>
      </c>
      <c r="AT27" s="476">
        <v>34901</v>
      </c>
      <c r="AU27" s="476">
        <v>33828</v>
      </c>
      <c r="AV27" s="476">
        <v>33728</v>
      </c>
      <c r="AW27" s="476">
        <v>33636</v>
      </c>
      <c r="AX27" s="476">
        <v>35589</v>
      </c>
      <c r="AY27" s="476">
        <v>35455</v>
      </c>
      <c r="AZ27" s="476">
        <v>34900</v>
      </c>
      <c r="BA27" s="476">
        <v>35318</v>
      </c>
      <c r="BB27" s="476">
        <v>37387</v>
      </c>
      <c r="BC27" s="476">
        <v>37410</v>
      </c>
      <c r="BD27" s="476">
        <v>38926</v>
      </c>
      <c r="BE27" s="476">
        <v>39336</v>
      </c>
      <c r="BF27" s="523">
        <v>39563</v>
      </c>
    </row>
    <row r="28" spans="1:58" s="465" customFormat="1" ht="15" customHeight="1">
      <c r="A28" s="462" t="s">
        <v>556</v>
      </c>
      <c r="B28" s="476">
        <v>5111</v>
      </c>
      <c r="C28" s="476">
        <v>5346</v>
      </c>
      <c r="D28" s="476">
        <v>5619</v>
      </c>
      <c r="E28" s="476">
        <v>5848</v>
      </c>
      <c r="F28" s="476">
        <v>6027</v>
      </c>
      <c r="G28" s="476">
        <v>6535</v>
      </c>
      <c r="H28" s="476">
        <v>6916</v>
      </c>
      <c r="I28" s="476">
        <v>7543</v>
      </c>
      <c r="J28" s="476">
        <v>8595</v>
      </c>
      <c r="K28" s="476">
        <v>9868</v>
      </c>
      <c r="L28" s="476">
        <v>10947</v>
      </c>
      <c r="M28" s="476">
        <v>12226</v>
      </c>
      <c r="N28" s="476">
        <v>11622</v>
      </c>
      <c r="O28" s="476">
        <v>11412</v>
      </c>
      <c r="P28" s="476">
        <v>11510</v>
      </c>
      <c r="Q28" s="476">
        <v>11579</v>
      </c>
      <c r="R28" s="476">
        <v>11899</v>
      </c>
      <c r="S28" s="476">
        <v>12509</v>
      </c>
      <c r="T28" s="476">
        <v>13142</v>
      </c>
      <c r="U28" s="476">
        <v>13859</v>
      </c>
      <c r="V28" s="476">
        <v>14305</v>
      </c>
      <c r="W28" s="476">
        <v>15084</v>
      </c>
      <c r="X28" s="476">
        <v>14999</v>
      </c>
      <c r="Y28" s="476">
        <v>15296</v>
      </c>
      <c r="Z28" s="476">
        <v>15305</v>
      </c>
      <c r="AA28" s="476">
        <v>15380</v>
      </c>
      <c r="AB28" s="476">
        <v>15215</v>
      </c>
      <c r="AC28" s="476">
        <v>15796</v>
      </c>
      <c r="AD28" s="476">
        <v>15560</v>
      </c>
      <c r="AE28" s="476">
        <v>16190</v>
      </c>
      <c r="AF28" s="476">
        <v>17044</v>
      </c>
      <c r="AG28" s="476">
        <v>17546</v>
      </c>
      <c r="AH28" s="476">
        <v>17965</v>
      </c>
      <c r="AI28" s="476">
        <v>18181</v>
      </c>
      <c r="AJ28" s="476">
        <v>20478</v>
      </c>
      <c r="AK28" s="476">
        <v>21327</v>
      </c>
      <c r="AL28" s="476">
        <v>22928</v>
      </c>
      <c r="AM28" s="476">
        <v>24381.517139455751</v>
      </c>
      <c r="AN28" s="476">
        <v>32087</v>
      </c>
      <c r="AO28" s="476">
        <v>32430.603334792944</v>
      </c>
      <c r="AP28" s="476">
        <v>34557</v>
      </c>
      <c r="AQ28" s="476">
        <v>32957</v>
      </c>
      <c r="AR28" s="476">
        <v>32057.186980423303</v>
      </c>
      <c r="AS28" s="476">
        <v>32113</v>
      </c>
      <c r="AT28" s="476">
        <v>31478</v>
      </c>
      <c r="AU28" s="476">
        <v>30836</v>
      </c>
      <c r="AV28" s="476">
        <v>30902</v>
      </c>
      <c r="AW28" s="476">
        <v>30894</v>
      </c>
      <c r="AX28" s="476">
        <v>32759</v>
      </c>
      <c r="AY28" s="476">
        <v>32547</v>
      </c>
      <c r="AZ28" s="476">
        <v>28983</v>
      </c>
      <c r="BA28" s="476">
        <v>29133</v>
      </c>
      <c r="BB28" s="476">
        <v>30419</v>
      </c>
      <c r="BC28" s="476">
        <v>32533</v>
      </c>
      <c r="BD28" s="476">
        <v>32211</v>
      </c>
      <c r="BE28" s="476">
        <v>32492</v>
      </c>
      <c r="BF28" s="523">
        <v>32212</v>
      </c>
    </row>
    <row r="29" spans="1:58" s="465" customFormat="1" ht="15" customHeight="1">
      <c r="A29" s="524" t="s">
        <v>557</v>
      </c>
      <c r="B29" s="532">
        <v>87.1</v>
      </c>
      <c r="C29" s="532">
        <v>86.6</v>
      </c>
      <c r="D29" s="532">
        <v>87.3</v>
      </c>
      <c r="E29" s="532">
        <v>87.4</v>
      </c>
      <c r="F29" s="532">
        <v>86.9</v>
      </c>
      <c r="G29" s="532">
        <v>86.3</v>
      </c>
      <c r="H29" s="532">
        <v>87.3</v>
      </c>
      <c r="I29" s="532">
        <v>87.1</v>
      </c>
      <c r="J29" s="532">
        <v>85.6</v>
      </c>
      <c r="K29" s="532">
        <v>85.8</v>
      </c>
      <c r="L29" s="532">
        <v>87.7</v>
      </c>
      <c r="M29" s="532">
        <v>88.3</v>
      </c>
      <c r="N29" s="532">
        <v>88.3</v>
      </c>
      <c r="O29" s="532">
        <v>88</v>
      </c>
      <c r="P29" s="532">
        <v>88.1</v>
      </c>
      <c r="Q29" s="532">
        <v>88.4</v>
      </c>
      <c r="R29" s="532">
        <v>88.2</v>
      </c>
      <c r="S29" s="532">
        <v>87.8</v>
      </c>
      <c r="T29" s="532">
        <v>87.8</v>
      </c>
      <c r="U29" s="532">
        <v>87.7</v>
      </c>
      <c r="V29" s="532">
        <v>88.4</v>
      </c>
      <c r="W29" s="532">
        <v>86.1</v>
      </c>
      <c r="X29" s="532">
        <v>88.1</v>
      </c>
      <c r="Y29" s="532">
        <v>88</v>
      </c>
      <c r="Z29" s="532">
        <v>87.7</v>
      </c>
      <c r="AA29" s="532">
        <v>87.5</v>
      </c>
      <c r="AB29" s="532">
        <v>87.6</v>
      </c>
      <c r="AC29" s="532">
        <v>84.5</v>
      </c>
      <c r="AD29" s="532">
        <v>83.1</v>
      </c>
      <c r="AE29" s="532">
        <v>83.5</v>
      </c>
      <c r="AF29" s="532">
        <v>84.1</v>
      </c>
      <c r="AG29" s="532">
        <v>83.7</v>
      </c>
      <c r="AH29" s="532">
        <v>84.1</v>
      </c>
      <c r="AI29" s="532">
        <v>84.6</v>
      </c>
      <c r="AJ29" s="532">
        <v>87.4</v>
      </c>
      <c r="AK29" s="532">
        <v>87.5</v>
      </c>
      <c r="AL29" s="532">
        <v>85.4</v>
      </c>
      <c r="AM29" s="532">
        <v>86.264193789479165</v>
      </c>
      <c r="AN29" s="532">
        <v>88.5</v>
      </c>
      <c r="AO29" s="532">
        <v>87.955849507704116</v>
      </c>
      <c r="AP29" s="532">
        <v>93.2</v>
      </c>
      <c r="AQ29" s="532">
        <v>93.9</v>
      </c>
      <c r="AR29" s="532">
        <v>94.031948784834043</v>
      </c>
      <c r="AS29" s="532">
        <v>93</v>
      </c>
      <c r="AT29" s="532">
        <v>90.2</v>
      </c>
      <c r="AU29" s="532">
        <v>91.2</v>
      </c>
      <c r="AV29" s="532">
        <v>91.6</v>
      </c>
      <c r="AW29" s="532">
        <v>91.8</v>
      </c>
      <c r="AX29" s="532">
        <v>92</v>
      </c>
      <c r="AY29" s="532">
        <v>91.8</v>
      </c>
      <c r="AZ29" s="532">
        <v>83</v>
      </c>
      <c r="BA29" s="532">
        <v>82.5</v>
      </c>
      <c r="BB29" s="532">
        <v>81.400000000000006</v>
      </c>
      <c r="BC29" s="532">
        <v>87</v>
      </c>
      <c r="BD29" s="532">
        <v>82.8</v>
      </c>
      <c r="BE29" s="532">
        <v>82.6</v>
      </c>
      <c r="BF29" s="533">
        <v>81.400000000000006</v>
      </c>
    </row>
    <row r="30" spans="1:58" s="465" customFormat="1" ht="15" customHeight="1">
      <c r="A30" s="462" t="s">
        <v>558</v>
      </c>
      <c r="B30" s="476">
        <v>4569</v>
      </c>
      <c r="C30" s="476">
        <v>4740</v>
      </c>
      <c r="D30" s="476">
        <v>5034</v>
      </c>
      <c r="E30" s="476">
        <v>5227</v>
      </c>
      <c r="F30" s="476">
        <v>5518</v>
      </c>
      <c r="G30" s="476">
        <v>5878</v>
      </c>
      <c r="H30" s="476">
        <v>6347</v>
      </c>
      <c r="I30" s="476">
        <v>7100</v>
      </c>
      <c r="J30" s="476">
        <v>8397</v>
      </c>
      <c r="K30" s="476">
        <v>9182</v>
      </c>
      <c r="L30" s="476">
        <v>10033</v>
      </c>
      <c r="M30" s="476">
        <v>10501</v>
      </c>
      <c r="N30" s="476">
        <v>9742</v>
      </c>
      <c r="O30" s="476">
        <v>9397</v>
      </c>
      <c r="P30" s="476">
        <v>9439</v>
      </c>
      <c r="Q30" s="476">
        <v>9403</v>
      </c>
      <c r="R30" s="476">
        <v>9881</v>
      </c>
      <c r="S30" s="476">
        <v>10422</v>
      </c>
      <c r="T30" s="476">
        <v>11020</v>
      </c>
      <c r="U30" s="476">
        <v>11949</v>
      </c>
      <c r="V30" s="476">
        <v>12572</v>
      </c>
      <c r="W30" s="476">
        <v>13166</v>
      </c>
      <c r="X30" s="476">
        <v>13017</v>
      </c>
      <c r="Y30" s="476">
        <v>13404</v>
      </c>
      <c r="Z30" s="476">
        <v>13436</v>
      </c>
      <c r="AA30" s="476">
        <v>13029</v>
      </c>
      <c r="AB30" s="476">
        <v>12856</v>
      </c>
      <c r="AC30" s="476">
        <v>12884</v>
      </c>
      <c r="AD30" s="476">
        <v>12987</v>
      </c>
      <c r="AE30" s="476">
        <v>13560</v>
      </c>
      <c r="AF30" s="476">
        <v>13960</v>
      </c>
      <c r="AG30" s="476">
        <v>14355</v>
      </c>
      <c r="AH30" s="476">
        <v>14703</v>
      </c>
      <c r="AI30" s="476">
        <v>15185</v>
      </c>
      <c r="AJ30" s="476">
        <v>16303</v>
      </c>
      <c r="AK30" s="476">
        <v>17224</v>
      </c>
      <c r="AL30" s="476">
        <v>17217</v>
      </c>
      <c r="AM30" s="476">
        <v>19896.146267480024</v>
      </c>
      <c r="AN30" s="476">
        <v>24767</v>
      </c>
      <c r="AO30" s="476">
        <v>26209.035413484999</v>
      </c>
      <c r="AP30" s="476">
        <v>25165.654304875003</v>
      </c>
      <c r="AQ30" s="476">
        <v>22374</v>
      </c>
      <c r="AR30" s="476">
        <v>20719.235387579996</v>
      </c>
      <c r="AS30" s="476">
        <v>20510</v>
      </c>
      <c r="AT30" s="476">
        <v>20191</v>
      </c>
      <c r="AU30" s="476">
        <v>18464</v>
      </c>
      <c r="AV30" s="476">
        <v>17927</v>
      </c>
      <c r="AW30" s="476">
        <v>17228</v>
      </c>
      <c r="AX30" s="476">
        <v>16772</v>
      </c>
      <c r="AY30" s="476">
        <v>16772</v>
      </c>
      <c r="AZ30" s="476">
        <v>18257</v>
      </c>
      <c r="BA30" s="476">
        <v>17294</v>
      </c>
      <c r="BB30" s="476">
        <v>20070</v>
      </c>
      <c r="BC30" s="476">
        <v>15541</v>
      </c>
      <c r="BD30" s="476">
        <v>12993</v>
      </c>
      <c r="BE30" s="476">
        <v>14125</v>
      </c>
      <c r="BF30" s="523">
        <v>15857</v>
      </c>
    </row>
    <row r="31" spans="1:58" s="465" customFormat="1" ht="15" customHeight="1">
      <c r="A31" s="524" t="s">
        <v>559</v>
      </c>
      <c r="B31" s="532">
        <v>148.30000000000001</v>
      </c>
      <c r="C31" s="532">
        <v>148.4</v>
      </c>
      <c r="D31" s="532">
        <v>147.5</v>
      </c>
      <c r="E31" s="532">
        <v>148.30000000000001</v>
      </c>
      <c r="F31" s="532">
        <v>146.9</v>
      </c>
      <c r="G31" s="532">
        <v>147.19999999999999</v>
      </c>
      <c r="H31" s="532">
        <v>143.9</v>
      </c>
      <c r="I31" s="532">
        <v>144.5</v>
      </c>
      <c r="J31" s="532">
        <v>136.1</v>
      </c>
      <c r="K31" s="532">
        <v>151.1</v>
      </c>
      <c r="L31" s="532">
        <v>149</v>
      </c>
      <c r="M31" s="532">
        <v>155.30000000000001</v>
      </c>
      <c r="N31" s="532">
        <v>162.6</v>
      </c>
      <c r="O31" s="532">
        <v>167.9</v>
      </c>
      <c r="P31" s="532">
        <v>169.7</v>
      </c>
      <c r="Q31" s="532">
        <v>173.2</v>
      </c>
      <c r="R31" s="532">
        <v>169.4</v>
      </c>
      <c r="S31" s="532">
        <v>166.6</v>
      </c>
      <c r="T31" s="532">
        <v>173.2</v>
      </c>
      <c r="U31" s="532">
        <v>163.5</v>
      </c>
      <c r="V31" s="532">
        <v>160</v>
      </c>
      <c r="W31" s="532">
        <v>157.1</v>
      </c>
      <c r="X31" s="532">
        <v>160.69999999999999</v>
      </c>
      <c r="Y31" s="532">
        <v>158.9</v>
      </c>
      <c r="Z31" s="532">
        <v>159</v>
      </c>
      <c r="AA31" s="532">
        <v>164.7</v>
      </c>
      <c r="AB31" s="532">
        <v>167</v>
      </c>
      <c r="AC31" s="532">
        <v>168.3</v>
      </c>
      <c r="AD31" s="532">
        <v>164.8</v>
      </c>
      <c r="AE31" s="532">
        <v>160.69999999999999</v>
      </c>
      <c r="AF31" s="532">
        <v>162.1</v>
      </c>
      <c r="AG31" s="532">
        <v>161.19999999999999</v>
      </c>
      <c r="AH31" s="532">
        <v>160.6</v>
      </c>
      <c r="AI31" s="532">
        <v>156.69999999999999</v>
      </c>
      <c r="AJ31" s="532">
        <v>175.9</v>
      </c>
      <c r="AK31" s="532">
        <v>171.3</v>
      </c>
      <c r="AL31" s="532">
        <v>177.1</v>
      </c>
      <c r="AM31" s="532">
        <v>160.20813431557153</v>
      </c>
      <c r="AN31" s="532">
        <v>163.19999999999999</v>
      </c>
      <c r="AO31" s="532">
        <v>155.33937570566357</v>
      </c>
      <c r="AP31" s="532">
        <v>155.69234078594184</v>
      </c>
      <c r="AQ31" s="532">
        <v>167.8</v>
      </c>
      <c r="AR31" s="532">
        <v>176.43852029194534</v>
      </c>
      <c r="AS31" s="532">
        <v>178.1</v>
      </c>
      <c r="AT31" s="532">
        <v>177.1</v>
      </c>
      <c r="AU31" s="532">
        <v>190.9</v>
      </c>
      <c r="AV31" s="532">
        <v>196.6</v>
      </c>
      <c r="AW31" s="532">
        <v>203.6</v>
      </c>
      <c r="AX31" s="532">
        <v>220.5</v>
      </c>
      <c r="AY31" s="532">
        <v>219.8</v>
      </c>
      <c r="AZ31" s="532">
        <v>198</v>
      </c>
      <c r="BA31" s="532">
        <v>212.8</v>
      </c>
      <c r="BB31" s="532">
        <v>201.6</v>
      </c>
      <c r="BC31" s="532">
        <v>278</v>
      </c>
      <c r="BD31" s="532">
        <v>345.5</v>
      </c>
      <c r="BE31" s="532">
        <v>321</v>
      </c>
      <c r="BF31" s="533">
        <v>290.3</v>
      </c>
    </row>
    <row r="32" spans="1:58" s="465" customFormat="1" ht="15" customHeight="1">
      <c r="A32" s="462" t="s">
        <v>560</v>
      </c>
      <c r="B32" s="476">
        <v>0</v>
      </c>
      <c r="C32" s="476">
        <v>0</v>
      </c>
      <c r="D32" s="476">
        <v>0</v>
      </c>
      <c r="E32" s="476">
        <v>0</v>
      </c>
      <c r="F32" s="476">
        <v>0</v>
      </c>
      <c r="G32" s="476">
        <v>0</v>
      </c>
      <c r="H32" s="476">
        <v>0</v>
      </c>
      <c r="I32" s="476">
        <v>0</v>
      </c>
      <c r="J32" s="476">
        <v>9339</v>
      </c>
      <c r="K32" s="476">
        <v>10055</v>
      </c>
      <c r="L32" s="476">
        <v>10727</v>
      </c>
      <c r="M32" s="476">
        <v>10978</v>
      </c>
      <c r="N32" s="476">
        <v>10465</v>
      </c>
      <c r="O32" s="476">
        <v>10132</v>
      </c>
      <c r="P32" s="476">
        <v>9886</v>
      </c>
      <c r="Q32" s="476">
        <v>9973</v>
      </c>
      <c r="R32" s="476">
        <v>10520</v>
      </c>
      <c r="S32" s="476">
        <v>11272</v>
      </c>
      <c r="T32" s="476">
        <v>11963</v>
      </c>
      <c r="U32" s="476">
        <v>12870</v>
      </c>
      <c r="V32" s="476">
        <v>13718</v>
      </c>
      <c r="W32" s="476">
        <v>14365</v>
      </c>
      <c r="X32" s="476">
        <v>14447</v>
      </c>
      <c r="Y32" s="476">
        <v>14455</v>
      </c>
      <c r="Z32" s="476">
        <v>14628</v>
      </c>
      <c r="AA32" s="476">
        <v>13980</v>
      </c>
      <c r="AB32" s="476">
        <v>13693</v>
      </c>
      <c r="AC32" s="476">
        <v>13651</v>
      </c>
      <c r="AD32" s="476">
        <v>13928</v>
      </c>
      <c r="AE32" s="476">
        <v>14538</v>
      </c>
      <c r="AF32" s="476">
        <v>14669</v>
      </c>
      <c r="AG32" s="476">
        <v>14779</v>
      </c>
      <c r="AH32" s="476">
        <v>15770</v>
      </c>
      <c r="AI32" s="476">
        <v>16246</v>
      </c>
      <c r="AJ32" s="476">
        <v>17025</v>
      </c>
      <c r="AK32" s="476">
        <v>18238</v>
      </c>
      <c r="AL32" s="476">
        <v>18727</v>
      </c>
      <c r="AM32" s="476">
        <v>19835.018155384998</v>
      </c>
      <c r="AN32" s="476">
        <v>25540</v>
      </c>
      <c r="AO32" s="476">
        <v>25634.352989205003</v>
      </c>
      <c r="AP32" s="476">
        <v>25436</v>
      </c>
      <c r="AQ32" s="476">
        <v>22483</v>
      </c>
      <c r="AR32" s="476">
        <v>20937</v>
      </c>
      <c r="AS32" s="476">
        <v>20868</v>
      </c>
      <c r="AT32" s="476">
        <v>19900</v>
      </c>
      <c r="AU32" s="476">
        <v>18610</v>
      </c>
      <c r="AV32" s="476">
        <v>17538</v>
      </c>
      <c r="AW32" s="476">
        <v>17403</v>
      </c>
      <c r="AX32" s="476">
        <v>16798</v>
      </c>
      <c r="AY32" s="476">
        <v>17611</v>
      </c>
      <c r="AZ32" s="476">
        <v>19171</v>
      </c>
      <c r="BA32" s="476">
        <v>19008</v>
      </c>
      <c r="BB32" s="476">
        <v>21972</v>
      </c>
      <c r="BC32" s="476">
        <v>17296.297143475898</v>
      </c>
      <c r="BD32" s="476">
        <v>13304</v>
      </c>
      <c r="BE32" s="476">
        <v>14597</v>
      </c>
      <c r="BF32" s="523">
        <v>17260</v>
      </c>
    </row>
    <row r="33" spans="1:128" s="465" customFormat="1" ht="15" customHeight="1">
      <c r="A33" s="462" t="s">
        <v>561</v>
      </c>
      <c r="B33" s="530">
        <v>4.5999999999999996</v>
      </c>
      <c r="C33" s="530">
        <v>4.5</v>
      </c>
      <c r="D33" s="530">
        <v>4.4000000000000004</v>
      </c>
      <c r="E33" s="530">
        <v>4.2</v>
      </c>
      <c r="F33" s="530">
        <v>4.3</v>
      </c>
      <c r="G33" s="530">
        <v>4.0999999999999996</v>
      </c>
      <c r="H33" s="530">
        <v>4</v>
      </c>
      <c r="I33" s="530">
        <v>4.4000000000000004</v>
      </c>
      <c r="J33" s="530">
        <v>5.2</v>
      </c>
      <c r="K33" s="530">
        <v>5.6</v>
      </c>
      <c r="L33" s="530">
        <v>5.9</v>
      </c>
      <c r="M33" s="530">
        <v>5.7</v>
      </c>
      <c r="N33" s="530">
        <v>5.3</v>
      </c>
      <c r="O33" s="530">
        <v>4.9000000000000004</v>
      </c>
      <c r="P33" s="530">
        <v>4.5999999999999996</v>
      </c>
      <c r="Q33" s="530">
        <v>4.3</v>
      </c>
      <c r="R33" s="530">
        <v>4.4000000000000004</v>
      </c>
      <c r="S33" s="530">
        <v>4.5</v>
      </c>
      <c r="T33" s="530">
        <v>4.5999999999999996</v>
      </c>
      <c r="U33" s="530">
        <v>4.8</v>
      </c>
      <c r="V33" s="530">
        <v>5.0999999999999996</v>
      </c>
      <c r="W33" s="530">
        <v>5.0999999999999996</v>
      </c>
      <c r="X33" s="530">
        <v>5.0999999999999996</v>
      </c>
      <c r="Y33" s="530">
        <v>5</v>
      </c>
      <c r="Z33" s="530">
        <v>4.9000000000000004</v>
      </c>
      <c r="AA33" s="530">
        <v>4.5999999999999996</v>
      </c>
      <c r="AB33" s="530">
        <v>4.4000000000000004</v>
      </c>
      <c r="AC33" s="530">
        <v>4.2</v>
      </c>
      <c r="AD33" s="530">
        <v>4.2</v>
      </c>
      <c r="AE33" s="530">
        <v>4.4000000000000004</v>
      </c>
      <c r="AF33" s="530">
        <v>4.4000000000000004</v>
      </c>
      <c r="AG33" s="530">
        <v>4.3</v>
      </c>
      <c r="AH33" s="530">
        <v>4.5</v>
      </c>
      <c r="AI33" s="530">
        <v>4.5999999999999996</v>
      </c>
      <c r="AJ33" s="530">
        <v>4.7</v>
      </c>
      <c r="AK33" s="530">
        <v>5</v>
      </c>
      <c r="AL33" s="530">
        <v>5.3</v>
      </c>
      <c r="AM33" s="530">
        <v>5.8</v>
      </c>
      <c r="AN33" s="530">
        <v>6.4</v>
      </c>
      <c r="AO33" s="530">
        <v>6.5</v>
      </c>
      <c r="AP33" s="530">
        <v>6.7</v>
      </c>
      <c r="AQ33" s="530">
        <v>6</v>
      </c>
      <c r="AR33" s="530">
        <v>5.7</v>
      </c>
      <c r="AS33" s="530">
        <v>5.6</v>
      </c>
      <c r="AT33" s="530">
        <v>5.4</v>
      </c>
      <c r="AU33" s="530">
        <v>4.8</v>
      </c>
      <c r="AV33" s="530">
        <v>4.4000000000000004</v>
      </c>
      <c r="AW33" s="530">
        <v>4.3</v>
      </c>
      <c r="AX33" s="530">
        <v>4</v>
      </c>
      <c r="AY33" s="530">
        <v>4.12</v>
      </c>
      <c r="AZ33" s="530">
        <v>4.3</v>
      </c>
      <c r="BA33" s="530">
        <v>4.2</v>
      </c>
      <c r="BB33" s="530">
        <v>4.5999999999999996</v>
      </c>
      <c r="BC33" s="530">
        <v>3.6084701184243708</v>
      </c>
      <c r="BD33" s="530">
        <v>2.7</v>
      </c>
      <c r="BE33" s="530">
        <v>2.9</v>
      </c>
      <c r="BF33" s="531">
        <v>3.3</v>
      </c>
    </row>
    <row r="34" spans="1:128" s="465" customFormat="1" ht="15" customHeight="1">
      <c r="A34" s="524" t="s">
        <v>562</v>
      </c>
      <c r="B34" s="532">
        <v>0</v>
      </c>
      <c r="C34" s="532">
        <v>0</v>
      </c>
      <c r="D34" s="532">
        <v>0</v>
      </c>
      <c r="E34" s="532">
        <v>0</v>
      </c>
      <c r="F34" s="532">
        <v>0</v>
      </c>
      <c r="G34" s="532">
        <v>0</v>
      </c>
      <c r="H34" s="532">
        <v>0</v>
      </c>
      <c r="I34" s="532">
        <v>0</v>
      </c>
      <c r="J34" s="532">
        <v>122.3</v>
      </c>
      <c r="K34" s="532">
        <v>137.9</v>
      </c>
      <c r="L34" s="532">
        <v>139.4</v>
      </c>
      <c r="M34" s="532">
        <v>148.6</v>
      </c>
      <c r="N34" s="532">
        <v>151.30000000000001</v>
      </c>
      <c r="O34" s="532">
        <v>155.80000000000001</v>
      </c>
      <c r="P34" s="532">
        <v>162</v>
      </c>
      <c r="Q34" s="532">
        <v>163.30000000000001</v>
      </c>
      <c r="R34" s="532">
        <v>159.1</v>
      </c>
      <c r="S34" s="532">
        <v>154</v>
      </c>
      <c r="T34" s="532">
        <v>159.6</v>
      </c>
      <c r="U34" s="532">
        <v>151.80000000000001</v>
      </c>
      <c r="V34" s="532">
        <v>146.6</v>
      </c>
      <c r="W34" s="532">
        <v>144</v>
      </c>
      <c r="X34" s="532">
        <v>144.80000000000001</v>
      </c>
      <c r="Y34" s="532">
        <v>147.30000000000001</v>
      </c>
      <c r="Z34" s="532">
        <v>146</v>
      </c>
      <c r="AA34" s="532">
        <v>153.5</v>
      </c>
      <c r="AB34" s="532">
        <v>156.80000000000001</v>
      </c>
      <c r="AC34" s="532">
        <v>158.9</v>
      </c>
      <c r="AD34" s="532">
        <v>153.69999999999999</v>
      </c>
      <c r="AE34" s="532">
        <v>149.9</v>
      </c>
      <c r="AF34" s="532">
        <v>154.19999999999999</v>
      </c>
      <c r="AG34" s="532">
        <v>156.6</v>
      </c>
      <c r="AH34" s="532">
        <v>149.80000000000001</v>
      </c>
      <c r="AI34" s="532">
        <v>146.5</v>
      </c>
      <c r="AJ34" s="532">
        <v>168.4</v>
      </c>
      <c r="AK34" s="532">
        <v>161.69999999999999</v>
      </c>
      <c r="AL34" s="532">
        <v>162.9</v>
      </c>
      <c r="AM34" s="532">
        <v>160.69999999999999</v>
      </c>
      <c r="AN34" s="532">
        <v>158.30000000000001</v>
      </c>
      <c r="AO34" s="532">
        <v>158.80000000000001</v>
      </c>
      <c r="AP34" s="532">
        <v>154</v>
      </c>
      <c r="AQ34" s="532">
        <v>167</v>
      </c>
      <c r="AR34" s="532">
        <v>174.6</v>
      </c>
      <c r="AS34" s="532">
        <v>175</v>
      </c>
      <c r="AT34" s="532">
        <v>179.7</v>
      </c>
      <c r="AU34" s="532">
        <v>189.4</v>
      </c>
      <c r="AV34" s="532">
        <v>200.9</v>
      </c>
      <c r="AW34" s="532">
        <v>201.6</v>
      </c>
      <c r="AX34" s="532">
        <v>220.2</v>
      </c>
      <c r="AY34" s="532">
        <v>209.3</v>
      </c>
      <c r="AZ34" s="532">
        <v>188.5</v>
      </c>
      <c r="BA34" s="532">
        <v>193.6</v>
      </c>
      <c r="BB34" s="532">
        <v>184.2</v>
      </c>
      <c r="BC34" s="532">
        <v>249.81519441804147</v>
      </c>
      <c r="BD34" s="532">
        <v>337.4</v>
      </c>
      <c r="BE34" s="532">
        <v>310.60000000000002</v>
      </c>
      <c r="BF34" s="533">
        <v>266.7</v>
      </c>
    </row>
    <row r="35" spans="1:128" s="465" customFormat="1" ht="15" customHeight="1">
      <c r="A35" s="462" t="s">
        <v>563</v>
      </c>
      <c r="B35" s="476">
        <v>0</v>
      </c>
      <c r="C35" s="476">
        <v>0</v>
      </c>
      <c r="D35" s="476">
        <v>0</v>
      </c>
      <c r="E35" s="476">
        <v>0</v>
      </c>
      <c r="F35" s="476">
        <v>0</v>
      </c>
      <c r="G35" s="476">
        <v>0</v>
      </c>
      <c r="H35" s="476">
        <v>0</v>
      </c>
      <c r="I35" s="476">
        <v>0</v>
      </c>
      <c r="J35" s="476">
        <v>7498</v>
      </c>
      <c r="K35" s="476">
        <v>8205</v>
      </c>
      <c r="L35" s="476">
        <v>8979</v>
      </c>
      <c r="M35" s="476">
        <v>9344</v>
      </c>
      <c r="N35" s="476">
        <v>8760</v>
      </c>
      <c r="O35" s="476">
        <v>8371</v>
      </c>
      <c r="P35" s="476">
        <v>8351</v>
      </c>
      <c r="Q35" s="476">
        <v>8243</v>
      </c>
      <c r="R35" s="476">
        <v>8648</v>
      </c>
      <c r="S35" s="476">
        <v>9172</v>
      </c>
      <c r="T35" s="476">
        <v>9839</v>
      </c>
      <c r="U35" s="476">
        <v>10598</v>
      </c>
      <c r="V35" s="476">
        <v>11070</v>
      </c>
      <c r="W35" s="476">
        <v>11662</v>
      </c>
      <c r="X35" s="476">
        <v>11684</v>
      </c>
      <c r="Y35" s="476">
        <v>11955</v>
      </c>
      <c r="Z35" s="476">
        <v>11904</v>
      </c>
      <c r="AA35" s="476">
        <v>11374</v>
      </c>
      <c r="AB35" s="476">
        <v>11283</v>
      </c>
      <c r="AC35" s="476">
        <v>11275</v>
      </c>
      <c r="AD35" s="476">
        <v>11048</v>
      </c>
      <c r="AE35" s="476">
        <v>11658</v>
      </c>
      <c r="AF35" s="476">
        <v>12082</v>
      </c>
      <c r="AG35" s="476">
        <v>12246</v>
      </c>
      <c r="AH35" s="476">
        <v>12631</v>
      </c>
      <c r="AI35" s="476">
        <v>13195</v>
      </c>
      <c r="AJ35" s="476">
        <v>13935</v>
      </c>
      <c r="AK35" s="476">
        <v>14896</v>
      </c>
      <c r="AL35" s="476">
        <v>14934</v>
      </c>
      <c r="AM35" s="476">
        <v>15856.363907110001</v>
      </c>
      <c r="AN35" s="476">
        <v>21375</v>
      </c>
      <c r="AO35" s="476">
        <v>21606.593823840001</v>
      </c>
      <c r="AP35" s="476">
        <v>21521</v>
      </c>
      <c r="AQ35" s="476">
        <v>18540</v>
      </c>
      <c r="AR35" s="476">
        <v>17603</v>
      </c>
      <c r="AS35" s="476">
        <v>17278</v>
      </c>
      <c r="AT35" s="476">
        <v>16311</v>
      </c>
      <c r="AU35" s="476">
        <v>15323</v>
      </c>
      <c r="AV35" s="476">
        <v>14474</v>
      </c>
      <c r="AW35" s="476">
        <v>14302</v>
      </c>
      <c r="AX35" s="476">
        <v>13739</v>
      </c>
      <c r="AY35" s="476">
        <v>13795</v>
      </c>
      <c r="AZ35" s="476">
        <v>16024</v>
      </c>
      <c r="BA35" s="476">
        <v>15026</v>
      </c>
      <c r="BB35" s="476">
        <v>17759</v>
      </c>
      <c r="BC35" s="476">
        <v>14428.3790302616</v>
      </c>
      <c r="BD35" s="476">
        <v>11276</v>
      </c>
      <c r="BE35" s="476">
        <v>11255</v>
      </c>
      <c r="BF35" s="523">
        <v>13160</v>
      </c>
    </row>
    <row r="36" spans="1:128" s="465" customFormat="1" ht="15" customHeight="1">
      <c r="A36" s="462" t="s">
        <v>564</v>
      </c>
      <c r="B36" s="530">
        <v>0</v>
      </c>
      <c r="C36" s="530">
        <v>0</v>
      </c>
      <c r="D36" s="530">
        <v>0</v>
      </c>
      <c r="E36" s="530">
        <v>0</v>
      </c>
      <c r="F36" s="530">
        <v>0</v>
      </c>
      <c r="G36" s="530">
        <v>0</v>
      </c>
      <c r="H36" s="530">
        <v>0</v>
      </c>
      <c r="I36" s="530">
        <v>0</v>
      </c>
      <c r="J36" s="530">
        <v>4.1644450368790542</v>
      </c>
      <c r="K36" s="530">
        <v>4.5741650267314089</v>
      </c>
      <c r="L36" s="530">
        <v>4.9616232614425675</v>
      </c>
      <c r="M36" s="530">
        <v>4.8924283597484672</v>
      </c>
      <c r="N36" s="530">
        <v>4.4218528371031818</v>
      </c>
      <c r="O36" s="530">
        <v>4.0131742957408862</v>
      </c>
      <c r="P36" s="530">
        <v>3.8435339709307139</v>
      </c>
      <c r="Q36" s="530">
        <v>3.5743710269107685</v>
      </c>
      <c r="R36" s="530">
        <v>3.6046550401813997</v>
      </c>
      <c r="S36" s="530">
        <v>3.6566015771386655</v>
      </c>
      <c r="T36" s="530">
        <v>3.7773878857915082</v>
      </c>
      <c r="U36" s="530">
        <v>3.9446454360027992</v>
      </c>
      <c r="V36" s="530">
        <v>4.1038302415587884</v>
      </c>
      <c r="W36" s="530">
        <v>4.1774278478473459</v>
      </c>
      <c r="X36" s="530">
        <v>4.1087893770703952</v>
      </c>
      <c r="Y36" s="530">
        <v>4.1088122078636244</v>
      </c>
      <c r="Z36" s="530">
        <v>3.9961998502767866</v>
      </c>
      <c r="AA36" s="530">
        <v>3.7221874969319932</v>
      </c>
      <c r="AB36" s="530">
        <v>3.6203494248447798</v>
      </c>
      <c r="AC36" s="530">
        <v>3.4900529621340861</v>
      </c>
      <c r="AD36" s="530">
        <v>3.3656555686550473</v>
      </c>
      <c r="AE36" s="530">
        <v>3.5470444338968199</v>
      </c>
      <c r="AF36" s="530">
        <v>3.5968610079070213</v>
      </c>
      <c r="AG36" s="530">
        <v>3.5327309862567935</v>
      </c>
      <c r="AH36" s="530">
        <v>3.5840351394910672</v>
      </c>
      <c r="AI36" s="530">
        <v>3.7166501419622335</v>
      </c>
      <c r="AJ36" s="530">
        <v>3.806804988321427</v>
      </c>
      <c r="AK36" s="530">
        <v>4.0589108843444732</v>
      </c>
      <c r="AL36" s="530">
        <v>4.2219476822259221</v>
      </c>
      <c r="AM36" s="530">
        <v>4.5999999999999996</v>
      </c>
      <c r="AN36" s="530">
        <v>5.4</v>
      </c>
      <c r="AO36" s="530">
        <v>5.5</v>
      </c>
      <c r="AP36" s="530">
        <v>5.6</v>
      </c>
      <c r="AQ36" s="530">
        <v>4.9000000000000004</v>
      </c>
      <c r="AR36" s="530">
        <v>4.8</v>
      </c>
      <c r="AS36" s="530">
        <v>4.7</v>
      </c>
      <c r="AT36" s="530">
        <v>4.4000000000000004</v>
      </c>
      <c r="AU36" s="530">
        <v>3.9</v>
      </c>
      <c r="AV36" s="530">
        <v>3.6</v>
      </c>
      <c r="AW36" s="530">
        <v>3.5</v>
      </c>
      <c r="AX36" s="530">
        <v>3.3</v>
      </c>
      <c r="AY36" s="530">
        <v>3.2</v>
      </c>
      <c r="AZ36" s="530">
        <v>3.6</v>
      </c>
      <c r="BA36" s="530">
        <v>3.3</v>
      </c>
      <c r="BB36" s="530">
        <v>3.7</v>
      </c>
      <c r="BC36" s="530">
        <v>3.010145706686028</v>
      </c>
      <c r="BD36" s="530">
        <v>2.2999999999999998</v>
      </c>
      <c r="BE36" s="530">
        <v>2.2000000000000002</v>
      </c>
      <c r="BF36" s="531">
        <v>2.5</v>
      </c>
    </row>
    <row r="37" spans="1:128" s="465" customFormat="1" ht="15" customHeight="1">
      <c r="A37" s="524" t="s">
        <v>565</v>
      </c>
      <c r="B37" s="532">
        <v>145</v>
      </c>
      <c r="C37" s="532">
        <v>144.1</v>
      </c>
      <c r="D37" s="532">
        <v>144.1</v>
      </c>
      <c r="E37" s="532">
        <v>140.69999999999999</v>
      </c>
      <c r="F37" s="532">
        <v>137</v>
      </c>
      <c r="G37" s="532">
        <v>136.6</v>
      </c>
      <c r="H37" s="532">
        <v>135.69999999999999</v>
      </c>
      <c r="I37" s="532">
        <v>130.69999999999999</v>
      </c>
      <c r="J37" s="532">
        <v>152.4</v>
      </c>
      <c r="K37" s="532">
        <v>169.1</v>
      </c>
      <c r="L37" s="532">
        <v>166.5</v>
      </c>
      <c r="M37" s="532">
        <v>174.6</v>
      </c>
      <c r="N37" s="532">
        <v>180.8</v>
      </c>
      <c r="O37" s="532">
        <v>188.5</v>
      </c>
      <c r="P37" s="532">
        <v>191.8</v>
      </c>
      <c r="Q37" s="532">
        <v>197.6</v>
      </c>
      <c r="R37" s="532">
        <v>193.6</v>
      </c>
      <c r="S37" s="532">
        <v>189.3</v>
      </c>
      <c r="T37" s="532">
        <v>194</v>
      </c>
      <c r="U37" s="532">
        <v>184.4</v>
      </c>
      <c r="V37" s="532">
        <v>181.7</v>
      </c>
      <c r="W37" s="532">
        <v>177.4</v>
      </c>
      <c r="X37" s="532">
        <v>179</v>
      </c>
      <c r="Y37" s="532">
        <v>178.2</v>
      </c>
      <c r="Z37" s="532">
        <v>179.4</v>
      </c>
      <c r="AA37" s="532">
        <v>188.6</v>
      </c>
      <c r="AB37" s="532">
        <v>190.3</v>
      </c>
      <c r="AC37" s="532">
        <v>192.3</v>
      </c>
      <c r="AD37" s="532">
        <v>193.8</v>
      </c>
      <c r="AE37" s="532">
        <v>186.9</v>
      </c>
      <c r="AF37" s="532">
        <v>187.2</v>
      </c>
      <c r="AG37" s="532">
        <v>189</v>
      </c>
      <c r="AH37" s="532">
        <v>187</v>
      </c>
      <c r="AI37" s="532">
        <v>180.4</v>
      </c>
      <c r="AJ37" s="532">
        <v>205.7</v>
      </c>
      <c r="AK37" s="532">
        <v>198</v>
      </c>
      <c r="AL37" s="532">
        <v>204.2</v>
      </c>
      <c r="AM37" s="532">
        <v>201</v>
      </c>
      <c r="AN37" s="532">
        <v>189.1</v>
      </c>
      <c r="AO37" s="532">
        <v>188.4</v>
      </c>
      <c r="AP37" s="532">
        <v>182.1</v>
      </c>
      <c r="AQ37" s="532">
        <v>202.5</v>
      </c>
      <c r="AR37" s="532">
        <v>207.7</v>
      </c>
      <c r="AS37" s="532">
        <v>211.4</v>
      </c>
      <c r="AT37" s="532">
        <v>219.3</v>
      </c>
      <c r="AU37" s="532">
        <v>230</v>
      </c>
      <c r="AV37" s="532">
        <v>243.4</v>
      </c>
      <c r="AW37" s="532">
        <v>245.3</v>
      </c>
      <c r="AX37" s="532">
        <v>269.2</v>
      </c>
      <c r="AY37" s="532">
        <v>267.2</v>
      </c>
      <c r="AZ37" s="532">
        <v>225.5</v>
      </c>
      <c r="BA37" s="532">
        <v>244.9</v>
      </c>
      <c r="BB37" s="532">
        <f>40466/17758*100</f>
        <v>227.87476067124675</v>
      </c>
      <c r="BC37" s="532">
        <v>299.47077385111538</v>
      </c>
      <c r="BD37" s="532">
        <v>398.15</v>
      </c>
      <c r="BE37" s="532">
        <v>402.8</v>
      </c>
      <c r="BF37" s="533">
        <v>349.8</v>
      </c>
    </row>
    <row r="38" spans="1:128" s="465" customFormat="1" ht="5.0999999999999996" customHeight="1">
      <c r="A38" s="462"/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  <c r="BB38" s="530"/>
      <c r="BC38" s="530"/>
      <c r="BD38" s="530"/>
      <c r="BE38" s="530"/>
      <c r="BF38" s="530"/>
    </row>
    <row r="39" spans="1:128" s="497" customFormat="1" ht="9.9499999999999993" customHeight="1" thickBo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35"/>
      <c r="AU39" s="535"/>
      <c r="AV39" s="535"/>
      <c r="AW39" s="535"/>
      <c r="AX39" s="535"/>
      <c r="AY39" s="535"/>
      <c r="AZ39" s="535"/>
      <c r="BA39" s="535"/>
      <c r="BB39" s="535"/>
      <c r="BC39" s="535"/>
      <c r="BD39" s="535"/>
      <c r="BE39" s="535"/>
      <c r="BF39" s="535"/>
      <c r="BG39" s="496"/>
      <c r="BH39" s="496"/>
      <c r="BI39" s="496"/>
      <c r="BJ39" s="496"/>
      <c r="BK39" s="496"/>
      <c r="BL39" s="496"/>
      <c r="BM39" s="496"/>
      <c r="BN39" s="496"/>
      <c r="BO39" s="496"/>
      <c r="BP39" s="496"/>
      <c r="BQ39" s="496"/>
      <c r="BR39" s="496"/>
      <c r="BS39" s="496"/>
      <c r="BT39" s="496"/>
      <c r="BU39" s="496"/>
      <c r="BV39" s="496"/>
      <c r="BW39" s="496"/>
      <c r="BX39" s="496"/>
      <c r="BY39" s="496"/>
      <c r="BZ39" s="496"/>
      <c r="CA39" s="496"/>
      <c r="CB39" s="496"/>
      <c r="CC39" s="496"/>
      <c r="CD39" s="496"/>
      <c r="CE39" s="496"/>
      <c r="CF39" s="496"/>
      <c r="CG39" s="496"/>
      <c r="CH39" s="496"/>
      <c r="CI39" s="496"/>
      <c r="CJ39" s="496"/>
      <c r="CK39" s="496"/>
      <c r="CL39" s="496"/>
      <c r="CM39" s="496"/>
      <c r="CN39" s="496"/>
      <c r="CO39" s="496"/>
      <c r="CP39" s="496"/>
      <c r="CQ39" s="496"/>
      <c r="CR39" s="496"/>
      <c r="CS39" s="496"/>
      <c r="CT39" s="496"/>
      <c r="CU39" s="496"/>
      <c r="CV39" s="496"/>
      <c r="CW39" s="496"/>
      <c r="CX39" s="496"/>
      <c r="CY39" s="496"/>
      <c r="CZ39" s="496"/>
      <c r="DA39" s="496"/>
      <c r="DB39" s="496"/>
      <c r="DC39" s="496"/>
      <c r="DD39" s="496"/>
      <c r="DE39" s="496"/>
      <c r="DF39" s="496"/>
      <c r="DG39" s="496"/>
      <c r="DH39" s="496"/>
      <c r="DI39" s="496"/>
      <c r="DJ39" s="496"/>
      <c r="DK39" s="496"/>
      <c r="DL39" s="496"/>
      <c r="DM39" s="496"/>
      <c r="DN39" s="496"/>
      <c r="DO39" s="496"/>
      <c r="DP39" s="496"/>
      <c r="DQ39" s="496"/>
      <c r="DR39" s="496"/>
      <c r="DS39" s="496"/>
      <c r="DT39" s="496"/>
      <c r="DU39" s="496"/>
      <c r="DV39" s="496"/>
      <c r="DW39" s="496"/>
      <c r="DX39" s="496"/>
    </row>
    <row r="40" spans="1:128" s="367" customFormat="1" ht="12.75" customHeight="1" thickTop="1">
      <c r="A40" s="284"/>
    </row>
    <row r="41" spans="1:128" s="367" customFormat="1" ht="15" customHeight="1">
      <c r="A41" s="284" t="s">
        <v>566</v>
      </c>
    </row>
    <row r="42" spans="1:128" s="367" customFormat="1" ht="75" customHeight="1">
      <c r="A42" s="284" t="s">
        <v>567</v>
      </c>
      <c r="B42" s="536"/>
      <c r="C42" s="536"/>
      <c r="D42" s="536"/>
    </row>
    <row r="43" spans="1:128" s="367" customFormat="1" ht="12.75">
      <c r="A43" s="284"/>
      <c r="B43" s="536"/>
      <c r="C43" s="536"/>
      <c r="D43" s="536"/>
    </row>
    <row r="44" spans="1:128" s="367" customFormat="1" ht="12.75">
      <c r="A44" s="284"/>
    </row>
    <row r="45" spans="1:128" s="367" customFormat="1" ht="12.75">
      <c r="A45" s="284"/>
    </row>
    <row r="46" spans="1:128" s="367" customFormat="1" ht="12.75">
      <c r="A46" s="438"/>
    </row>
    <row r="47" spans="1:128" s="367" customFormat="1" ht="12.75">
      <c r="A47" s="438"/>
    </row>
    <row r="48" spans="1:128" s="367" customFormat="1" ht="12.75">
      <c r="A48" s="438"/>
    </row>
    <row r="49" spans="1:1" s="367" customFormat="1" ht="12.75">
      <c r="A49" s="438"/>
    </row>
    <row r="50" spans="1:1" s="367" customFormat="1" ht="12.75">
      <c r="A50" s="438"/>
    </row>
    <row r="51" spans="1:1" s="367" customFormat="1" ht="12.75"/>
    <row r="52" spans="1:1" s="367" customFormat="1" ht="12.75"/>
    <row r="53" spans="1:1" s="367" customFormat="1" ht="12.75"/>
    <row r="54" spans="1:1" s="367" customFormat="1" ht="12.75"/>
    <row r="55" spans="1:1" s="367" customFormat="1" ht="12.75"/>
    <row r="56" spans="1:1" s="367" customFormat="1" ht="12.75"/>
    <row r="57" spans="1:1" s="367" customFormat="1" ht="12.75"/>
    <row r="58" spans="1:1" s="367" customFormat="1" ht="12.75"/>
    <row r="59" spans="1:1" s="367" customFormat="1" ht="12.75"/>
    <row r="60" spans="1:1" s="367" customFormat="1" ht="12.75"/>
    <row r="61" spans="1:1" s="367" customFormat="1" ht="12.75"/>
    <row r="62" spans="1:1" s="367" customFormat="1" ht="12.75"/>
    <row r="63" spans="1:1" s="367" customFormat="1" ht="12.75"/>
    <row r="64" spans="1:1" s="367" customFormat="1" ht="12.75"/>
    <row r="65" s="367" customFormat="1" ht="12.75"/>
    <row r="66" s="367" customFormat="1" ht="12.75"/>
    <row r="67" s="367" customFormat="1" ht="12.75"/>
    <row r="68" s="367" customFormat="1" ht="12.75"/>
    <row r="69" s="367" customFormat="1" ht="12.75"/>
    <row r="70" s="367" customFormat="1" ht="12.75"/>
    <row r="71" s="367" customFormat="1" ht="12.75"/>
    <row r="72" s="367" customFormat="1" ht="12.75"/>
    <row r="73" s="367" customFormat="1" ht="12.75"/>
    <row r="74" s="367" customFormat="1" ht="12.75"/>
    <row r="75" s="367" customFormat="1" ht="12.75"/>
    <row r="76" s="367" customFormat="1" ht="12.75"/>
    <row r="77" s="367" customFormat="1" ht="12.75"/>
    <row r="78" s="367" customFormat="1" ht="12.75"/>
    <row r="79" s="367" customFormat="1" ht="12.75"/>
    <row r="80" s="367" customFormat="1" ht="12.75"/>
    <row r="81" s="367" customFormat="1" ht="12.75"/>
    <row r="82" s="367" customFormat="1" ht="12.75"/>
    <row r="83" s="367" customFormat="1" ht="12.75"/>
    <row r="84" s="367" customFormat="1" ht="12.75"/>
    <row r="85" s="367" customFormat="1" ht="12.75"/>
    <row r="86" s="367" customFormat="1" ht="12.75"/>
    <row r="87" s="367" customFormat="1" ht="12.75"/>
    <row r="88" s="367" customFormat="1" ht="12.75"/>
    <row r="89" s="367" customFormat="1" ht="12.75"/>
    <row r="90" s="367" customFormat="1" ht="12.75"/>
    <row r="91" s="367" customFormat="1" ht="12.75"/>
    <row r="92" s="367" customFormat="1" ht="12.75"/>
    <row r="93" s="367" customFormat="1" ht="12.75"/>
    <row r="94" s="367" customFormat="1" ht="12.75"/>
    <row r="95" s="367" customFormat="1" ht="12.75"/>
    <row r="96" s="367" customFormat="1" ht="12.75"/>
    <row r="97" s="367" customFormat="1" ht="12.75"/>
    <row r="98" s="367" customFormat="1" ht="12.75"/>
    <row r="99" s="367" customFormat="1" ht="12.75"/>
    <row r="100" s="367" customFormat="1" ht="12.75"/>
    <row r="101" s="367" customFormat="1" ht="12.75"/>
    <row r="102" s="367" customFormat="1" ht="12.75"/>
    <row r="103" s="367" customFormat="1" ht="12.75"/>
    <row r="104" s="367" customFormat="1" ht="12.75"/>
    <row r="105" s="367" customFormat="1" ht="12.75"/>
    <row r="106" s="367" customFormat="1" ht="12.75"/>
    <row r="107" s="367" customFormat="1" ht="12.75"/>
    <row r="108" s="367" customFormat="1" ht="12.75"/>
    <row r="109" s="367" customFormat="1" ht="12.75"/>
    <row r="110" s="367" customFormat="1" ht="12.75"/>
    <row r="111" s="367" customFormat="1" ht="12.75"/>
    <row r="112" s="367" customFormat="1" ht="12.75"/>
    <row r="113" spans="14:17" s="367" customFormat="1" ht="12.75"/>
    <row r="114" spans="14:17" s="367" customFormat="1" ht="12.75"/>
    <row r="115" spans="14:17" s="367" customFormat="1" ht="12.75"/>
    <row r="116" spans="14:17" s="367" customFormat="1" ht="12.75"/>
    <row r="117" spans="14:17" s="367" customFormat="1" ht="12.75"/>
    <row r="118" spans="14:17" ht="12.75">
      <c r="N118" s="367"/>
      <c r="O118" s="367"/>
      <c r="P118" s="367"/>
      <c r="Q118" s="367"/>
    </row>
    <row r="119" spans="14:17" ht="12.75">
      <c r="N119" s="367"/>
      <c r="O119" s="367"/>
      <c r="P119" s="367"/>
      <c r="Q119" s="367"/>
    </row>
    <row r="120" spans="14:17" ht="12.75">
      <c r="N120" s="367"/>
      <c r="O120" s="367"/>
      <c r="P120" s="367"/>
      <c r="Q120" s="367"/>
    </row>
    <row r="121" spans="14:17" ht="12.75">
      <c r="N121" s="367"/>
      <c r="O121" s="367"/>
      <c r="P121" s="367"/>
      <c r="Q121" s="367"/>
    </row>
    <row r="122" spans="14:17" ht="12.75">
      <c r="N122" s="367"/>
      <c r="O122" s="367"/>
      <c r="P122" s="367"/>
      <c r="Q122" s="367"/>
    </row>
    <row r="123" spans="14:17" ht="12.75">
      <c r="N123" s="367"/>
      <c r="O123" s="367"/>
      <c r="P123" s="367"/>
      <c r="Q123" s="367"/>
    </row>
    <row r="124" spans="14:17" ht="12.75">
      <c r="N124" s="367"/>
      <c r="O124" s="367"/>
      <c r="P124" s="367"/>
      <c r="Q124" s="367"/>
    </row>
    <row r="125" spans="14:17" ht="12.75">
      <c r="N125" s="367"/>
      <c r="O125" s="367"/>
      <c r="P125" s="367"/>
      <c r="Q125" s="367"/>
    </row>
    <row r="126" spans="14:17" ht="12.75">
      <c r="N126" s="367"/>
      <c r="O126" s="367"/>
      <c r="P126" s="367"/>
      <c r="Q126" s="367"/>
    </row>
    <row r="127" spans="14:17" ht="12.75">
      <c r="N127" s="367"/>
      <c r="O127" s="367"/>
      <c r="P127" s="367"/>
      <c r="Q127" s="367"/>
    </row>
    <row r="128" spans="14:17" ht="12.75">
      <c r="N128" s="367"/>
      <c r="O128" s="367"/>
      <c r="P128" s="367"/>
      <c r="Q128" s="367"/>
    </row>
    <row r="129" spans="14:17" ht="12.75">
      <c r="N129" s="367"/>
      <c r="O129" s="367"/>
      <c r="P129" s="367"/>
      <c r="Q129" s="367"/>
    </row>
    <row r="130" spans="14:17" ht="12.75">
      <c r="N130" s="367"/>
      <c r="O130" s="367"/>
      <c r="P130" s="367"/>
      <c r="Q130" s="367"/>
    </row>
    <row r="131" spans="14:17" ht="12.75">
      <c r="N131" s="367"/>
      <c r="O131" s="367"/>
      <c r="P131" s="367"/>
      <c r="Q131" s="367"/>
    </row>
    <row r="132" spans="14:17" ht="12.75">
      <c r="N132" s="367"/>
      <c r="O132" s="367"/>
      <c r="P132" s="367"/>
      <c r="Q132" s="367"/>
    </row>
    <row r="133" spans="14:17" ht="12.75">
      <c r="N133" s="367"/>
      <c r="O133" s="367"/>
      <c r="P133" s="367"/>
      <c r="Q133" s="367"/>
    </row>
    <row r="134" spans="14:17" ht="12.75">
      <c r="N134" s="367"/>
      <c r="O134" s="367"/>
      <c r="P134" s="367"/>
      <c r="Q134" s="367"/>
    </row>
    <row r="135" spans="14:17" ht="12.75">
      <c r="N135" s="367"/>
      <c r="O135" s="367"/>
      <c r="P135" s="367"/>
      <c r="Q135" s="367"/>
    </row>
    <row r="136" spans="14:17" ht="12.75">
      <c r="N136" s="367"/>
      <c r="O136" s="367"/>
      <c r="P136" s="367"/>
      <c r="Q136" s="367"/>
    </row>
    <row r="137" spans="14:17" ht="12.75">
      <c r="N137" s="367"/>
      <c r="O137" s="367"/>
      <c r="P137" s="367"/>
      <c r="Q137" s="367"/>
    </row>
    <row r="138" spans="14:17" ht="12.75">
      <c r="N138" s="367"/>
      <c r="O138" s="367"/>
      <c r="P138" s="367"/>
      <c r="Q138" s="367"/>
    </row>
    <row r="139" spans="14:17" ht="12.75">
      <c r="N139" s="367"/>
      <c r="O139" s="367"/>
      <c r="P139" s="367"/>
      <c r="Q139" s="367"/>
    </row>
    <row r="140" spans="14:17" ht="12.75">
      <c r="N140" s="367"/>
      <c r="O140" s="367"/>
      <c r="P140" s="367"/>
      <c r="Q140" s="367"/>
    </row>
    <row r="141" spans="14:17" ht="12.75">
      <c r="N141" s="367"/>
      <c r="O141" s="367"/>
      <c r="P141" s="367"/>
      <c r="Q141" s="367"/>
    </row>
    <row r="142" spans="14:17" ht="12.75">
      <c r="N142" s="367"/>
      <c r="O142" s="367"/>
      <c r="P142" s="367"/>
      <c r="Q142" s="367"/>
    </row>
    <row r="143" spans="14:17" ht="12.75">
      <c r="N143" s="367"/>
      <c r="O143" s="367"/>
      <c r="P143" s="367"/>
      <c r="Q143" s="367"/>
    </row>
    <row r="144" spans="14:17" ht="12.75">
      <c r="N144" s="367"/>
      <c r="O144" s="367"/>
      <c r="P144" s="367"/>
      <c r="Q144" s="367"/>
    </row>
    <row r="145" spans="14:17" ht="12.75">
      <c r="N145" s="367"/>
      <c r="O145" s="367"/>
      <c r="P145" s="367"/>
      <c r="Q145" s="367"/>
    </row>
    <row r="146" spans="14:17" ht="12.75">
      <c r="N146" s="367"/>
      <c r="O146" s="367"/>
      <c r="P146" s="367"/>
      <c r="Q146" s="367"/>
    </row>
    <row r="147" spans="14:17" ht="12.75">
      <c r="N147" s="367"/>
      <c r="O147" s="367"/>
      <c r="P147" s="367"/>
      <c r="Q147" s="367"/>
    </row>
    <row r="148" spans="14:17" ht="12.75">
      <c r="N148" s="367"/>
      <c r="O148" s="367"/>
      <c r="P148" s="367"/>
      <c r="Q148" s="367"/>
    </row>
    <row r="149" spans="14:17" ht="12.75">
      <c r="N149" s="367"/>
      <c r="O149" s="367"/>
      <c r="P149" s="367"/>
      <c r="Q149" s="367"/>
    </row>
    <row r="150" spans="14:17" ht="12.75">
      <c r="N150" s="367"/>
      <c r="O150" s="367"/>
      <c r="P150" s="367"/>
      <c r="Q150" s="367"/>
    </row>
    <row r="151" spans="14:17" ht="12.75">
      <c r="N151" s="367"/>
      <c r="O151" s="367"/>
      <c r="P151" s="367"/>
      <c r="Q151" s="367"/>
    </row>
    <row r="152" spans="14:17" ht="12.75">
      <c r="N152" s="367"/>
      <c r="O152" s="367"/>
      <c r="P152" s="367"/>
      <c r="Q152" s="367"/>
    </row>
    <row r="153" spans="14:17" ht="12.75">
      <c r="N153" s="367"/>
      <c r="O153" s="367"/>
      <c r="P153" s="367"/>
      <c r="Q153" s="367"/>
    </row>
  </sheetData>
  <hyperlinks>
    <hyperlink ref="BF6" location="Índice!D9" display="Índice"/>
  </hyperlinks>
  <printOptions horizontalCentered="1"/>
  <pageMargins left="0" right="0" top="0.59055118110236227" bottom="0" header="0" footer="0"/>
  <pageSetup paperSize="9" scale="22" orientation="landscape" horizontalDpi="1200" verticalDpi="1200" r:id="rId1"/>
  <headerFooter alignWithMargins="0">
    <oddHeader>&amp;R&amp;P/&amp;N</oddHeader>
  </headerFooter>
  <colBreaks count="9" manualBreakCount="9">
    <brk id="9" max="42" man="1"/>
    <brk id="17" max="42" man="1"/>
    <brk id="25" max="42" man="1"/>
    <brk id="33" max="42" man="1"/>
    <brk id="41" max="42" man="1"/>
    <brk id="52" max="32" man="1"/>
    <brk id="71" max="33" man="1"/>
    <brk id="88" max="35" man="1"/>
    <brk id="104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V37"/>
  <sheetViews>
    <sheetView showGridLines="0" zoomScaleNormal="100" workbookViewId="0">
      <pane xSplit="1" ySplit="9" topLeftCell="B10" activePane="bottomRight" state="frozen"/>
      <selection activeCell="A38" sqref="A38"/>
      <selection pane="topRight" activeCell="A38" sqref="A38"/>
      <selection pane="bottomLeft" activeCell="A38" sqref="A38"/>
      <selection pane="bottomRight" activeCell="J10" sqref="J10"/>
    </sheetView>
  </sheetViews>
  <sheetFormatPr defaultColWidth="11" defaultRowHeight="12"/>
  <cols>
    <col min="1" max="1" width="68.25" style="243" customWidth="1"/>
    <col min="2" max="10" width="9.375" style="243" customWidth="1"/>
    <col min="11" max="16384" width="11" style="122"/>
  </cols>
  <sheetData>
    <row r="1" spans="1:178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161"/>
      <c r="L1" s="94"/>
      <c r="M1" s="161"/>
      <c r="N1" s="94"/>
      <c r="O1" s="161"/>
      <c r="P1" s="94"/>
      <c r="Q1" s="161"/>
      <c r="R1" s="94"/>
      <c r="S1" s="161"/>
      <c r="T1" s="94"/>
      <c r="U1" s="161"/>
      <c r="V1" s="94"/>
      <c r="W1" s="161"/>
      <c r="X1" s="94"/>
      <c r="Y1" s="161"/>
      <c r="Z1" s="94"/>
      <c r="AA1" s="161"/>
      <c r="AB1" s="94"/>
      <c r="AC1" s="161"/>
      <c r="AD1" s="94"/>
      <c r="AE1" s="161"/>
      <c r="AF1" s="94"/>
      <c r="AG1" s="161"/>
      <c r="AH1" s="94"/>
      <c r="AI1" s="161"/>
      <c r="AJ1" s="94"/>
      <c r="AK1" s="161"/>
      <c r="AL1" s="162"/>
      <c r="AM1" s="162"/>
      <c r="AN1" s="94"/>
      <c r="AO1" s="161"/>
      <c r="AP1" s="163"/>
      <c r="AQ1" s="163"/>
      <c r="AR1" s="163"/>
      <c r="AS1" s="163"/>
      <c r="AT1" s="163"/>
      <c r="AU1" s="161"/>
      <c r="AV1" s="163"/>
      <c r="AW1" s="161"/>
      <c r="AX1" s="163"/>
      <c r="AY1" s="163"/>
      <c r="AZ1" s="163"/>
      <c r="BA1" s="164"/>
      <c r="BB1" s="164"/>
      <c r="BC1" s="94"/>
      <c r="BD1" s="161"/>
      <c r="BE1" s="94"/>
      <c r="BF1" s="161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94"/>
      <c r="BV1" s="161"/>
      <c r="BW1" s="94"/>
      <c r="BX1" s="161"/>
      <c r="BY1" s="94"/>
      <c r="BZ1" s="161"/>
      <c r="CA1" s="94"/>
      <c r="CB1" s="161"/>
      <c r="CC1" s="94"/>
      <c r="CD1" s="161"/>
      <c r="CE1" s="94"/>
      <c r="CF1" s="161"/>
      <c r="CG1" s="94"/>
      <c r="CH1" s="161"/>
      <c r="CI1" s="94"/>
      <c r="CJ1" s="161"/>
      <c r="CK1" s="94"/>
      <c r="CL1" s="161"/>
      <c r="CM1" s="94"/>
      <c r="CN1" s="161"/>
      <c r="CO1" s="94"/>
      <c r="CP1" s="161"/>
      <c r="CQ1" s="162"/>
      <c r="CR1" s="162"/>
      <c r="CS1" s="94"/>
      <c r="CT1" s="161"/>
      <c r="CU1" s="163"/>
      <c r="CV1" s="163"/>
      <c r="CW1" s="163"/>
      <c r="CX1" s="163"/>
      <c r="CY1" s="163"/>
      <c r="CZ1" s="161"/>
      <c r="DA1" s="163"/>
      <c r="DB1" s="161"/>
      <c r="DC1" s="163"/>
      <c r="DD1" s="163"/>
      <c r="DE1" s="163"/>
      <c r="DF1" s="164"/>
      <c r="DG1" s="164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94"/>
      <c r="EA1" s="161"/>
      <c r="EB1" s="94"/>
      <c r="EC1" s="161"/>
      <c r="ED1" s="94"/>
      <c r="EE1" s="161"/>
      <c r="EF1" s="94"/>
      <c r="EG1" s="161"/>
      <c r="EH1" s="94"/>
      <c r="EI1" s="161"/>
      <c r="EJ1" s="94"/>
      <c r="EK1" s="161"/>
      <c r="EL1" s="94"/>
      <c r="EM1" s="161"/>
      <c r="EN1" s="94"/>
      <c r="EO1" s="161"/>
      <c r="EP1" s="94"/>
      <c r="EQ1" s="161"/>
      <c r="ER1" s="94"/>
      <c r="ES1" s="161"/>
      <c r="ET1" s="94"/>
      <c r="EU1" s="161"/>
      <c r="EV1" s="162"/>
      <c r="EW1" s="162"/>
      <c r="EX1" s="94"/>
      <c r="EY1" s="161"/>
      <c r="EZ1" s="163"/>
      <c r="FA1" s="163"/>
      <c r="FB1" s="163"/>
      <c r="FC1" s="163"/>
      <c r="FD1" s="163"/>
      <c r="FE1" s="161"/>
      <c r="FF1" s="163"/>
      <c r="FG1" s="161"/>
      <c r="FH1" s="163"/>
      <c r="FI1" s="163"/>
      <c r="FJ1" s="163"/>
      <c r="FK1" s="164"/>
      <c r="FL1" s="164"/>
      <c r="FM1" s="94"/>
      <c r="FN1" s="161"/>
      <c r="FO1" s="94"/>
      <c r="FP1" s="161"/>
      <c r="FQ1" s="94"/>
      <c r="FR1" s="161"/>
      <c r="FS1" s="94"/>
      <c r="FT1" s="161"/>
      <c r="FU1" s="94"/>
      <c r="FV1" s="161"/>
    </row>
    <row r="2" spans="1:178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161"/>
      <c r="L2" s="94"/>
      <c r="M2" s="161"/>
      <c r="N2" s="94"/>
      <c r="O2" s="161"/>
      <c r="P2" s="94"/>
      <c r="Q2" s="161"/>
      <c r="R2" s="94"/>
      <c r="S2" s="161"/>
      <c r="T2" s="94"/>
      <c r="U2" s="161"/>
      <c r="V2" s="94"/>
      <c r="W2" s="161"/>
      <c r="X2" s="94"/>
      <c r="Y2" s="161"/>
      <c r="Z2" s="94"/>
      <c r="AA2" s="161"/>
      <c r="AB2" s="94"/>
      <c r="AC2" s="161"/>
      <c r="AD2" s="94"/>
      <c r="AE2" s="161"/>
      <c r="AF2" s="94"/>
      <c r="AG2" s="161"/>
      <c r="AH2" s="94"/>
      <c r="AI2" s="161"/>
      <c r="AJ2" s="94"/>
      <c r="AK2" s="161"/>
      <c r="AL2" s="162"/>
      <c r="AM2" s="162"/>
      <c r="AN2" s="94"/>
      <c r="AO2" s="161"/>
      <c r="AP2" s="163"/>
      <c r="AQ2" s="163"/>
      <c r="AR2" s="163"/>
      <c r="AS2" s="163"/>
      <c r="AT2" s="163"/>
      <c r="AU2" s="161"/>
      <c r="AV2" s="163"/>
      <c r="AW2" s="161"/>
      <c r="AX2" s="163"/>
      <c r="AY2" s="163"/>
      <c r="AZ2" s="163"/>
      <c r="BA2" s="164"/>
      <c r="BB2" s="164"/>
      <c r="BC2" s="94"/>
      <c r="BD2" s="161"/>
      <c r="BE2" s="94"/>
      <c r="BF2" s="161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94"/>
      <c r="BV2" s="161"/>
      <c r="BW2" s="94"/>
      <c r="BX2" s="161"/>
      <c r="BY2" s="94"/>
      <c r="BZ2" s="161"/>
      <c r="CA2" s="94"/>
      <c r="CB2" s="161"/>
      <c r="CC2" s="94"/>
      <c r="CD2" s="161"/>
      <c r="CE2" s="94"/>
      <c r="CF2" s="161"/>
      <c r="CG2" s="94"/>
      <c r="CH2" s="161"/>
      <c r="CI2" s="94"/>
      <c r="CJ2" s="161"/>
      <c r="CK2" s="94"/>
      <c r="CL2" s="161"/>
      <c r="CM2" s="94"/>
      <c r="CN2" s="161"/>
      <c r="CO2" s="94"/>
      <c r="CP2" s="161"/>
      <c r="CQ2" s="162"/>
      <c r="CR2" s="162"/>
      <c r="CS2" s="94"/>
      <c r="CT2" s="161"/>
      <c r="CU2" s="163"/>
      <c r="CV2" s="163"/>
      <c r="CW2" s="163"/>
      <c r="CX2" s="163"/>
      <c r="CY2" s="163"/>
      <c r="CZ2" s="161"/>
      <c r="DA2" s="163"/>
      <c r="DB2" s="161"/>
      <c r="DC2" s="163"/>
      <c r="DD2" s="163"/>
      <c r="DE2" s="163"/>
      <c r="DF2" s="164"/>
      <c r="DG2" s="164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94"/>
      <c r="EA2" s="161"/>
      <c r="EB2" s="94"/>
      <c r="EC2" s="161"/>
      <c r="ED2" s="94"/>
      <c r="EE2" s="161"/>
      <c r="EF2" s="94"/>
      <c r="EG2" s="161"/>
      <c r="EH2" s="94"/>
      <c r="EI2" s="161"/>
      <c r="EJ2" s="94"/>
      <c r="EK2" s="161"/>
      <c r="EL2" s="94"/>
      <c r="EM2" s="161"/>
      <c r="EN2" s="94"/>
      <c r="EO2" s="161"/>
      <c r="EP2" s="94"/>
      <c r="EQ2" s="161"/>
      <c r="ER2" s="94"/>
      <c r="ES2" s="161"/>
      <c r="ET2" s="94"/>
      <c r="EU2" s="161"/>
      <c r="EV2" s="162"/>
      <c r="EW2" s="162"/>
      <c r="EX2" s="94"/>
      <c r="EY2" s="161"/>
      <c r="EZ2" s="163"/>
      <c r="FA2" s="163"/>
      <c r="FB2" s="163"/>
      <c r="FC2" s="163"/>
      <c r="FD2" s="163"/>
      <c r="FE2" s="161"/>
      <c r="FF2" s="163"/>
      <c r="FG2" s="161"/>
      <c r="FH2" s="163"/>
      <c r="FI2" s="163"/>
      <c r="FJ2" s="163"/>
      <c r="FK2" s="164"/>
      <c r="FL2" s="164"/>
      <c r="FM2" s="94"/>
      <c r="FN2" s="161"/>
      <c r="FO2" s="94"/>
      <c r="FP2" s="161"/>
      <c r="FQ2" s="94"/>
      <c r="FR2" s="161"/>
      <c r="FS2" s="94"/>
      <c r="FT2" s="161"/>
      <c r="FU2" s="94"/>
      <c r="FV2" s="161"/>
    </row>
    <row r="3" spans="1:178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161"/>
      <c r="L3" s="94"/>
      <c r="M3" s="161"/>
      <c r="N3" s="94"/>
      <c r="O3" s="161"/>
      <c r="P3" s="94"/>
      <c r="Q3" s="161"/>
      <c r="R3" s="94"/>
      <c r="S3" s="161"/>
      <c r="T3" s="94"/>
      <c r="U3" s="161"/>
      <c r="V3" s="94"/>
      <c r="W3" s="161"/>
      <c r="X3" s="94"/>
      <c r="Y3" s="161"/>
      <c r="Z3" s="94"/>
      <c r="AA3" s="161"/>
      <c r="AB3" s="94"/>
      <c r="AC3" s="161"/>
      <c r="AD3" s="94"/>
      <c r="AE3" s="161"/>
      <c r="AF3" s="94"/>
      <c r="AG3" s="161"/>
      <c r="AH3" s="94"/>
      <c r="AI3" s="161"/>
      <c r="AJ3" s="94"/>
      <c r="AK3" s="161"/>
      <c r="AL3" s="162"/>
      <c r="AM3" s="162"/>
      <c r="AN3" s="94"/>
      <c r="AO3" s="161"/>
      <c r="AP3" s="163"/>
      <c r="AQ3" s="163"/>
      <c r="AR3" s="163"/>
      <c r="AS3" s="163"/>
      <c r="AT3" s="163"/>
      <c r="AU3" s="161"/>
      <c r="AV3" s="163"/>
      <c r="AW3" s="161"/>
      <c r="AX3" s="163"/>
      <c r="AY3" s="163"/>
      <c r="AZ3" s="163"/>
      <c r="BA3" s="164"/>
      <c r="BB3" s="164"/>
      <c r="BC3" s="94"/>
      <c r="BD3" s="161"/>
      <c r="BE3" s="94"/>
      <c r="BF3" s="161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94"/>
      <c r="BV3" s="161"/>
      <c r="BW3" s="94"/>
      <c r="BX3" s="161"/>
      <c r="BY3" s="94"/>
      <c r="BZ3" s="161"/>
      <c r="CA3" s="94"/>
      <c r="CB3" s="161"/>
      <c r="CC3" s="94"/>
      <c r="CD3" s="161"/>
      <c r="CE3" s="94"/>
      <c r="CF3" s="161"/>
      <c r="CG3" s="94"/>
      <c r="CH3" s="161"/>
      <c r="CI3" s="94"/>
      <c r="CJ3" s="161"/>
      <c r="CK3" s="94"/>
      <c r="CL3" s="161"/>
      <c r="CM3" s="94"/>
      <c r="CN3" s="161"/>
      <c r="CO3" s="94"/>
      <c r="CP3" s="161"/>
      <c r="CQ3" s="162"/>
      <c r="CR3" s="162"/>
      <c r="CS3" s="94"/>
      <c r="CT3" s="161"/>
      <c r="CU3" s="163"/>
      <c r="CV3" s="163"/>
      <c r="CW3" s="163"/>
      <c r="CX3" s="163"/>
      <c r="CY3" s="163"/>
      <c r="CZ3" s="161"/>
      <c r="DA3" s="163"/>
      <c r="DB3" s="161"/>
      <c r="DC3" s="163"/>
      <c r="DD3" s="163"/>
      <c r="DE3" s="163"/>
      <c r="DF3" s="164"/>
      <c r="DG3" s="164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94"/>
      <c r="EA3" s="161"/>
      <c r="EB3" s="94"/>
      <c r="EC3" s="161"/>
      <c r="ED3" s="94"/>
      <c r="EE3" s="161"/>
      <c r="EF3" s="94"/>
      <c r="EG3" s="161"/>
      <c r="EH3" s="94"/>
      <c r="EI3" s="161"/>
      <c r="EJ3" s="94"/>
      <c r="EK3" s="161"/>
      <c r="EL3" s="94"/>
      <c r="EM3" s="161"/>
      <c r="EN3" s="94"/>
      <c r="EO3" s="161"/>
      <c r="EP3" s="94"/>
      <c r="EQ3" s="161"/>
      <c r="ER3" s="94"/>
      <c r="ES3" s="161"/>
      <c r="ET3" s="94"/>
      <c r="EU3" s="161"/>
      <c r="EV3" s="162"/>
      <c r="EW3" s="162"/>
      <c r="EX3" s="94"/>
      <c r="EY3" s="161"/>
      <c r="EZ3" s="163"/>
      <c r="FA3" s="163"/>
      <c r="FB3" s="163"/>
      <c r="FC3" s="163"/>
      <c r="FD3" s="163"/>
      <c r="FE3" s="161"/>
      <c r="FF3" s="163"/>
      <c r="FG3" s="161"/>
      <c r="FH3" s="163"/>
      <c r="FI3" s="163"/>
      <c r="FJ3" s="163"/>
      <c r="FK3" s="164"/>
      <c r="FL3" s="164"/>
      <c r="FM3" s="94"/>
      <c r="FN3" s="161"/>
      <c r="FO3" s="94"/>
      <c r="FP3" s="161"/>
      <c r="FQ3" s="94"/>
      <c r="FR3" s="161"/>
      <c r="FS3" s="94"/>
      <c r="FT3" s="161"/>
      <c r="FU3" s="94"/>
      <c r="FV3" s="161"/>
    </row>
    <row r="4" spans="1:178" s="123" customFormat="1" ht="15" customHeight="1">
      <c r="A4" s="165"/>
      <c r="B4" s="53"/>
      <c r="C4" s="53"/>
      <c r="D4" s="53"/>
      <c r="E4" s="53"/>
      <c r="F4" s="53"/>
      <c r="G4" s="53"/>
      <c r="H4" s="53"/>
      <c r="I4" s="53"/>
      <c r="J4" s="53"/>
    </row>
    <row r="5" spans="1:178" s="117" customFormat="1" ht="15" customHeight="1" thickBot="1">
      <c r="A5" s="102" t="s">
        <v>257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178" s="123" customFormat="1" ht="15" customHeight="1" thickTop="1">
      <c r="A6" s="321"/>
      <c r="B6" s="59"/>
      <c r="C6" s="59"/>
      <c r="D6" s="59"/>
      <c r="E6" s="59"/>
      <c r="F6" s="59"/>
      <c r="G6" s="59"/>
      <c r="H6" s="59"/>
      <c r="I6" s="59"/>
      <c r="J6" s="59" t="s">
        <v>79</v>
      </c>
    </row>
    <row r="7" spans="1:178" s="114" customFormat="1" ht="15" customHeight="1">
      <c r="A7" s="113"/>
      <c r="B7" s="178" t="s">
        <v>80</v>
      </c>
      <c r="C7" s="178" t="s">
        <v>81</v>
      </c>
      <c r="D7" s="178" t="s">
        <v>82</v>
      </c>
      <c r="E7" s="62" t="s">
        <v>83</v>
      </c>
      <c r="F7" s="62" t="s">
        <v>84</v>
      </c>
      <c r="G7" s="62" t="s">
        <v>85</v>
      </c>
      <c r="H7" s="62" t="s">
        <v>86</v>
      </c>
      <c r="I7" s="62" t="s">
        <v>87</v>
      </c>
      <c r="J7" s="178" t="s">
        <v>88</v>
      </c>
    </row>
    <row r="8" spans="1:178" s="117" customFormat="1" ht="15" customHeight="1">
      <c r="A8" s="115" t="s">
        <v>258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78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78" s="123" customFormat="1" ht="15" customHeight="1">
      <c r="A10" s="165" t="s">
        <v>259</v>
      </c>
      <c r="B10" s="71">
        <f>SUM(B11:B16)</f>
        <v>938459</v>
      </c>
      <c r="C10" s="71">
        <f t="shared" ref="C10:F10" si="0">SUM(C11:C16)</f>
        <v>942762</v>
      </c>
      <c r="D10" s="71">
        <f t="shared" si="0"/>
        <v>926568</v>
      </c>
      <c r="E10" s="71">
        <f t="shared" si="0"/>
        <v>925321</v>
      </c>
      <c r="F10" s="71">
        <f t="shared" si="0"/>
        <v>1013847</v>
      </c>
      <c r="G10" s="71">
        <v>1084595</v>
      </c>
      <c r="H10" s="71">
        <v>1164279</v>
      </c>
      <c r="I10" s="71">
        <v>1137526</v>
      </c>
      <c r="J10" s="180">
        <v>1154771</v>
      </c>
      <c r="K10" s="322"/>
      <c r="L10" s="322"/>
    </row>
    <row r="11" spans="1:178" ht="15" customHeight="1">
      <c r="A11" s="181" t="s">
        <v>260</v>
      </c>
      <c r="B11" s="75">
        <v>328146</v>
      </c>
      <c r="C11" s="75">
        <v>309924</v>
      </c>
      <c r="D11" s="75">
        <v>288480</v>
      </c>
      <c r="E11" s="75">
        <v>272794</v>
      </c>
      <c r="F11" s="75">
        <v>294878</v>
      </c>
      <c r="G11" s="75">
        <v>293042</v>
      </c>
      <c r="H11" s="75">
        <v>337766</v>
      </c>
      <c r="I11" s="75">
        <v>314826</v>
      </c>
      <c r="J11" s="210">
        <v>338186</v>
      </c>
      <c r="K11" s="323"/>
      <c r="L11" s="323"/>
    </row>
    <row r="12" spans="1:178" ht="15" customHeight="1">
      <c r="A12" s="181" t="s">
        <v>261</v>
      </c>
      <c r="B12" s="75">
        <v>325016</v>
      </c>
      <c r="C12" s="75">
        <v>330367</v>
      </c>
      <c r="D12" s="75">
        <v>337070</v>
      </c>
      <c r="E12" s="75">
        <v>366795</v>
      </c>
      <c r="F12" s="75">
        <v>399776</v>
      </c>
      <c r="G12" s="75">
        <v>493571</v>
      </c>
      <c r="H12" s="75">
        <v>524312</v>
      </c>
      <c r="I12" s="75">
        <v>548924</v>
      </c>
      <c r="J12" s="210">
        <v>539166</v>
      </c>
      <c r="K12" s="323"/>
      <c r="L12" s="323"/>
    </row>
    <row r="13" spans="1:178" ht="15" customHeight="1">
      <c r="A13" s="181" t="s">
        <v>262</v>
      </c>
      <c r="B13" s="75">
        <v>157507</v>
      </c>
      <c r="C13" s="75">
        <v>163190</v>
      </c>
      <c r="D13" s="75">
        <v>163130</v>
      </c>
      <c r="E13" s="75">
        <v>170743</v>
      </c>
      <c r="F13" s="75">
        <v>172560</v>
      </c>
      <c r="G13" s="75">
        <v>161704</v>
      </c>
      <c r="H13" s="75">
        <v>154003</v>
      </c>
      <c r="I13" s="75">
        <v>145017</v>
      </c>
      <c r="J13" s="210">
        <v>142709</v>
      </c>
      <c r="K13" s="323"/>
      <c r="L13" s="323"/>
    </row>
    <row r="14" spans="1:178" ht="15" customHeight="1">
      <c r="A14" s="181" t="s">
        <v>263</v>
      </c>
      <c r="B14" s="75">
        <v>53958</v>
      </c>
      <c r="C14" s="75">
        <v>54518</v>
      </c>
      <c r="D14" s="75">
        <v>52727</v>
      </c>
      <c r="E14" s="75">
        <v>49314</v>
      </c>
      <c r="F14" s="75">
        <v>52234</v>
      </c>
      <c r="G14" s="75">
        <v>53537</v>
      </c>
      <c r="H14" s="75">
        <v>54107</v>
      </c>
      <c r="I14" s="75">
        <v>53246</v>
      </c>
      <c r="J14" s="210">
        <v>45330</v>
      </c>
      <c r="K14" s="323"/>
      <c r="L14" s="323"/>
    </row>
    <row r="15" spans="1:178" ht="15" customHeight="1">
      <c r="A15" s="181" t="s">
        <v>95</v>
      </c>
      <c r="B15" s="75">
        <v>17993</v>
      </c>
      <c r="C15" s="75">
        <v>24809</v>
      </c>
      <c r="D15" s="75">
        <v>16057</v>
      </c>
      <c r="E15" s="75">
        <v>13826</v>
      </c>
      <c r="F15" s="75">
        <v>22483</v>
      </c>
      <c r="G15" s="75">
        <v>20193</v>
      </c>
      <c r="H15" s="75">
        <v>24346</v>
      </c>
      <c r="I15" s="75">
        <v>17408</v>
      </c>
      <c r="J15" s="210">
        <v>21056</v>
      </c>
      <c r="K15" s="323"/>
      <c r="L15" s="323"/>
    </row>
    <row r="16" spans="1:178" ht="15" customHeight="1">
      <c r="A16" s="181" t="s">
        <v>264</v>
      </c>
      <c r="B16" s="75">
        <v>55839</v>
      </c>
      <c r="C16" s="75">
        <v>59954</v>
      </c>
      <c r="D16" s="75">
        <v>69104</v>
      </c>
      <c r="E16" s="75">
        <v>51849</v>
      </c>
      <c r="F16" s="75">
        <v>71916</v>
      </c>
      <c r="G16" s="75">
        <v>62548</v>
      </c>
      <c r="H16" s="75">
        <v>69745</v>
      </c>
      <c r="I16" s="75">
        <v>58105</v>
      </c>
      <c r="J16" s="210">
        <v>68324</v>
      </c>
      <c r="K16" s="323"/>
      <c r="L16" s="323"/>
    </row>
    <row r="17" spans="1:12" s="123" customFormat="1" ht="15" customHeight="1">
      <c r="A17" s="165" t="s">
        <v>265</v>
      </c>
      <c r="B17" s="71">
        <f>SUM(B18:B19)</f>
        <v>290277</v>
      </c>
      <c r="C17" s="71">
        <f t="shared" ref="C17:F17" si="1">SUM(C18:C19)</f>
        <v>295694</v>
      </c>
      <c r="D17" s="71">
        <f t="shared" si="1"/>
        <v>299372</v>
      </c>
      <c r="E17" s="71">
        <f t="shared" si="1"/>
        <v>312280</v>
      </c>
      <c r="F17" s="71">
        <f t="shared" si="1"/>
        <v>308003</v>
      </c>
      <c r="G17" s="71">
        <v>312224</v>
      </c>
      <c r="H17" s="71">
        <v>316650</v>
      </c>
      <c r="I17" s="71">
        <v>321428</v>
      </c>
      <c r="J17" s="180">
        <v>321000</v>
      </c>
      <c r="K17" s="322"/>
      <c r="L17" s="322"/>
    </row>
    <row r="18" spans="1:12" ht="15" customHeight="1">
      <c r="A18" s="181" t="s">
        <v>266</v>
      </c>
      <c r="B18" s="75">
        <v>261106</v>
      </c>
      <c r="C18" s="75">
        <v>265241</v>
      </c>
      <c r="D18" s="75">
        <v>269675</v>
      </c>
      <c r="E18" s="75">
        <v>274765</v>
      </c>
      <c r="F18" s="75">
        <v>272257</v>
      </c>
      <c r="G18" s="75">
        <v>274861</v>
      </c>
      <c r="H18" s="75">
        <v>279186</v>
      </c>
      <c r="I18" s="75">
        <v>284606</v>
      </c>
      <c r="J18" s="210">
        <v>285163</v>
      </c>
      <c r="K18" s="323"/>
      <c r="L18" s="323"/>
    </row>
    <row r="19" spans="1:12" ht="15" customHeight="1">
      <c r="A19" s="181" t="s">
        <v>267</v>
      </c>
      <c r="B19" s="75">
        <v>29171</v>
      </c>
      <c r="C19" s="75">
        <v>30453</v>
      </c>
      <c r="D19" s="75">
        <v>29697</v>
      </c>
      <c r="E19" s="75">
        <v>37515</v>
      </c>
      <c r="F19" s="75">
        <v>35746</v>
      </c>
      <c r="G19" s="75">
        <v>37363</v>
      </c>
      <c r="H19" s="75">
        <v>37464</v>
      </c>
      <c r="I19" s="75">
        <v>36822</v>
      </c>
      <c r="J19" s="210">
        <v>35837</v>
      </c>
      <c r="K19" s="323"/>
      <c r="L19" s="323"/>
    </row>
    <row r="20" spans="1:12" s="123" customFormat="1" ht="15" customHeight="1">
      <c r="A20" s="165" t="s">
        <v>268</v>
      </c>
      <c r="B20" s="71">
        <v>4887</v>
      </c>
      <c r="C20" s="71">
        <v>7161</v>
      </c>
      <c r="D20" s="71">
        <v>8180</v>
      </c>
      <c r="E20" s="71">
        <v>8107</v>
      </c>
      <c r="F20" s="71">
        <v>5174</v>
      </c>
      <c r="G20" s="71">
        <v>7536</v>
      </c>
      <c r="H20" s="71">
        <v>7032</v>
      </c>
      <c r="I20" s="71">
        <v>7993</v>
      </c>
      <c r="J20" s="180">
        <v>6413</v>
      </c>
      <c r="K20" s="322"/>
      <c r="L20" s="322"/>
    </row>
    <row r="21" spans="1:12" s="123" customFormat="1" ht="15" customHeight="1">
      <c r="A21" s="165" t="s">
        <v>269</v>
      </c>
      <c r="B21" s="71">
        <v>26363</v>
      </c>
      <c r="C21" s="71">
        <v>31261</v>
      </c>
      <c r="D21" s="71">
        <v>30447</v>
      </c>
      <c r="E21" s="71">
        <v>28062</v>
      </c>
      <c r="F21" s="71">
        <v>27959</v>
      </c>
      <c r="G21" s="71">
        <v>30066</v>
      </c>
      <c r="H21" s="71">
        <v>32421</v>
      </c>
      <c r="I21" s="71">
        <v>32459</v>
      </c>
      <c r="J21" s="180">
        <v>34453</v>
      </c>
      <c r="K21" s="322"/>
      <c r="L21" s="322"/>
    </row>
    <row r="22" spans="1:12" s="123" customFormat="1" ht="15" customHeight="1">
      <c r="A22" s="165" t="s">
        <v>270</v>
      </c>
      <c r="B22" s="71">
        <f>SUM(B10,B17,B20,B21)</f>
        <v>1259986</v>
      </c>
      <c r="C22" s="71">
        <f t="shared" ref="C22:F22" si="2">SUM(C10,C17,C20,C21)</f>
        <v>1276878</v>
      </c>
      <c r="D22" s="71">
        <f t="shared" si="2"/>
        <v>1264567</v>
      </c>
      <c r="E22" s="71">
        <f t="shared" si="2"/>
        <v>1273770</v>
      </c>
      <c r="F22" s="71">
        <f t="shared" si="2"/>
        <v>1354983</v>
      </c>
      <c r="G22" s="71">
        <v>1434421</v>
      </c>
      <c r="H22" s="71">
        <v>1520382</v>
      </c>
      <c r="I22" s="71">
        <v>1499406</v>
      </c>
      <c r="J22" s="180">
        <v>1516637</v>
      </c>
      <c r="K22" s="322"/>
      <c r="L22" s="322"/>
    </row>
    <row r="23" spans="1:12" s="123" customFormat="1" ht="15" customHeight="1">
      <c r="A23" s="324" t="s">
        <v>271</v>
      </c>
      <c r="B23" s="71"/>
      <c r="C23" s="71"/>
      <c r="D23" s="71"/>
      <c r="E23" s="71"/>
      <c r="F23" s="71"/>
      <c r="G23" s="71"/>
      <c r="H23" s="71"/>
      <c r="I23" s="71"/>
      <c r="J23" s="180"/>
      <c r="K23" s="322"/>
      <c r="L23" s="322"/>
    </row>
    <row r="24" spans="1:12" ht="15" customHeight="1">
      <c r="A24" s="181" t="s">
        <v>272</v>
      </c>
      <c r="B24" s="75">
        <v>75100</v>
      </c>
      <c r="C24" s="75">
        <v>75100</v>
      </c>
      <c r="D24" s="75">
        <v>75100</v>
      </c>
      <c r="E24" s="75">
        <v>75100</v>
      </c>
      <c r="F24" s="75">
        <v>79100</v>
      </c>
      <c r="G24" s="75">
        <v>79100</v>
      </c>
      <c r="H24" s="75">
        <v>79100</v>
      </c>
      <c r="I24" s="75">
        <v>79100</v>
      </c>
      <c r="J24" s="210">
        <v>83100</v>
      </c>
      <c r="K24" s="323"/>
      <c r="L24" s="323"/>
    </row>
    <row r="25" spans="1:12" ht="15" customHeight="1">
      <c r="A25" s="181" t="s">
        <v>273</v>
      </c>
      <c r="B25" s="75">
        <v>-441</v>
      </c>
      <c r="C25" s="75">
        <v>-441</v>
      </c>
      <c r="D25" s="75">
        <v>-441</v>
      </c>
      <c r="E25" s="75">
        <v>-441</v>
      </c>
      <c r="F25" s="75">
        <v>-441</v>
      </c>
      <c r="G25" s="75">
        <v>-441</v>
      </c>
      <c r="H25" s="75">
        <v>-441</v>
      </c>
      <c r="I25" s="75">
        <v>-441</v>
      </c>
      <c r="J25" s="210">
        <v>0</v>
      </c>
      <c r="K25" s="323"/>
      <c r="L25" s="323"/>
    </row>
    <row r="26" spans="1:12" ht="15" customHeight="1">
      <c r="A26" s="181" t="s">
        <v>274</v>
      </c>
      <c r="B26" s="75">
        <v>11</v>
      </c>
      <c r="C26" s="75">
        <v>11</v>
      </c>
      <c r="D26" s="75">
        <v>11</v>
      </c>
      <c r="E26" s="75">
        <v>11</v>
      </c>
      <c r="F26" s="75">
        <v>11</v>
      </c>
      <c r="G26" s="75">
        <v>11</v>
      </c>
      <c r="H26" s="75">
        <v>11</v>
      </c>
      <c r="I26" s="75">
        <v>11</v>
      </c>
      <c r="J26" s="210">
        <v>11</v>
      </c>
      <c r="K26" s="323"/>
      <c r="L26" s="323"/>
    </row>
    <row r="27" spans="1:12" ht="15" customHeight="1">
      <c r="A27" s="181" t="s">
        <v>275</v>
      </c>
      <c r="B27" s="75">
        <v>49447</v>
      </c>
      <c r="C27" s="75">
        <v>53411</v>
      </c>
      <c r="D27" s="75">
        <v>57230</v>
      </c>
      <c r="E27" s="75">
        <v>52408</v>
      </c>
      <c r="F27" s="75">
        <v>50599</v>
      </c>
      <c r="G27" s="75">
        <v>52986</v>
      </c>
      <c r="H27" s="75">
        <v>55775</v>
      </c>
      <c r="I27" s="75">
        <v>59407</v>
      </c>
      <c r="J27" s="210">
        <v>59055</v>
      </c>
      <c r="K27" s="323"/>
      <c r="L27" s="323"/>
    </row>
    <row r="28" spans="1:12" ht="15" customHeight="1">
      <c r="A28" s="181" t="s">
        <v>276</v>
      </c>
      <c r="B28" s="75">
        <v>2556</v>
      </c>
      <c r="C28" s="75">
        <v>5555</v>
      </c>
      <c r="D28" s="75">
        <v>6412</v>
      </c>
      <c r="E28" s="75">
        <v>6645</v>
      </c>
      <c r="F28" s="75">
        <v>279</v>
      </c>
      <c r="G28" s="75">
        <v>3478</v>
      </c>
      <c r="H28" s="75">
        <v>3016</v>
      </c>
      <c r="I28" s="75">
        <v>5626</v>
      </c>
      <c r="J28" s="210">
        <v>2074</v>
      </c>
      <c r="K28" s="323"/>
      <c r="L28" s="323"/>
    </row>
    <row r="29" spans="1:12" s="123" customFormat="1" ht="15" customHeight="1">
      <c r="A29" s="165" t="s">
        <v>277</v>
      </c>
      <c r="B29" s="325">
        <f>SUM(B24:B28)</f>
        <v>126673</v>
      </c>
      <c r="C29" s="325">
        <f t="shared" ref="C29:F29" si="3">SUM(C24:C28)</f>
        <v>133636</v>
      </c>
      <c r="D29" s="325">
        <f t="shared" si="3"/>
        <v>138312</v>
      </c>
      <c r="E29" s="325">
        <f t="shared" si="3"/>
        <v>133723</v>
      </c>
      <c r="F29" s="325">
        <f t="shared" si="3"/>
        <v>129548</v>
      </c>
      <c r="G29" s="325">
        <v>135134</v>
      </c>
      <c r="H29" s="325">
        <v>137461</v>
      </c>
      <c r="I29" s="325">
        <v>143703</v>
      </c>
      <c r="J29" s="326">
        <v>144240</v>
      </c>
      <c r="K29" s="322"/>
      <c r="L29" s="322"/>
    </row>
    <row r="30" spans="1:12" s="123" customFormat="1" ht="15" customHeight="1">
      <c r="A30" s="165" t="s">
        <v>278</v>
      </c>
      <c r="B30" s="325">
        <v>1770</v>
      </c>
      <c r="C30" s="325">
        <v>1780</v>
      </c>
      <c r="D30" s="325">
        <v>1785</v>
      </c>
      <c r="E30" s="325">
        <v>1812</v>
      </c>
      <c r="F30" s="325">
        <v>1827</v>
      </c>
      <c r="G30" s="325">
        <v>1852</v>
      </c>
      <c r="H30" s="325">
        <v>1844</v>
      </c>
      <c r="I30" s="325">
        <v>1695</v>
      </c>
      <c r="J30" s="326">
        <v>1742</v>
      </c>
      <c r="K30" s="322"/>
      <c r="L30" s="322"/>
    </row>
    <row r="31" spans="1:12" s="123" customFormat="1" ht="15" customHeight="1">
      <c r="A31" s="165" t="s">
        <v>279</v>
      </c>
      <c r="B31" s="325">
        <f>SUM(B29:B30)</f>
        <v>128443</v>
      </c>
      <c r="C31" s="325">
        <f t="shared" ref="C31:F31" si="4">SUM(C29:C30)</f>
        <v>135416</v>
      </c>
      <c r="D31" s="325">
        <f t="shared" si="4"/>
        <v>140097</v>
      </c>
      <c r="E31" s="325">
        <f t="shared" si="4"/>
        <v>135535</v>
      </c>
      <c r="F31" s="325">
        <f t="shared" si="4"/>
        <v>131375</v>
      </c>
      <c r="G31" s="325">
        <v>136986</v>
      </c>
      <c r="H31" s="325">
        <v>139305</v>
      </c>
      <c r="I31" s="325">
        <v>145398</v>
      </c>
      <c r="J31" s="326">
        <v>145982</v>
      </c>
      <c r="K31" s="322"/>
      <c r="L31" s="322"/>
    </row>
    <row r="32" spans="1:12" ht="5.0999999999999996" customHeight="1">
      <c r="A32" s="181"/>
      <c r="B32" s="75"/>
      <c r="C32" s="75"/>
      <c r="D32" s="75"/>
      <c r="E32" s="75"/>
      <c r="F32" s="75"/>
      <c r="G32" s="75"/>
      <c r="H32" s="75"/>
      <c r="I32" s="75"/>
      <c r="J32" s="184"/>
      <c r="K32" s="323"/>
      <c r="L32" s="323"/>
    </row>
    <row r="33" spans="1:12" s="117" customFormat="1" ht="15" customHeight="1" thickBot="1">
      <c r="A33" s="144" t="s">
        <v>111</v>
      </c>
      <c r="B33" s="83">
        <f>SUM(B22,B31)</f>
        <v>1388429</v>
      </c>
      <c r="C33" s="83">
        <f t="shared" ref="C33:F33" si="5">SUM(C22,C31)</f>
        <v>1412294</v>
      </c>
      <c r="D33" s="83">
        <f t="shared" si="5"/>
        <v>1404664</v>
      </c>
      <c r="E33" s="83">
        <f t="shared" si="5"/>
        <v>1409305</v>
      </c>
      <c r="F33" s="83">
        <f t="shared" si="5"/>
        <v>1486358</v>
      </c>
      <c r="G33" s="83">
        <v>1571407</v>
      </c>
      <c r="H33" s="83">
        <v>1659687</v>
      </c>
      <c r="I33" s="83">
        <v>1644804</v>
      </c>
      <c r="J33" s="83">
        <v>1662619</v>
      </c>
      <c r="K33" s="322"/>
      <c r="L33" s="322"/>
    </row>
    <row r="34" spans="1:12" ht="12.75" customHeight="1" thickTop="1"/>
    <row r="35" spans="1:12" ht="42" customHeight="1">
      <c r="A35" s="253" t="s">
        <v>112</v>
      </c>
      <c r="B35" s="327"/>
      <c r="C35" s="327"/>
      <c r="D35" s="327"/>
      <c r="E35" s="327"/>
      <c r="F35" s="327"/>
      <c r="G35" s="327"/>
      <c r="H35" s="327"/>
      <c r="I35" s="327"/>
      <c r="J35" s="327"/>
    </row>
    <row r="36" spans="1:12" ht="24">
      <c r="A36" s="90" t="s">
        <v>113</v>
      </c>
    </row>
    <row r="37" spans="1:12" ht="39.950000000000003" customHeight="1">
      <c r="A37" s="327"/>
    </row>
  </sheetData>
  <hyperlinks>
    <hyperlink ref="J6" location="Índice!D9" display="Índice"/>
  </hyperlinks>
  <printOptions horizontalCentered="1"/>
  <pageMargins left="0" right="0" top="0.19685039370078741" bottom="0.19685039370078741" header="0.19685039370078741" footer="0.19685039370078741"/>
  <pageSetup paperSize="9" scale="63" orientation="portrait" r:id="rId1"/>
  <headerFooter>
    <oddHeader>&amp;R&amp;P/&amp;N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W42"/>
  <sheetViews>
    <sheetView showGridLines="0" zoomScaleNormal="100" workbookViewId="0">
      <pane xSplit="1" ySplit="8" topLeftCell="I9" activePane="bottomRight" state="frozen"/>
      <selection activeCell="D35" sqref="D35"/>
      <selection pane="topRight" activeCell="D35" sqref="D35"/>
      <selection pane="bottomLeft" activeCell="D35" sqref="D35"/>
      <selection pane="bottomRight" activeCell="V6" sqref="V6"/>
    </sheetView>
  </sheetViews>
  <sheetFormatPr defaultColWidth="9.375" defaultRowHeight="15" customHeight="1"/>
  <cols>
    <col min="1" max="1" width="81.25" style="360" bestFit="1" customWidth="1"/>
    <col min="2" max="5" width="9.375" style="360"/>
    <col min="6" max="6" width="9.375" style="360" customWidth="1"/>
    <col min="7" max="10" width="9.375" style="360"/>
    <col min="11" max="11" width="9.375" style="360" customWidth="1"/>
    <col min="12" max="15" width="9.375" style="360"/>
    <col min="16" max="16" width="9.375" style="360" customWidth="1"/>
    <col min="17" max="19" width="9.375" style="360"/>
    <col min="20" max="21" width="9.375" style="360" customWidth="1"/>
    <col min="22" max="22" width="9.375" style="350" customWidth="1"/>
    <col min="23" max="16384" width="9.375" style="350"/>
  </cols>
  <sheetData>
    <row r="1" spans="1:179" s="123" customFormat="1" ht="15" customHeight="1">
      <c r="A1" s="51"/>
      <c r="B1" s="45"/>
      <c r="C1" s="148"/>
      <c r="D1" s="45"/>
      <c r="E1" s="45"/>
      <c r="F1" s="148"/>
      <c r="G1" s="45"/>
      <c r="H1" s="45"/>
      <c r="I1" s="45"/>
      <c r="J1" s="45"/>
      <c r="K1" s="148"/>
      <c r="L1" s="45"/>
      <c r="M1" s="45"/>
      <c r="N1" s="45"/>
      <c r="O1" s="45"/>
      <c r="P1" s="148"/>
      <c r="Q1" s="45"/>
      <c r="R1" s="45"/>
      <c r="S1" s="45"/>
      <c r="T1" s="148"/>
      <c r="U1" s="148"/>
      <c r="V1" s="161"/>
      <c r="W1" s="94"/>
      <c r="X1" s="161"/>
      <c r="Y1" s="94"/>
      <c r="Z1" s="161"/>
      <c r="AA1" s="94"/>
      <c r="AB1" s="161"/>
      <c r="AC1" s="94"/>
      <c r="AD1" s="161"/>
      <c r="AE1" s="94"/>
      <c r="AF1" s="161"/>
      <c r="AG1" s="94"/>
      <c r="AH1" s="161"/>
      <c r="AI1" s="94"/>
      <c r="AJ1" s="161"/>
      <c r="AK1" s="94"/>
      <c r="AL1" s="161"/>
      <c r="AM1" s="162"/>
      <c r="AN1" s="162"/>
      <c r="AO1" s="94"/>
      <c r="AP1" s="161"/>
      <c r="AQ1" s="163"/>
      <c r="AR1" s="163"/>
      <c r="AS1" s="163"/>
      <c r="AT1" s="163"/>
      <c r="AU1" s="163"/>
      <c r="AV1" s="161"/>
      <c r="AW1" s="163"/>
      <c r="AX1" s="161"/>
      <c r="AY1" s="163"/>
      <c r="AZ1" s="163"/>
      <c r="BA1" s="163"/>
      <c r="BB1" s="164"/>
      <c r="BC1" s="164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94"/>
      <c r="BW1" s="161"/>
      <c r="BX1" s="94"/>
      <c r="BY1" s="161"/>
      <c r="BZ1" s="94"/>
      <c r="CA1" s="161"/>
      <c r="CB1" s="94"/>
      <c r="CC1" s="161"/>
      <c r="CD1" s="94"/>
      <c r="CE1" s="161"/>
      <c r="CF1" s="94"/>
      <c r="CG1" s="161"/>
      <c r="CH1" s="94"/>
      <c r="CI1" s="161"/>
      <c r="CJ1" s="94"/>
      <c r="CK1" s="161"/>
      <c r="CL1" s="94"/>
      <c r="CM1" s="161"/>
      <c r="CN1" s="94"/>
      <c r="CO1" s="161"/>
      <c r="CP1" s="94"/>
      <c r="CQ1" s="161"/>
      <c r="CR1" s="162"/>
      <c r="CS1" s="162"/>
      <c r="CT1" s="94"/>
      <c r="CU1" s="161"/>
      <c r="CV1" s="163"/>
      <c r="CW1" s="163"/>
      <c r="CX1" s="163"/>
      <c r="CY1" s="163"/>
      <c r="CZ1" s="163"/>
      <c r="DA1" s="161"/>
      <c r="DB1" s="163"/>
      <c r="DC1" s="161"/>
      <c r="DD1" s="163"/>
      <c r="DE1" s="163"/>
      <c r="DF1" s="163"/>
      <c r="DG1" s="164"/>
      <c r="DH1" s="164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94"/>
      <c r="EB1" s="161"/>
      <c r="EC1" s="94"/>
      <c r="ED1" s="161"/>
      <c r="EE1" s="94"/>
      <c r="EF1" s="161"/>
      <c r="EG1" s="94"/>
      <c r="EH1" s="161"/>
      <c r="EI1" s="94"/>
      <c r="EJ1" s="161"/>
      <c r="EK1" s="94"/>
      <c r="EL1" s="161"/>
      <c r="EM1" s="94"/>
      <c r="EN1" s="161"/>
      <c r="EO1" s="94"/>
      <c r="EP1" s="161"/>
      <c r="EQ1" s="94"/>
      <c r="ER1" s="161"/>
      <c r="ES1" s="94"/>
      <c r="ET1" s="161"/>
      <c r="EU1" s="94"/>
      <c r="EV1" s="161"/>
      <c r="EW1" s="162"/>
      <c r="EX1" s="162"/>
      <c r="EY1" s="94"/>
      <c r="EZ1" s="161"/>
      <c r="FA1" s="163"/>
      <c r="FB1" s="163"/>
      <c r="FC1" s="163"/>
      <c r="FD1" s="163"/>
      <c r="FE1" s="163"/>
      <c r="FF1" s="161"/>
      <c r="FG1" s="163"/>
      <c r="FH1" s="161"/>
      <c r="FI1" s="163"/>
      <c r="FJ1" s="163"/>
      <c r="FK1" s="163"/>
      <c r="FL1" s="164"/>
      <c r="FM1" s="164"/>
      <c r="FN1" s="94"/>
      <c r="FO1" s="161"/>
      <c r="FP1" s="94"/>
      <c r="FQ1" s="161"/>
      <c r="FR1" s="94"/>
      <c r="FS1" s="161"/>
      <c r="FT1" s="94"/>
      <c r="FU1" s="161"/>
      <c r="FV1" s="94"/>
      <c r="FW1" s="161"/>
    </row>
    <row r="2" spans="1:179" s="123" customFormat="1" ht="15" customHeight="1">
      <c r="A2" s="51"/>
      <c r="B2" s="45"/>
      <c r="C2" s="148"/>
      <c r="D2" s="45"/>
      <c r="E2" s="45"/>
      <c r="F2" s="148"/>
      <c r="G2" s="45"/>
      <c r="H2" s="45"/>
      <c r="I2" s="45"/>
      <c r="J2" s="45"/>
      <c r="K2" s="148"/>
      <c r="L2" s="45"/>
      <c r="M2" s="45"/>
      <c r="N2" s="45"/>
      <c r="O2" s="45"/>
      <c r="P2" s="148"/>
      <c r="Q2" s="45"/>
      <c r="R2" s="45"/>
      <c r="S2" s="45"/>
      <c r="T2" s="148"/>
      <c r="U2" s="148"/>
      <c r="V2" s="161"/>
      <c r="W2" s="94"/>
      <c r="X2" s="161"/>
      <c r="Y2" s="94"/>
      <c r="Z2" s="161"/>
      <c r="AA2" s="94"/>
      <c r="AB2" s="161"/>
      <c r="AC2" s="94"/>
      <c r="AD2" s="161"/>
      <c r="AE2" s="94"/>
      <c r="AF2" s="161"/>
      <c r="AG2" s="94"/>
      <c r="AH2" s="161"/>
      <c r="AI2" s="94"/>
      <c r="AJ2" s="161"/>
      <c r="AK2" s="94"/>
      <c r="AL2" s="161"/>
      <c r="AM2" s="162"/>
      <c r="AN2" s="162"/>
      <c r="AO2" s="94"/>
      <c r="AP2" s="161"/>
      <c r="AQ2" s="163"/>
      <c r="AR2" s="163"/>
      <c r="AS2" s="163"/>
      <c r="AT2" s="163"/>
      <c r="AU2" s="163"/>
      <c r="AV2" s="161"/>
      <c r="AW2" s="163"/>
      <c r="AX2" s="161"/>
      <c r="AY2" s="163"/>
      <c r="AZ2" s="163"/>
      <c r="BA2" s="163"/>
      <c r="BB2" s="164"/>
      <c r="BC2" s="164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94"/>
      <c r="BW2" s="161"/>
      <c r="BX2" s="94"/>
      <c r="BY2" s="161"/>
      <c r="BZ2" s="94"/>
      <c r="CA2" s="161"/>
      <c r="CB2" s="94"/>
      <c r="CC2" s="161"/>
      <c r="CD2" s="94"/>
      <c r="CE2" s="161"/>
      <c r="CF2" s="94"/>
      <c r="CG2" s="161"/>
      <c r="CH2" s="94"/>
      <c r="CI2" s="161"/>
      <c r="CJ2" s="94"/>
      <c r="CK2" s="161"/>
      <c r="CL2" s="94"/>
      <c r="CM2" s="161"/>
      <c r="CN2" s="94"/>
      <c r="CO2" s="161"/>
      <c r="CP2" s="94"/>
      <c r="CQ2" s="161"/>
      <c r="CR2" s="162"/>
      <c r="CS2" s="162"/>
      <c r="CT2" s="94"/>
      <c r="CU2" s="161"/>
      <c r="CV2" s="163"/>
      <c r="CW2" s="163"/>
      <c r="CX2" s="163"/>
      <c r="CY2" s="163"/>
      <c r="CZ2" s="163"/>
      <c r="DA2" s="161"/>
      <c r="DB2" s="163"/>
      <c r="DC2" s="161"/>
      <c r="DD2" s="163"/>
      <c r="DE2" s="163"/>
      <c r="DF2" s="163"/>
      <c r="DG2" s="164"/>
      <c r="DH2" s="164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94"/>
      <c r="EB2" s="161"/>
      <c r="EC2" s="94"/>
      <c r="ED2" s="161"/>
      <c r="EE2" s="94"/>
      <c r="EF2" s="161"/>
      <c r="EG2" s="94"/>
      <c r="EH2" s="161"/>
      <c r="EI2" s="94"/>
      <c r="EJ2" s="161"/>
      <c r="EK2" s="94"/>
      <c r="EL2" s="161"/>
      <c r="EM2" s="94"/>
      <c r="EN2" s="161"/>
      <c r="EO2" s="94"/>
      <c r="EP2" s="161"/>
      <c r="EQ2" s="94"/>
      <c r="ER2" s="161"/>
      <c r="ES2" s="94"/>
      <c r="ET2" s="161"/>
      <c r="EU2" s="94"/>
      <c r="EV2" s="161"/>
      <c r="EW2" s="162"/>
      <c r="EX2" s="162"/>
      <c r="EY2" s="94"/>
      <c r="EZ2" s="161"/>
      <c r="FA2" s="163"/>
      <c r="FB2" s="163"/>
      <c r="FC2" s="163"/>
      <c r="FD2" s="163"/>
      <c r="FE2" s="163"/>
      <c r="FF2" s="161"/>
      <c r="FG2" s="163"/>
      <c r="FH2" s="161"/>
      <c r="FI2" s="163"/>
      <c r="FJ2" s="163"/>
      <c r="FK2" s="163"/>
      <c r="FL2" s="164"/>
      <c r="FM2" s="164"/>
      <c r="FN2" s="94"/>
      <c r="FO2" s="161"/>
      <c r="FP2" s="94"/>
      <c r="FQ2" s="161"/>
      <c r="FR2" s="94"/>
      <c r="FS2" s="161"/>
      <c r="FT2" s="94"/>
      <c r="FU2" s="161"/>
      <c r="FV2" s="94"/>
      <c r="FW2" s="161"/>
    </row>
    <row r="3" spans="1:179" s="123" customFormat="1" ht="15" customHeight="1">
      <c r="A3" s="51"/>
      <c r="B3" s="45"/>
      <c r="C3" s="148"/>
      <c r="D3" s="45"/>
      <c r="E3" s="45"/>
      <c r="F3" s="148"/>
      <c r="G3" s="45"/>
      <c r="H3" s="45"/>
      <c r="I3" s="45"/>
      <c r="J3" s="45"/>
      <c r="K3" s="148"/>
      <c r="L3" s="45"/>
      <c r="M3" s="45"/>
      <c r="N3" s="45"/>
      <c r="O3" s="45"/>
      <c r="P3" s="148"/>
      <c r="Q3" s="45"/>
      <c r="R3" s="45"/>
      <c r="S3" s="45"/>
      <c r="T3" s="148"/>
      <c r="U3" s="148"/>
      <c r="V3" s="161"/>
      <c r="W3" s="94"/>
      <c r="X3" s="161"/>
      <c r="Y3" s="94"/>
      <c r="Z3" s="161"/>
      <c r="AA3" s="94"/>
      <c r="AB3" s="161"/>
      <c r="AC3" s="94"/>
      <c r="AD3" s="161"/>
      <c r="AE3" s="94"/>
      <c r="AF3" s="161"/>
      <c r="AG3" s="94"/>
      <c r="AH3" s="161"/>
      <c r="AI3" s="94"/>
      <c r="AJ3" s="161"/>
      <c r="AK3" s="94"/>
      <c r="AL3" s="161"/>
      <c r="AM3" s="162"/>
      <c r="AN3" s="162"/>
      <c r="AO3" s="94"/>
      <c r="AP3" s="161"/>
      <c r="AQ3" s="163"/>
      <c r="AR3" s="163"/>
      <c r="AS3" s="163"/>
      <c r="AT3" s="163"/>
      <c r="AU3" s="163"/>
      <c r="AV3" s="161"/>
      <c r="AW3" s="163"/>
      <c r="AX3" s="161"/>
      <c r="AY3" s="163"/>
      <c r="AZ3" s="163"/>
      <c r="BA3" s="163"/>
      <c r="BB3" s="164"/>
      <c r="BC3" s="164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94"/>
      <c r="BW3" s="161"/>
      <c r="BX3" s="94"/>
      <c r="BY3" s="161"/>
      <c r="BZ3" s="94"/>
      <c r="CA3" s="161"/>
      <c r="CB3" s="94"/>
      <c r="CC3" s="161"/>
      <c r="CD3" s="94"/>
      <c r="CE3" s="161"/>
      <c r="CF3" s="94"/>
      <c r="CG3" s="161"/>
      <c r="CH3" s="94"/>
      <c r="CI3" s="161"/>
      <c r="CJ3" s="94"/>
      <c r="CK3" s="161"/>
      <c r="CL3" s="94"/>
      <c r="CM3" s="161"/>
      <c r="CN3" s="94"/>
      <c r="CO3" s="161"/>
      <c r="CP3" s="94"/>
      <c r="CQ3" s="161"/>
      <c r="CR3" s="162"/>
      <c r="CS3" s="162"/>
      <c r="CT3" s="94"/>
      <c r="CU3" s="161"/>
      <c r="CV3" s="163"/>
      <c r="CW3" s="163"/>
      <c r="CX3" s="163"/>
      <c r="CY3" s="163"/>
      <c r="CZ3" s="163"/>
      <c r="DA3" s="161"/>
      <c r="DB3" s="163"/>
      <c r="DC3" s="161"/>
      <c r="DD3" s="163"/>
      <c r="DE3" s="163"/>
      <c r="DF3" s="163"/>
      <c r="DG3" s="164"/>
      <c r="DH3" s="164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94"/>
      <c r="EB3" s="161"/>
      <c r="EC3" s="94"/>
      <c r="ED3" s="161"/>
      <c r="EE3" s="94"/>
      <c r="EF3" s="161"/>
      <c r="EG3" s="94"/>
      <c r="EH3" s="161"/>
      <c r="EI3" s="94"/>
      <c r="EJ3" s="161"/>
      <c r="EK3" s="94"/>
      <c r="EL3" s="161"/>
      <c r="EM3" s="94"/>
      <c r="EN3" s="161"/>
      <c r="EO3" s="94"/>
      <c r="EP3" s="161"/>
      <c r="EQ3" s="94"/>
      <c r="ER3" s="161"/>
      <c r="ES3" s="94"/>
      <c r="ET3" s="161"/>
      <c r="EU3" s="94"/>
      <c r="EV3" s="161"/>
      <c r="EW3" s="162"/>
      <c r="EX3" s="162"/>
      <c r="EY3" s="94"/>
      <c r="EZ3" s="161"/>
      <c r="FA3" s="163"/>
      <c r="FB3" s="163"/>
      <c r="FC3" s="163"/>
      <c r="FD3" s="163"/>
      <c r="FE3" s="163"/>
      <c r="FF3" s="161"/>
      <c r="FG3" s="163"/>
      <c r="FH3" s="161"/>
      <c r="FI3" s="163"/>
      <c r="FJ3" s="163"/>
      <c r="FK3" s="163"/>
      <c r="FL3" s="164"/>
      <c r="FM3" s="164"/>
      <c r="FN3" s="94"/>
      <c r="FO3" s="161"/>
      <c r="FP3" s="94"/>
      <c r="FQ3" s="161"/>
      <c r="FR3" s="94"/>
      <c r="FS3" s="161"/>
      <c r="FT3" s="94"/>
      <c r="FU3" s="161"/>
      <c r="FV3" s="94"/>
      <c r="FW3" s="161"/>
    </row>
    <row r="4" spans="1:179" s="123" customFormat="1" ht="15" customHeight="1">
      <c r="A4" s="16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179" s="117" customFormat="1" ht="15" customHeight="1" thickBot="1">
      <c r="A5" s="102" t="s">
        <v>430</v>
      </c>
      <c r="B5" s="102"/>
      <c r="C5" s="102"/>
      <c r="D5" s="320"/>
      <c r="E5" s="320"/>
      <c r="F5" s="442"/>
      <c r="G5" s="320"/>
      <c r="H5" s="320"/>
      <c r="I5" s="320"/>
      <c r="J5" s="320"/>
      <c r="K5" s="442"/>
      <c r="L5" s="320"/>
      <c r="M5" s="320"/>
      <c r="N5" s="320"/>
      <c r="O5" s="320"/>
      <c r="P5" s="442"/>
      <c r="Q5" s="320"/>
      <c r="R5" s="320"/>
      <c r="S5" s="320"/>
      <c r="T5" s="197"/>
      <c r="U5" s="197"/>
    </row>
    <row r="6" spans="1:179" s="123" customFormat="1" ht="15" customHeight="1" thickTop="1">
      <c r="A6" s="321"/>
      <c r="B6" s="321"/>
      <c r="C6" s="321"/>
      <c r="D6" s="321"/>
      <c r="E6" s="321"/>
      <c r="F6" s="59"/>
      <c r="G6" s="321"/>
      <c r="H6" s="321"/>
      <c r="I6" s="321"/>
      <c r="J6" s="321"/>
      <c r="K6" s="59"/>
      <c r="L6" s="321"/>
      <c r="M6" s="321"/>
      <c r="N6" s="321"/>
      <c r="O6" s="321"/>
      <c r="P6" s="59"/>
      <c r="Q6" s="321"/>
      <c r="R6" s="321"/>
      <c r="S6" s="321"/>
      <c r="T6" s="121"/>
      <c r="U6" s="121"/>
      <c r="V6" s="443" t="s">
        <v>79</v>
      </c>
    </row>
    <row r="7" spans="1:179" s="114" customFormat="1" ht="15" customHeight="1">
      <c r="A7" s="113"/>
      <c r="B7" s="178" t="s">
        <v>232</v>
      </c>
      <c r="C7" s="178" t="s">
        <v>233</v>
      </c>
      <c r="D7" s="178" t="s">
        <v>234</v>
      </c>
      <c r="E7" s="178" t="s">
        <v>235</v>
      </c>
      <c r="F7" s="178" t="s">
        <v>236</v>
      </c>
      <c r="G7" s="178" t="s">
        <v>237</v>
      </c>
      <c r="H7" s="178" t="s">
        <v>238</v>
      </c>
      <c r="I7" s="178" t="s">
        <v>239</v>
      </c>
      <c r="J7" s="178" t="s">
        <v>1</v>
      </c>
      <c r="K7" s="178" t="s">
        <v>3</v>
      </c>
      <c r="L7" s="178" t="s">
        <v>240</v>
      </c>
      <c r="M7" s="178" t="s">
        <v>241</v>
      </c>
      <c r="N7" s="178" t="s">
        <v>242</v>
      </c>
      <c r="O7" s="178" t="s">
        <v>243</v>
      </c>
      <c r="P7" s="178" t="s">
        <v>244</v>
      </c>
      <c r="Q7" s="178" t="s">
        <v>245</v>
      </c>
      <c r="R7" s="178" t="s">
        <v>246</v>
      </c>
      <c r="S7" s="178" t="s">
        <v>247</v>
      </c>
      <c r="T7" s="178" t="s">
        <v>248</v>
      </c>
      <c r="U7" s="178" t="s">
        <v>249</v>
      </c>
      <c r="V7" s="178" t="s">
        <v>250</v>
      </c>
    </row>
    <row r="8" spans="1:179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179" s="122" customFormat="1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444"/>
    </row>
    <row r="10" spans="1:179" s="123" customFormat="1" ht="12.75" customHeight="1">
      <c r="A10" s="165" t="s">
        <v>431</v>
      </c>
      <c r="B10" s="445">
        <v>14035</v>
      </c>
      <c r="C10" s="445">
        <v>14377</v>
      </c>
      <c r="D10" s="445">
        <v>13358</v>
      </c>
      <c r="E10" s="445">
        <v>13809</v>
      </c>
      <c r="F10" s="445">
        <v>55579</v>
      </c>
      <c r="G10" s="445">
        <v>13522</v>
      </c>
      <c r="H10" s="445">
        <v>13507</v>
      </c>
      <c r="I10" s="445">
        <v>13953</v>
      </c>
      <c r="J10" s="445">
        <v>14774</v>
      </c>
      <c r="K10" s="445">
        <v>55756</v>
      </c>
      <c r="L10" s="445">
        <v>14087</v>
      </c>
      <c r="M10" s="445">
        <v>14468</v>
      </c>
      <c r="N10" s="445">
        <v>14773</v>
      </c>
      <c r="O10" s="445">
        <v>15428</v>
      </c>
      <c r="P10" s="445">
        <v>58756</v>
      </c>
      <c r="Q10" s="445">
        <f>SUM(Q11:Q12)</f>
        <v>14499</v>
      </c>
      <c r="R10" s="445">
        <f>SUM(R11:R12)</f>
        <v>16684</v>
      </c>
      <c r="S10" s="445">
        <f>SUM(S11:S12)</f>
        <v>15288</v>
      </c>
      <c r="T10" s="445">
        <f>SUM(T11:T12)</f>
        <v>16657</v>
      </c>
      <c r="U10" s="445">
        <f>SUM(U11:U12)</f>
        <v>63128</v>
      </c>
      <c r="V10" s="446">
        <v>15578</v>
      </c>
    </row>
    <row r="11" spans="1:179" s="122" customFormat="1" ht="12.75" customHeight="1">
      <c r="A11" s="181" t="s">
        <v>417</v>
      </c>
      <c r="B11" s="447">
        <v>12395</v>
      </c>
      <c r="C11" s="447">
        <v>12139</v>
      </c>
      <c r="D11" s="447">
        <v>11734</v>
      </c>
      <c r="E11" s="447">
        <v>11725</v>
      </c>
      <c r="F11" s="447">
        <v>47993</v>
      </c>
      <c r="G11" s="447">
        <v>11264</v>
      </c>
      <c r="H11" s="447">
        <v>11694</v>
      </c>
      <c r="I11" s="447">
        <v>11887</v>
      </c>
      <c r="J11" s="447">
        <v>11884</v>
      </c>
      <c r="K11" s="447">
        <v>46729</v>
      </c>
      <c r="L11" s="447">
        <v>11960</v>
      </c>
      <c r="M11" s="447">
        <v>12185</v>
      </c>
      <c r="N11" s="447">
        <v>12503</v>
      </c>
      <c r="O11" s="447">
        <v>12983</v>
      </c>
      <c r="P11" s="447">
        <v>49631</v>
      </c>
      <c r="Q11" s="447">
        <v>12964</v>
      </c>
      <c r="R11" s="447">
        <v>13163</v>
      </c>
      <c r="S11" s="447">
        <v>12794</v>
      </c>
      <c r="T11" s="447">
        <v>13219</v>
      </c>
      <c r="U11" s="447">
        <v>52140</v>
      </c>
      <c r="V11" s="448">
        <v>13225</v>
      </c>
    </row>
    <row r="12" spans="1:179" s="122" customFormat="1" ht="12.75" customHeight="1">
      <c r="A12" s="181" t="s">
        <v>432</v>
      </c>
      <c r="B12" s="447">
        <v>1640</v>
      </c>
      <c r="C12" s="447">
        <v>2238</v>
      </c>
      <c r="D12" s="447">
        <v>1624</v>
      </c>
      <c r="E12" s="447">
        <v>2084</v>
      </c>
      <c r="F12" s="447">
        <v>7586</v>
      </c>
      <c r="G12" s="447">
        <v>2258</v>
      </c>
      <c r="H12" s="447">
        <v>1813</v>
      </c>
      <c r="I12" s="447">
        <v>2066</v>
      </c>
      <c r="J12" s="447">
        <v>2890</v>
      </c>
      <c r="K12" s="447">
        <v>9027</v>
      </c>
      <c r="L12" s="447">
        <v>2127</v>
      </c>
      <c r="M12" s="447">
        <v>2283</v>
      </c>
      <c r="N12" s="447">
        <v>2270</v>
      </c>
      <c r="O12" s="447">
        <v>2445</v>
      </c>
      <c r="P12" s="447">
        <v>9125</v>
      </c>
      <c r="Q12" s="447">
        <v>1535</v>
      </c>
      <c r="R12" s="447">
        <v>3521</v>
      </c>
      <c r="S12" s="447">
        <v>2494</v>
      </c>
      <c r="T12" s="447">
        <v>3438</v>
      </c>
      <c r="U12" s="447">
        <v>10988</v>
      </c>
      <c r="V12" s="448">
        <v>2353</v>
      </c>
    </row>
    <row r="13" spans="1:179" s="122" customFormat="1" ht="6.75" customHeight="1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1"/>
    </row>
    <row r="14" spans="1:179" s="123" customFormat="1" ht="12.75" customHeight="1">
      <c r="A14" s="165" t="s">
        <v>255</v>
      </c>
      <c r="B14" s="445">
        <v>-5345</v>
      </c>
      <c r="C14" s="445">
        <v>-5438.4231443500003</v>
      </c>
      <c r="D14" s="445">
        <v>-4663</v>
      </c>
      <c r="E14" s="445">
        <v>-5456</v>
      </c>
      <c r="F14" s="445">
        <v>-20902.423144349999</v>
      </c>
      <c r="G14" s="445">
        <v>-3934.8038163000001</v>
      </c>
      <c r="H14" s="445">
        <v>-3491</v>
      </c>
      <c r="I14" s="445">
        <v>-3543</v>
      </c>
      <c r="J14" s="445">
        <v>-3786</v>
      </c>
      <c r="K14" s="445">
        <v>-14754.8038163</v>
      </c>
      <c r="L14" s="445">
        <v>-3604</v>
      </c>
      <c r="M14" s="445">
        <v>-3487</v>
      </c>
      <c r="N14" s="445">
        <v>-3336</v>
      </c>
      <c r="O14" s="445">
        <v>-3981</v>
      </c>
      <c r="P14" s="445">
        <v>-14408</v>
      </c>
      <c r="Q14" s="445">
        <f>SUM(Q15:Q18)</f>
        <v>-6708</v>
      </c>
      <c r="R14" s="445">
        <f>SUM(R15:R18)</f>
        <v>-8890</v>
      </c>
      <c r="S14" s="445">
        <f>SUM(S15:S18)</f>
        <v>-5588</v>
      </c>
      <c r="T14" s="445">
        <f t="shared" ref="T14:U14" si="0">SUM(T15:T18)</f>
        <v>-4568</v>
      </c>
      <c r="U14" s="445">
        <f t="shared" si="0"/>
        <v>-25754</v>
      </c>
      <c r="V14" s="446">
        <v>-3907</v>
      </c>
    </row>
    <row r="15" spans="1:179" s="122" customFormat="1" ht="12.75" customHeight="1">
      <c r="A15" s="181" t="s">
        <v>251</v>
      </c>
      <c r="B15" s="447">
        <v>-5896</v>
      </c>
      <c r="C15" s="447">
        <v>-6534</v>
      </c>
      <c r="D15" s="447">
        <v>-4955</v>
      </c>
      <c r="E15" s="447">
        <v>-5414</v>
      </c>
      <c r="F15" s="447">
        <v>-22799</v>
      </c>
      <c r="G15" s="447">
        <v>-4599</v>
      </c>
      <c r="H15" s="447">
        <v>-4369</v>
      </c>
      <c r="I15" s="447">
        <v>-4857</v>
      </c>
      <c r="J15" s="447">
        <v>-4495</v>
      </c>
      <c r="K15" s="447">
        <v>-18320</v>
      </c>
      <c r="L15" s="447">
        <v>-6292</v>
      </c>
      <c r="M15" s="447">
        <v>-4349</v>
      </c>
      <c r="N15" s="447">
        <v>-4522</v>
      </c>
      <c r="O15" s="447">
        <v>-4622</v>
      </c>
      <c r="P15" s="447">
        <v>-19785</v>
      </c>
      <c r="Q15" s="447">
        <v>-7359</v>
      </c>
      <c r="R15" s="447">
        <v>-8745</v>
      </c>
      <c r="S15" s="447">
        <v>-5626</v>
      </c>
      <c r="T15" s="447">
        <v>-4066</v>
      </c>
      <c r="U15" s="447">
        <v>-25796</v>
      </c>
      <c r="V15" s="448">
        <v>-4934.7421866015393</v>
      </c>
    </row>
    <row r="16" spans="1:179" s="122" customFormat="1" ht="12.75" customHeight="1">
      <c r="A16" s="181" t="s">
        <v>252</v>
      </c>
      <c r="B16" s="447">
        <v>1541</v>
      </c>
      <c r="C16" s="447">
        <v>2081</v>
      </c>
      <c r="D16" s="447">
        <v>1838</v>
      </c>
      <c r="E16" s="447">
        <v>1593</v>
      </c>
      <c r="F16" s="447">
        <v>7053</v>
      </c>
      <c r="G16" s="447">
        <v>1447</v>
      </c>
      <c r="H16" s="447">
        <v>1652</v>
      </c>
      <c r="I16" s="447">
        <v>2529</v>
      </c>
      <c r="J16" s="447">
        <v>1546</v>
      </c>
      <c r="K16" s="447">
        <v>7174</v>
      </c>
      <c r="L16" s="447">
        <v>3008</v>
      </c>
      <c r="M16" s="447">
        <v>1609</v>
      </c>
      <c r="N16" s="447">
        <v>1816</v>
      </c>
      <c r="O16" s="447">
        <v>1542</v>
      </c>
      <c r="P16" s="447">
        <v>7975</v>
      </c>
      <c r="Q16" s="447">
        <v>1420</v>
      </c>
      <c r="R16" s="447">
        <v>1104</v>
      </c>
      <c r="S16" s="447">
        <v>1828</v>
      </c>
      <c r="T16" s="447">
        <v>1588</v>
      </c>
      <c r="U16" s="447">
        <v>5940</v>
      </c>
      <c r="V16" s="448">
        <v>1729.7821918899999</v>
      </c>
    </row>
    <row r="17" spans="1:22" s="122" customFormat="1" ht="12.75" customHeight="1">
      <c r="A17" s="181" t="s">
        <v>433</v>
      </c>
      <c r="B17" s="447">
        <v>-570</v>
      </c>
      <c r="C17" s="447">
        <v>-577.42314435000003</v>
      </c>
      <c r="D17" s="447">
        <v>-789</v>
      </c>
      <c r="E17" s="447">
        <v>-852</v>
      </c>
      <c r="F17" s="447">
        <v>-2788.4231443500003</v>
      </c>
      <c r="G17" s="447">
        <v>-527.80381629999999</v>
      </c>
      <c r="H17" s="447">
        <v>-561</v>
      </c>
      <c r="I17" s="447">
        <v>-885</v>
      </c>
      <c r="J17" s="447">
        <v>-593</v>
      </c>
      <c r="K17" s="447">
        <v>-2566.8038163000001</v>
      </c>
      <c r="L17" s="447">
        <v>-364</v>
      </c>
      <c r="M17" s="447">
        <v>-612</v>
      </c>
      <c r="N17" s="447">
        <v>-535</v>
      </c>
      <c r="O17" s="447">
        <v>-771</v>
      </c>
      <c r="P17" s="447">
        <v>-2282</v>
      </c>
      <c r="Q17" s="447">
        <v>-595</v>
      </c>
      <c r="R17" s="447">
        <v>-777</v>
      </c>
      <c r="S17" s="447">
        <v>-1219</v>
      </c>
      <c r="T17" s="447">
        <v>-648</v>
      </c>
      <c r="U17" s="447">
        <v>-3239</v>
      </c>
      <c r="V17" s="448">
        <v>-659</v>
      </c>
    </row>
    <row r="18" spans="1:22" s="122" customFormat="1" ht="12.75" customHeight="1">
      <c r="A18" s="181" t="s">
        <v>434</v>
      </c>
      <c r="B18" s="447">
        <v>-420</v>
      </c>
      <c r="C18" s="447">
        <v>-408</v>
      </c>
      <c r="D18" s="447">
        <v>-757</v>
      </c>
      <c r="E18" s="447">
        <v>-783</v>
      </c>
      <c r="F18" s="447">
        <v>-2368</v>
      </c>
      <c r="G18" s="447">
        <v>-255</v>
      </c>
      <c r="H18" s="447">
        <v>-213</v>
      </c>
      <c r="I18" s="447">
        <v>-330</v>
      </c>
      <c r="J18" s="447">
        <v>-244</v>
      </c>
      <c r="K18" s="447">
        <v>-1042</v>
      </c>
      <c r="L18" s="447">
        <v>44</v>
      </c>
      <c r="M18" s="447">
        <v>-135</v>
      </c>
      <c r="N18" s="447">
        <v>-95</v>
      </c>
      <c r="O18" s="447">
        <v>-130</v>
      </c>
      <c r="P18" s="447">
        <v>-316</v>
      </c>
      <c r="Q18" s="447">
        <v>-174</v>
      </c>
      <c r="R18" s="447">
        <v>-472</v>
      </c>
      <c r="S18" s="447">
        <v>-571</v>
      </c>
      <c r="T18" s="447">
        <v>-1442</v>
      </c>
      <c r="U18" s="447">
        <v>-2659</v>
      </c>
      <c r="V18" s="448">
        <v>-43.412125750000001</v>
      </c>
    </row>
    <row r="19" spans="1:22" s="122" customFormat="1" ht="6.75" customHeight="1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1"/>
    </row>
    <row r="20" spans="1:22" s="123" customFormat="1" ht="12.75" customHeight="1">
      <c r="A20" s="165" t="s">
        <v>435</v>
      </c>
      <c r="B20" s="445">
        <v>8690</v>
      </c>
      <c r="C20" s="445">
        <v>8938.5768556500007</v>
      </c>
      <c r="D20" s="445">
        <v>8695</v>
      </c>
      <c r="E20" s="445">
        <v>8353</v>
      </c>
      <c r="F20" s="445">
        <v>34676.576855649997</v>
      </c>
      <c r="G20" s="445">
        <v>9587.1961836999999</v>
      </c>
      <c r="H20" s="445">
        <v>10016</v>
      </c>
      <c r="I20" s="445">
        <v>10410</v>
      </c>
      <c r="J20" s="445">
        <v>10988</v>
      </c>
      <c r="K20" s="445">
        <v>41001.196183699998</v>
      </c>
      <c r="L20" s="445">
        <v>10483</v>
      </c>
      <c r="M20" s="445">
        <v>10981</v>
      </c>
      <c r="N20" s="445">
        <v>11437</v>
      </c>
      <c r="O20" s="445">
        <v>11447</v>
      </c>
      <c r="P20" s="445">
        <v>44348</v>
      </c>
      <c r="Q20" s="445">
        <f>Q10+Q14</f>
        <v>7791</v>
      </c>
      <c r="R20" s="445">
        <f>R10+R14</f>
        <v>7794</v>
      </c>
      <c r="S20" s="445">
        <f>S10+S14</f>
        <v>9700</v>
      </c>
      <c r="T20" s="445">
        <f t="shared" ref="T20:U20" si="1">T10+T14</f>
        <v>12089</v>
      </c>
      <c r="U20" s="445">
        <f t="shared" si="1"/>
        <v>37374</v>
      </c>
      <c r="V20" s="446">
        <v>11671</v>
      </c>
    </row>
    <row r="21" spans="1:22" s="122" customFormat="1" ht="12.75" customHeight="1">
      <c r="A21" s="181" t="s">
        <v>436</v>
      </c>
      <c r="B21" s="447">
        <v>3126</v>
      </c>
      <c r="C21" s="447">
        <v>2792</v>
      </c>
      <c r="D21" s="447">
        <v>3012</v>
      </c>
      <c r="E21" s="447">
        <v>3347</v>
      </c>
      <c r="F21" s="447">
        <v>12277</v>
      </c>
      <c r="G21" s="447">
        <v>3127</v>
      </c>
      <c r="H21" s="447">
        <v>3221</v>
      </c>
      <c r="I21" s="447">
        <v>3231</v>
      </c>
      <c r="J21" s="447">
        <v>3542</v>
      </c>
      <c r="K21" s="447">
        <v>13121</v>
      </c>
      <c r="L21" s="447">
        <v>3826</v>
      </c>
      <c r="M21" s="447">
        <v>3594</v>
      </c>
      <c r="N21" s="447">
        <v>3473</v>
      </c>
      <c r="O21" s="447">
        <v>3900</v>
      </c>
      <c r="P21" s="447">
        <v>14793</v>
      </c>
      <c r="Q21" s="447">
        <v>2931</v>
      </c>
      <c r="R21" s="447">
        <v>3778</v>
      </c>
      <c r="S21" s="447">
        <v>3131</v>
      </c>
      <c r="T21" s="447">
        <v>2281</v>
      </c>
      <c r="U21" s="447">
        <v>12121</v>
      </c>
      <c r="V21" s="448">
        <v>3137</v>
      </c>
    </row>
    <row r="22" spans="1:22" s="122" customFormat="1" ht="12.75" customHeight="1">
      <c r="A22" s="181" t="s">
        <v>49</v>
      </c>
      <c r="B22" s="447">
        <v>7480</v>
      </c>
      <c r="C22" s="447">
        <v>7546.2094724400004</v>
      </c>
      <c r="D22" s="447">
        <v>7874</v>
      </c>
      <c r="E22" s="447">
        <v>8120</v>
      </c>
      <c r="F22" s="447">
        <v>31020.209472440001</v>
      </c>
      <c r="G22" s="447">
        <v>7886.2492842000001</v>
      </c>
      <c r="H22" s="447">
        <v>8171</v>
      </c>
      <c r="I22" s="447">
        <v>8123</v>
      </c>
      <c r="J22" s="447">
        <v>8434</v>
      </c>
      <c r="K22" s="447">
        <v>32614.249284199999</v>
      </c>
      <c r="L22" s="447">
        <v>8074</v>
      </c>
      <c r="M22" s="447">
        <v>8280</v>
      </c>
      <c r="N22" s="447">
        <v>8423</v>
      </c>
      <c r="O22" s="447">
        <v>8829</v>
      </c>
      <c r="P22" s="447">
        <v>33606</v>
      </c>
      <c r="Q22" s="447">
        <v>8283</v>
      </c>
      <c r="R22" s="447">
        <v>7626</v>
      </c>
      <c r="S22" s="447">
        <v>8121</v>
      </c>
      <c r="T22" s="447">
        <v>8717</v>
      </c>
      <c r="U22" s="447">
        <v>32747</v>
      </c>
      <c r="V22" s="448">
        <v>8067</v>
      </c>
    </row>
    <row r="23" spans="1:22" s="122" customFormat="1" ht="12.75" customHeight="1">
      <c r="A23" s="181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8"/>
    </row>
    <row r="24" spans="1:22" s="123" customFormat="1" ht="12.75" customHeight="1">
      <c r="A24" s="165" t="s">
        <v>437</v>
      </c>
      <c r="B24" s="445">
        <f>SUM(B25:B27)</f>
        <v>-10994</v>
      </c>
      <c r="C24" s="445">
        <f t="shared" ref="C24:U24" si="2">SUM(C25:C27)</f>
        <v>-11142.78632809</v>
      </c>
      <c r="D24" s="445">
        <f t="shared" si="2"/>
        <v>-11175</v>
      </c>
      <c r="E24" s="445">
        <f t="shared" si="2"/>
        <v>-11618</v>
      </c>
      <c r="F24" s="445">
        <f t="shared" si="2"/>
        <v>-44929.786328089998</v>
      </c>
      <c r="G24" s="445">
        <f t="shared" si="2"/>
        <v>-11136.445467900001</v>
      </c>
      <c r="H24" s="445">
        <f t="shared" si="2"/>
        <v>-11481</v>
      </c>
      <c r="I24" s="445">
        <f t="shared" si="2"/>
        <v>-11674</v>
      </c>
      <c r="J24" s="445">
        <f t="shared" si="2"/>
        <v>-12595</v>
      </c>
      <c r="K24" s="445">
        <f t="shared" si="2"/>
        <v>-46886.445467899997</v>
      </c>
      <c r="L24" s="445">
        <f t="shared" si="2"/>
        <v>-11809</v>
      </c>
      <c r="M24" s="445">
        <f t="shared" si="2"/>
        <v>-12123</v>
      </c>
      <c r="N24" s="445">
        <f t="shared" si="2"/>
        <v>-12434</v>
      </c>
      <c r="O24" s="445">
        <f t="shared" si="2"/>
        <v>-12660</v>
      </c>
      <c r="P24" s="445">
        <f t="shared" si="2"/>
        <v>-49026</v>
      </c>
      <c r="Q24" s="445">
        <f t="shared" si="2"/>
        <v>-11757</v>
      </c>
      <c r="R24" s="445">
        <f t="shared" si="2"/>
        <v>-11459</v>
      </c>
      <c r="S24" s="445">
        <f t="shared" si="2"/>
        <v>-11724</v>
      </c>
      <c r="T24" s="445">
        <f t="shared" si="2"/>
        <v>-11483</v>
      </c>
      <c r="U24" s="445">
        <f t="shared" si="2"/>
        <v>-46423</v>
      </c>
      <c r="V24" s="446">
        <v>-11204</v>
      </c>
    </row>
    <row r="25" spans="1:22" s="122" customFormat="1" ht="12.75" customHeight="1">
      <c r="A25" s="181" t="s">
        <v>52</v>
      </c>
      <c r="B25" s="447">
        <v>-4822</v>
      </c>
      <c r="C25" s="447">
        <v>-4967</v>
      </c>
      <c r="D25" s="447">
        <v>-4833</v>
      </c>
      <c r="E25" s="447">
        <v>-4878</v>
      </c>
      <c r="F25" s="447">
        <v>-19500</v>
      </c>
      <c r="G25" s="447">
        <v>-4829</v>
      </c>
      <c r="H25" s="447">
        <v>-4927</v>
      </c>
      <c r="I25" s="447">
        <v>-5006</v>
      </c>
      <c r="J25" s="447">
        <v>-5224</v>
      </c>
      <c r="K25" s="447">
        <v>-19986</v>
      </c>
      <c r="L25" s="447">
        <v>-5158</v>
      </c>
      <c r="M25" s="447">
        <v>-5488</v>
      </c>
      <c r="N25" s="447">
        <v>-5653</v>
      </c>
      <c r="O25" s="447">
        <v>-5468</v>
      </c>
      <c r="P25" s="447">
        <v>-21767</v>
      </c>
      <c r="Q25" s="447">
        <v>-5321</v>
      </c>
      <c r="R25" s="447">
        <v>-4833</v>
      </c>
      <c r="S25" s="447">
        <v>-4900</v>
      </c>
      <c r="T25" s="447">
        <v>-5134</v>
      </c>
      <c r="U25" s="447">
        <v>-20188</v>
      </c>
      <c r="V25" s="448">
        <v>-5069</v>
      </c>
    </row>
    <row r="26" spans="1:22" s="122" customFormat="1" ht="12.75" customHeight="1">
      <c r="A26" s="181" t="s">
        <v>56</v>
      </c>
      <c r="B26" s="447">
        <v>-4854</v>
      </c>
      <c r="C26" s="447">
        <v>-4898</v>
      </c>
      <c r="D26" s="447">
        <v>-5030</v>
      </c>
      <c r="E26" s="447">
        <v>-5340</v>
      </c>
      <c r="F26" s="447">
        <v>-20122</v>
      </c>
      <c r="G26" s="447">
        <v>-4810</v>
      </c>
      <c r="H26" s="447">
        <v>-4993</v>
      </c>
      <c r="I26" s="447">
        <v>-5093</v>
      </c>
      <c r="J26" s="447">
        <v>-5395</v>
      </c>
      <c r="K26" s="447">
        <v>-20291</v>
      </c>
      <c r="L26" s="447">
        <v>-5026</v>
      </c>
      <c r="M26" s="447">
        <v>-5103</v>
      </c>
      <c r="N26" s="447">
        <v>-5467</v>
      </c>
      <c r="O26" s="447">
        <v>-5811</v>
      </c>
      <c r="P26" s="447">
        <v>-21407</v>
      </c>
      <c r="Q26" s="447">
        <v>-5078</v>
      </c>
      <c r="R26" s="447">
        <v>-4970</v>
      </c>
      <c r="S26" s="447">
        <v>-5035</v>
      </c>
      <c r="T26" s="447">
        <v>-5364</v>
      </c>
      <c r="U26" s="447">
        <v>-20447</v>
      </c>
      <c r="V26" s="448">
        <v>-4812</v>
      </c>
    </row>
    <row r="27" spans="1:22" s="122" customFormat="1" ht="12.75" customHeight="1">
      <c r="A27" s="181" t="s">
        <v>438</v>
      </c>
      <c r="B27" s="447">
        <v>-1318</v>
      </c>
      <c r="C27" s="447">
        <v>-1277.7863280900001</v>
      </c>
      <c r="D27" s="447">
        <v>-1312</v>
      </c>
      <c r="E27" s="447">
        <v>-1400</v>
      </c>
      <c r="F27" s="447">
        <v>-5307.7863280900001</v>
      </c>
      <c r="G27" s="447">
        <v>-1497.4454679</v>
      </c>
      <c r="H27" s="447">
        <v>-1561</v>
      </c>
      <c r="I27" s="447">
        <v>-1575</v>
      </c>
      <c r="J27" s="447">
        <v>-1976</v>
      </c>
      <c r="K27" s="447">
        <v>-6609.4454679</v>
      </c>
      <c r="L27" s="447">
        <v>-1625</v>
      </c>
      <c r="M27" s="447">
        <v>-1532</v>
      </c>
      <c r="N27" s="447">
        <v>-1314</v>
      </c>
      <c r="O27" s="447">
        <v>-1381</v>
      </c>
      <c r="P27" s="447">
        <v>-5852</v>
      </c>
      <c r="Q27" s="447">
        <v>-1358</v>
      </c>
      <c r="R27" s="447">
        <v>-1656</v>
      </c>
      <c r="S27" s="447">
        <v>-1789</v>
      </c>
      <c r="T27" s="447">
        <v>-985</v>
      </c>
      <c r="U27" s="447">
        <v>-5788</v>
      </c>
      <c r="V27" s="448">
        <v>-1323</v>
      </c>
    </row>
    <row r="28" spans="1:22" s="122" customFormat="1" ht="12.75" customHeight="1">
      <c r="A28" s="181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8"/>
    </row>
    <row r="29" spans="1:22" s="122" customFormat="1" ht="12.75" customHeight="1">
      <c r="A29" s="181" t="s">
        <v>439</v>
      </c>
      <c r="B29" s="447">
        <v>-1772</v>
      </c>
      <c r="C29" s="447">
        <v>-1718</v>
      </c>
      <c r="D29" s="447">
        <v>-1696</v>
      </c>
      <c r="E29" s="447">
        <v>-1758</v>
      </c>
      <c r="F29" s="447">
        <v>-6944</v>
      </c>
      <c r="G29" s="447">
        <v>-1821</v>
      </c>
      <c r="H29" s="447">
        <v>-1831</v>
      </c>
      <c r="I29" s="447">
        <v>-1704</v>
      </c>
      <c r="J29" s="447">
        <v>-1844</v>
      </c>
      <c r="K29" s="447">
        <v>-7200</v>
      </c>
      <c r="L29" s="447">
        <v>-1752</v>
      </c>
      <c r="M29" s="447">
        <v>-1767</v>
      </c>
      <c r="N29" s="447">
        <v>-1835</v>
      </c>
      <c r="O29" s="447">
        <v>-2029</v>
      </c>
      <c r="P29" s="447">
        <v>-7383</v>
      </c>
      <c r="Q29" s="447">
        <v>-1913</v>
      </c>
      <c r="R29" s="447">
        <v>-2010</v>
      </c>
      <c r="S29" s="447">
        <v>-1917</v>
      </c>
      <c r="T29" s="447">
        <v>-1979</v>
      </c>
      <c r="U29" s="447">
        <v>-7819</v>
      </c>
      <c r="V29" s="448">
        <v>-1933</v>
      </c>
    </row>
    <row r="30" spans="1:22" s="122" customFormat="1" ht="12.75" customHeight="1">
      <c r="A30" s="181" t="s">
        <v>440</v>
      </c>
      <c r="B30" s="447">
        <v>58</v>
      </c>
      <c r="C30" s="447">
        <v>62</v>
      </c>
      <c r="D30" s="447">
        <v>42</v>
      </c>
      <c r="E30" s="447">
        <v>30</v>
      </c>
      <c r="F30" s="447">
        <v>192</v>
      </c>
      <c r="G30" s="447">
        <v>27</v>
      </c>
      <c r="H30" s="447">
        <v>48</v>
      </c>
      <c r="I30" s="447">
        <v>41</v>
      </c>
      <c r="J30" s="447">
        <v>79</v>
      </c>
      <c r="K30" s="447">
        <v>195</v>
      </c>
      <c r="L30" s="447">
        <v>48</v>
      </c>
      <c r="M30" s="447">
        <v>81</v>
      </c>
      <c r="N30" s="447">
        <v>75</v>
      </c>
      <c r="O30" s="447">
        <v>93</v>
      </c>
      <c r="P30" s="447">
        <v>297</v>
      </c>
      <c r="Q30" s="447">
        <v>62</v>
      </c>
      <c r="R30" s="447">
        <v>-25</v>
      </c>
      <c r="S30" s="447">
        <v>31</v>
      </c>
      <c r="T30" s="447">
        <v>47</v>
      </c>
      <c r="U30" s="447">
        <v>115</v>
      </c>
      <c r="V30" s="448">
        <v>30</v>
      </c>
    </row>
    <row r="31" spans="1:22" s="122" customFormat="1" ht="6.75" customHeight="1">
      <c r="A31" s="449"/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1"/>
    </row>
    <row r="32" spans="1:22" s="123" customFormat="1" ht="12.75" customHeight="1">
      <c r="A32" s="165" t="s">
        <v>367</v>
      </c>
      <c r="B32" s="445">
        <f t="shared" ref="B32:T32" si="3">SUM(B20:B24,B29:B30)</f>
        <v>6588</v>
      </c>
      <c r="C32" s="445">
        <f t="shared" si="3"/>
        <v>6478.0000000000018</v>
      </c>
      <c r="D32" s="445">
        <f t="shared" si="3"/>
        <v>6752</v>
      </c>
      <c r="E32" s="445">
        <f t="shared" si="3"/>
        <v>6474</v>
      </c>
      <c r="F32" s="445">
        <f t="shared" si="3"/>
        <v>26292.000000000007</v>
      </c>
      <c r="G32" s="445">
        <f t="shared" si="3"/>
        <v>7670</v>
      </c>
      <c r="H32" s="445">
        <f t="shared" si="3"/>
        <v>8144</v>
      </c>
      <c r="I32" s="445">
        <f t="shared" si="3"/>
        <v>8427</v>
      </c>
      <c r="J32" s="445">
        <f t="shared" si="3"/>
        <v>8604</v>
      </c>
      <c r="K32" s="445">
        <f t="shared" si="3"/>
        <v>32844.999999999993</v>
      </c>
      <c r="L32" s="445">
        <f t="shared" si="3"/>
        <v>8870</v>
      </c>
      <c r="M32" s="445">
        <f t="shared" si="3"/>
        <v>9046</v>
      </c>
      <c r="N32" s="445">
        <f t="shared" si="3"/>
        <v>9139</v>
      </c>
      <c r="O32" s="445">
        <f t="shared" si="3"/>
        <v>9580</v>
      </c>
      <c r="P32" s="445">
        <f t="shared" si="3"/>
        <v>36635</v>
      </c>
      <c r="Q32" s="445">
        <f t="shared" si="3"/>
        <v>5397</v>
      </c>
      <c r="R32" s="445">
        <f t="shared" si="3"/>
        <v>5704</v>
      </c>
      <c r="S32" s="445">
        <f t="shared" si="3"/>
        <v>7342</v>
      </c>
      <c r="T32" s="445">
        <f t="shared" si="3"/>
        <v>9672</v>
      </c>
      <c r="U32" s="445">
        <f>SUM(U20:U24,U29:U30)</f>
        <v>28115</v>
      </c>
      <c r="V32" s="446">
        <v>9768</v>
      </c>
    </row>
    <row r="33" spans="1:22" s="122" customFormat="1" ht="12.75" customHeight="1">
      <c r="A33" s="181" t="s">
        <v>441</v>
      </c>
      <c r="B33" s="447">
        <v>-52</v>
      </c>
      <c r="C33" s="447">
        <v>-34</v>
      </c>
      <c r="D33" s="447">
        <v>-25</v>
      </c>
      <c r="E33" s="447">
        <v>-16</v>
      </c>
      <c r="F33" s="447">
        <v>-127</v>
      </c>
      <c r="G33" s="447">
        <v>-9</v>
      </c>
      <c r="H33" s="447">
        <v>-17</v>
      </c>
      <c r="I33" s="447">
        <v>-17</v>
      </c>
      <c r="J33" s="447">
        <v>22</v>
      </c>
      <c r="K33" s="447">
        <v>-21</v>
      </c>
      <c r="L33" s="447">
        <v>24</v>
      </c>
      <c r="M33" s="447">
        <v>11</v>
      </c>
      <c r="N33" s="447">
        <v>19</v>
      </c>
      <c r="O33" s="447">
        <v>-22</v>
      </c>
      <c r="P33" s="447">
        <v>32</v>
      </c>
      <c r="Q33" s="447">
        <v>12</v>
      </c>
      <c r="R33" s="447">
        <v>-26</v>
      </c>
      <c r="S33" s="447">
        <v>16</v>
      </c>
      <c r="T33" s="447">
        <v>-79</v>
      </c>
      <c r="U33" s="447">
        <v>-77</v>
      </c>
      <c r="V33" s="448">
        <v>-89</v>
      </c>
    </row>
    <row r="34" spans="1:22" s="122" customFormat="1" ht="12.75" customHeight="1">
      <c r="A34" s="181" t="s">
        <v>442</v>
      </c>
      <c r="B34" s="447">
        <v>0</v>
      </c>
      <c r="C34" s="447">
        <v>0</v>
      </c>
      <c r="D34" s="447">
        <v>0</v>
      </c>
      <c r="E34" s="447">
        <v>0</v>
      </c>
      <c r="F34" s="447">
        <v>0</v>
      </c>
      <c r="G34" s="447">
        <v>0</v>
      </c>
      <c r="H34" s="447">
        <v>0</v>
      </c>
      <c r="I34" s="447">
        <v>0</v>
      </c>
      <c r="J34" s="447">
        <v>0</v>
      </c>
      <c r="K34" s="447">
        <v>0</v>
      </c>
      <c r="L34" s="447">
        <v>0</v>
      </c>
      <c r="M34" s="447">
        <v>0</v>
      </c>
      <c r="N34" s="447">
        <v>0</v>
      </c>
      <c r="O34" s="447">
        <v>0</v>
      </c>
      <c r="P34" s="447">
        <v>0</v>
      </c>
      <c r="Q34" s="447">
        <v>0</v>
      </c>
      <c r="R34" s="447">
        <v>0</v>
      </c>
      <c r="S34" s="447">
        <v>-170</v>
      </c>
      <c r="T34" s="447">
        <v>0</v>
      </c>
      <c r="U34" s="447">
        <v>-170</v>
      </c>
      <c r="V34" s="448">
        <v>0</v>
      </c>
    </row>
    <row r="35" spans="1:22" s="122" customFormat="1" ht="12.75" customHeight="1">
      <c r="A35" s="181" t="s">
        <v>443</v>
      </c>
      <c r="B35" s="447">
        <v>-1839</v>
      </c>
      <c r="C35" s="447">
        <v>-1699</v>
      </c>
      <c r="D35" s="447">
        <v>-1771</v>
      </c>
      <c r="E35" s="447">
        <v>-1543</v>
      </c>
      <c r="F35" s="447">
        <v>-6852</v>
      </c>
      <c r="G35" s="447">
        <v>-2483</v>
      </c>
      <c r="H35" s="447">
        <v>-2909</v>
      </c>
      <c r="I35" s="447">
        <v>-2897</v>
      </c>
      <c r="J35" s="447">
        <v>-2742</v>
      </c>
      <c r="K35" s="447">
        <v>-11031</v>
      </c>
      <c r="L35" s="447">
        <v>-2602</v>
      </c>
      <c r="M35" s="447">
        <v>-2535</v>
      </c>
      <c r="N35" s="447">
        <v>-2570</v>
      </c>
      <c r="O35" s="447">
        <v>-2861</v>
      </c>
      <c r="P35" s="447">
        <v>-10568</v>
      </c>
      <c r="Q35" s="447">
        <v>-1599</v>
      </c>
      <c r="R35" s="447">
        <v>-1747</v>
      </c>
      <c r="S35" s="447">
        <v>-2108</v>
      </c>
      <c r="T35" s="447">
        <v>-2717</v>
      </c>
      <c r="U35" s="447">
        <v>-8171</v>
      </c>
      <c r="V35" s="448">
        <v>-3096</v>
      </c>
    </row>
    <row r="36" spans="1:22" s="122" customFormat="1" ht="12.75" customHeight="1">
      <c r="A36" s="181" t="s">
        <v>444</v>
      </c>
      <c r="B36" s="447">
        <v>-49</v>
      </c>
      <c r="C36" s="447">
        <v>-41</v>
      </c>
      <c r="D36" s="447">
        <v>-146</v>
      </c>
      <c r="E36" s="447">
        <v>-53</v>
      </c>
      <c r="F36" s="447">
        <v>-289</v>
      </c>
      <c r="G36" s="447">
        <v>-76</v>
      </c>
      <c r="H36" s="447">
        <v>-57</v>
      </c>
      <c r="I36" s="447">
        <v>-42</v>
      </c>
      <c r="J36" s="447">
        <v>-54</v>
      </c>
      <c r="K36" s="447">
        <v>-229</v>
      </c>
      <c r="L36" s="447">
        <v>-54</v>
      </c>
      <c r="M36" s="447">
        <v>-60</v>
      </c>
      <c r="N36" s="447">
        <v>-46</v>
      </c>
      <c r="O36" s="447">
        <v>-52</v>
      </c>
      <c r="P36" s="447">
        <v>-212</v>
      </c>
      <c r="Q36" s="447">
        <v>-57</v>
      </c>
      <c r="R36" s="447">
        <v>-58</v>
      </c>
      <c r="S36" s="447">
        <v>-49</v>
      </c>
      <c r="T36" s="447">
        <v>-75</v>
      </c>
      <c r="U36" s="447">
        <v>-239</v>
      </c>
      <c r="V36" s="448">
        <v>-68</v>
      </c>
    </row>
    <row r="37" spans="1:22" s="122" customFormat="1" ht="6.75" customHeight="1">
      <c r="A37" s="449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452"/>
    </row>
    <row r="38" spans="1:22" s="117" customFormat="1" ht="15" customHeight="1" thickBot="1">
      <c r="A38" s="144" t="s">
        <v>445</v>
      </c>
      <c r="B38" s="193">
        <v>4648</v>
      </c>
      <c r="C38" s="193">
        <v>4704.0000000000018</v>
      </c>
      <c r="D38" s="193">
        <v>4810</v>
      </c>
      <c r="E38" s="193">
        <v>4862</v>
      </c>
      <c r="F38" s="193">
        <v>19024</v>
      </c>
      <c r="G38" s="193">
        <v>5102.0000000000009</v>
      </c>
      <c r="H38" s="193">
        <v>5161</v>
      </c>
      <c r="I38" s="193">
        <v>5471</v>
      </c>
      <c r="J38" s="193">
        <v>5830</v>
      </c>
      <c r="K38" s="193">
        <v>21564</v>
      </c>
      <c r="L38" s="193">
        <v>6238</v>
      </c>
      <c r="M38" s="193">
        <v>6462</v>
      </c>
      <c r="N38" s="193">
        <v>6542</v>
      </c>
      <c r="O38" s="193">
        <v>6645</v>
      </c>
      <c r="P38" s="193">
        <v>25887</v>
      </c>
      <c r="Q38" s="193">
        <f>SUM(Q32:Q36)</f>
        <v>3753</v>
      </c>
      <c r="R38" s="193">
        <f>SUM(R32:R36)</f>
        <v>3873</v>
      </c>
      <c r="S38" s="193">
        <f>SUM(S32:S36)</f>
        <v>5031</v>
      </c>
      <c r="T38" s="193">
        <f t="shared" ref="T38:U38" si="4">SUM(T32:T36)</f>
        <v>6801</v>
      </c>
      <c r="U38" s="193">
        <f t="shared" si="4"/>
        <v>19458</v>
      </c>
      <c r="V38" s="193">
        <v>6515</v>
      </c>
    </row>
    <row r="39" spans="1:22" ht="12.75" customHeight="1" thickTop="1"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53"/>
    </row>
    <row r="40" spans="1:22" ht="48">
      <c r="A40" s="454" t="s">
        <v>446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6"/>
    </row>
    <row r="41" spans="1:22" ht="15" customHeight="1">
      <c r="A41" s="454" t="s">
        <v>447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6"/>
    </row>
    <row r="42" spans="1:22" ht="15" customHeight="1">
      <c r="A42" s="454" t="s">
        <v>448</v>
      </c>
    </row>
  </sheetData>
  <hyperlinks>
    <hyperlink ref="V6" location="Índice!D9" display="Índice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1200" verticalDpi="1200" r:id="rId1"/>
  <headerFooter alignWithMargins="0">
    <oddHeader>&amp;R&amp;P/&amp;N</oddHeader>
  </headerFooter>
  <colBreaks count="1" manualBreakCount="1">
    <brk id="1" max="3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E36"/>
  <sheetViews>
    <sheetView showGridLines="0" zoomScaleNormal="100" workbookViewId="0">
      <pane xSplit="1" ySplit="8" topLeftCell="B9" activePane="bottomRight" state="frozen"/>
      <selection activeCell="A8" sqref="A8:A38"/>
      <selection pane="topRight" activeCell="A8" sqref="A8:A38"/>
      <selection pane="bottomLeft" activeCell="A8" sqref="A8:A38"/>
      <selection pane="bottomRight" activeCell="C7" sqref="C7"/>
    </sheetView>
  </sheetViews>
  <sheetFormatPr defaultColWidth="11" defaultRowHeight="12"/>
  <cols>
    <col min="1" max="1" width="60.25" style="243" customWidth="1"/>
    <col min="2" max="9" width="8.75" style="243" bestFit="1" customWidth="1"/>
    <col min="10" max="10" width="9.375" style="120" customWidth="1"/>
    <col min="11" max="16384" width="11" style="122"/>
  </cols>
  <sheetData>
    <row r="1" spans="1:213" s="123" customFormat="1" ht="15" customHeight="1">
      <c r="A1" s="51"/>
      <c r="B1" s="150"/>
      <c r="C1" s="150"/>
      <c r="D1" s="150"/>
      <c r="E1" s="195"/>
      <c r="F1" s="195"/>
      <c r="G1" s="195"/>
      <c r="H1" s="195"/>
      <c r="I1" s="195"/>
      <c r="J1" s="4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161"/>
      <c r="AO1" s="94"/>
      <c r="AP1" s="161"/>
      <c r="AQ1" s="94"/>
      <c r="AR1" s="161"/>
      <c r="AS1" s="94"/>
      <c r="AT1" s="161"/>
      <c r="AU1" s="94"/>
      <c r="AV1" s="161"/>
      <c r="AW1" s="94"/>
      <c r="AX1" s="161"/>
      <c r="AY1" s="94"/>
      <c r="AZ1" s="161"/>
      <c r="BA1" s="94"/>
      <c r="BB1" s="161"/>
      <c r="BC1" s="94"/>
      <c r="BD1" s="161"/>
      <c r="BE1" s="94"/>
      <c r="BF1" s="161"/>
      <c r="BG1" s="94"/>
      <c r="BH1" s="161"/>
      <c r="BI1" s="94"/>
      <c r="BJ1" s="161"/>
      <c r="BK1" s="94"/>
      <c r="BL1" s="161"/>
      <c r="BM1" s="94"/>
      <c r="BN1" s="161"/>
      <c r="BO1" s="94"/>
      <c r="BP1" s="161"/>
      <c r="BQ1" s="94"/>
      <c r="BR1" s="161"/>
      <c r="BS1" s="94"/>
      <c r="BT1" s="161"/>
      <c r="BU1" s="162"/>
      <c r="BV1" s="162"/>
      <c r="BW1" s="94"/>
      <c r="BX1" s="161"/>
      <c r="BY1" s="163"/>
      <c r="BZ1" s="163"/>
      <c r="CA1" s="163"/>
      <c r="CB1" s="163"/>
      <c r="CC1" s="163"/>
      <c r="CD1" s="161"/>
      <c r="CE1" s="163"/>
      <c r="CF1" s="161"/>
      <c r="CG1" s="163"/>
      <c r="CH1" s="163"/>
      <c r="CI1" s="163"/>
      <c r="CJ1" s="164"/>
      <c r="CK1" s="164"/>
      <c r="CL1" s="94"/>
      <c r="CM1" s="161"/>
      <c r="CN1" s="94"/>
      <c r="CO1" s="161"/>
      <c r="CP1" s="94"/>
      <c r="CQ1" s="161"/>
      <c r="CR1" s="94"/>
      <c r="CS1" s="161"/>
      <c r="CT1" s="94"/>
      <c r="CU1" s="161"/>
      <c r="CV1" s="94"/>
      <c r="CW1" s="161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94"/>
      <c r="DU1" s="161"/>
      <c r="DV1" s="94"/>
      <c r="DW1" s="161"/>
      <c r="DX1" s="94"/>
      <c r="DY1" s="161"/>
      <c r="DZ1" s="162"/>
      <c r="EA1" s="162"/>
      <c r="EB1" s="94"/>
      <c r="EC1" s="161"/>
      <c r="ED1" s="163"/>
      <c r="EE1" s="163"/>
      <c r="EF1" s="163"/>
      <c r="EG1" s="163"/>
      <c r="EH1" s="163"/>
      <c r="EI1" s="161"/>
      <c r="EJ1" s="163"/>
      <c r="EK1" s="161"/>
      <c r="EL1" s="163"/>
      <c r="EM1" s="163"/>
      <c r="EN1" s="163"/>
      <c r="EO1" s="164"/>
      <c r="EP1" s="164"/>
      <c r="EQ1" s="94"/>
      <c r="ER1" s="161"/>
      <c r="ES1" s="94"/>
      <c r="ET1" s="161"/>
      <c r="EU1" s="94"/>
      <c r="EV1" s="161"/>
      <c r="EW1" s="94"/>
      <c r="EX1" s="161"/>
      <c r="EY1" s="94"/>
      <c r="EZ1" s="161"/>
      <c r="FA1" s="94"/>
      <c r="FB1" s="161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94"/>
      <c r="FZ1" s="161"/>
      <c r="GA1" s="94"/>
      <c r="GB1" s="161"/>
      <c r="GC1" s="94"/>
      <c r="GD1" s="161"/>
      <c r="GE1" s="162"/>
      <c r="GF1" s="162"/>
      <c r="GG1" s="94"/>
      <c r="GH1" s="161"/>
      <c r="GI1" s="163"/>
      <c r="GJ1" s="163"/>
      <c r="GK1" s="163"/>
      <c r="GL1" s="163"/>
      <c r="GM1" s="163"/>
      <c r="GN1" s="161"/>
      <c r="GO1" s="163"/>
      <c r="GP1" s="161"/>
      <c r="GQ1" s="163"/>
      <c r="GR1" s="163"/>
      <c r="GS1" s="163"/>
      <c r="GT1" s="164"/>
      <c r="GU1" s="164"/>
      <c r="GV1" s="94"/>
      <c r="GW1" s="161"/>
      <c r="GX1" s="94"/>
      <c r="GY1" s="161"/>
      <c r="GZ1" s="94"/>
      <c r="HA1" s="161"/>
      <c r="HB1" s="94"/>
      <c r="HC1" s="161"/>
      <c r="HD1" s="94"/>
      <c r="HE1" s="161"/>
    </row>
    <row r="2" spans="1:213" s="123" customFormat="1" ht="15" customHeight="1">
      <c r="A2" s="51"/>
      <c r="B2" s="150"/>
      <c r="C2" s="150"/>
      <c r="D2" s="150"/>
      <c r="E2" s="195"/>
      <c r="F2" s="195"/>
      <c r="G2" s="195"/>
      <c r="H2" s="195"/>
      <c r="I2" s="195"/>
      <c r="J2" s="45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161"/>
      <c r="AO2" s="94"/>
      <c r="AP2" s="161"/>
      <c r="AQ2" s="94"/>
      <c r="AR2" s="161"/>
      <c r="AS2" s="94"/>
      <c r="AT2" s="161"/>
      <c r="AU2" s="94"/>
      <c r="AV2" s="161"/>
      <c r="AW2" s="94"/>
      <c r="AX2" s="161"/>
      <c r="AY2" s="94"/>
      <c r="AZ2" s="161"/>
      <c r="BA2" s="94"/>
      <c r="BB2" s="161"/>
      <c r="BC2" s="94"/>
      <c r="BD2" s="161"/>
      <c r="BE2" s="94"/>
      <c r="BF2" s="161"/>
      <c r="BG2" s="94"/>
      <c r="BH2" s="161"/>
      <c r="BI2" s="94"/>
      <c r="BJ2" s="161"/>
      <c r="BK2" s="94"/>
      <c r="BL2" s="161"/>
      <c r="BM2" s="94"/>
      <c r="BN2" s="161"/>
      <c r="BO2" s="94"/>
      <c r="BP2" s="161"/>
      <c r="BQ2" s="94"/>
      <c r="BR2" s="161"/>
      <c r="BS2" s="94"/>
      <c r="BT2" s="161"/>
      <c r="BU2" s="162"/>
      <c r="BV2" s="162"/>
      <c r="BW2" s="94"/>
      <c r="BX2" s="161"/>
      <c r="BY2" s="163"/>
      <c r="BZ2" s="163"/>
      <c r="CA2" s="163"/>
      <c r="CB2" s="163"/>
      <c r="CC2" s="163"/>
      <c r="CD2" s="161"/>
      <c r="CE2" s="163"/>
      <c r="CF2" s="161"/>
      <c r="CG2" s="163"/>
      <c r="CH2" s="163"/>
      <c r="CI2" s="163"/>
      <c r="CJ2" s="164"/>
      <c r="CK2" s="164"/>
      <c r="CL2" s="94"/>
      <c r="CM2" s="161"/>
      <c r="CN2" s="94"/>
      <c r="CO2" s="161"/>
      <c r="CP2" s="94"/>
      <c r="CQ2" s="161"/>
      <c r="CR2" s="94"/>
      <c r="CS2" s="161"/>
      <c r="CT2" s="94"/>
      <c r="CU2" s="161"/>
      <c r="CV2" s="94"/>
      <c r="CW2" s="161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94"/>
      <c r="DU2" s="161"/>
      <c r="DV2" s="94"/>
      <c r="DW2" s="161"/>
      <c r="DX2" s="94"/>
      <c r="DY2" s="161"/>
      <c r="DZ2" s="162"/>
      <c r="EA2" s="162"/>
      <c r="EB2" s="94"/>
      <c r="EC2" s="161"/>
      <c r="ED2" s="163"/>
      <c r="EE2" s="163"/>
      <c r="EF2" s="163"/>
      <c r="EG2" s="163"/>
      <c r="EH2" s="163"/>
      <c r="EI2" s="161"/>
      <c r="EJ2" s="163"/>
      <c r="EK2" s="161"/>
      <c r="EL2" s="163"/>
      <c r="EM2" s="163"/>
      <c r="EN2" s="163"/>
      <c r="EO2" s="164"/>
      <c r="EP2" s="164"/>
      <c r="EQ2" s="94"/>
      <c r="ER2" s="161"/>
      <c r="ES2" s="94"/>
      <c r="ET2" s="161"/>
      <c r="EU2" s="94"/>
      <c r="EV2" s="161"/>
      <c r="EW2" s="94"/>
      <c r="EX2" s="161"/>
      <c r="EY2" s="94"/>
      <c r="EZ2" s="161"/>
      <c r="FA2" s="94"/>
      <c r="FB2" s="161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94"/>
      <c r="FZ2" s="161"/>
      <c r="GA2" s="94"/>
      <c r="GB2" s="161"/>
      <c r="GC2" s="94"/>
      <c r="GD2" s="161"/>
      <c r="GE2" s="162"/>
      <c r="GF2" s="162"/>
      <c r="GG2" s="94"/>
      <c r="GH2" s="161"/>
      <c r="GI2" s="163"/>
      <c r="GJ2" s="163"/>
      <c r="GK2" s="163"/>
      <c r="GL2" s="163"/>
      <c r="GM2" s="163"/>
      <c r="GN2" s="161"/>
      <c r="GO2" s="163"/>
      <c r="GP2" s="161"/>
      <c r="GQ2" s="163"/>
      <c r="GR2" s="163"/>
      <c r="GS2" s="163"/>
      <c r="GT2" s="164"/>
      <c r="GU2" s="164"/>
      <c r="GV2" s="94"/>
      <c r="GW2" s="161"/>
      <c r="GX2" s="94"/>
      <c r="GY2" s="161"/>
      <c r="GZ2" s="94"/>
      <c r="HA2" s="161"/>
      <c r="HB2" s="94"/>
      <c r="HC2" s="161"/>
      <c r="HD2" s="94"/>
      <c r="HE2" s="161"/>
    </row>
    <row r="3" spans="1:213" s="123" customFormat="1" ht="15" customHeight="1">
      <c r="A3" s="51"/>
      <c r="B3" s="150"/>
      <c r="C3" s="150"/>
      <c r="D3" s="150"/>
      <c r="E3" s="195"/>
      <c r="F3" s="195"/>
      <c r="G3" s="195"/>
      <c r="H3" s="195"/>
      <c r="I3" s="195"/>
      <c r="J3" s="45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161"/>
      <c r="AO3" s="94"/>
      <c r="AP3" s="161"/>
      <c r="AQ3" s="94"/>
      <c r="AR3" s="161"/>
      <c r="AS3" s="94"/>
      <c r="AT3" s="161"/>
      <c r="AU3" s="94"/>
      <c r="AV3" s="161"/>
      <c r="AW3" s="94"/>
      <c r="AX3" s="161"/>
      <c r="AY3" s="94"/>
      <c r="AZ3" s="161"/>
      <c r="BA3" s="94"/>
      <c r="BB3" s="161"/>
      <c r="BC3" s="94"/>
      <c r="BD3" s="161"/>
      <c r="BE3" s="94"/>
      <c r="BF3" s="161"/>
      <c r="BG3" s="94"/>
      <c r="BH3" s="161"/>
      <c r="BI3" s="94"/>
      <c r="BJ3" s="161"/>
      <c r="BK3" s="94"/>
      <c r="BL3" s="161"/>
      <c r="BM3" s="94"/>
      <c r="BN3" s="161"/>
      <c r="BO3" s="94"/>
      <c r="BP3" s="161"/>
      <c r="BQ3" s="94"/>
      <c r="BR3" s="161"/>
      <c r="BS3" s="94"/>
      <c r="BT3" s="161"/>
      <c r="BU3" s="162"/>
      <c r="BV3" s="162"/>
      <c r="BW3" s="94"/>
      <c r="BX3" s="161"/>
      <c r="BY3" s="163"/>
      <c r="BZ3" s="163"/>
      <c r="CA3" s="163"/>
      <c r="CB3" s="163"/>
      <c r="CC3" s="163"/>
      <c r="CD3" s="161"/>
      <c r="CE3" s="163"/>
      <c r="CF3" s="161"/>
      <c r="CG3" s="163"/>
      <c r="CH3" s="163"/>
      <c r="CI3" s="163"/>
      <c r="CJ3" s="164"/>
      <c r="CK3" s="164"/>
      <c r="CL3" s="94"/>
      <c r="CM3" s="161"/>
      <c r="CN3" s="94"/>
      <c r="CO3" s="161"/>
      <c r="CP3" s="94"/>
      <c r="CQ3" s="161"/>
      <c r="CR3" s="94"/>
      <c r="CS3" s="161"/>
      <c r="CT3" s="94"/>
      <c r="CU3" s="161"/>
      <c r="CV3" s="94"/>
      <c r="CW3" s="161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94"/>
      <c r="DU3" s="161"/>
      <c r="DV3" s="94"/>
      <c r="DW3" s="161"/>
      <c r="DX3" s="94"/>
      <c r="DY3" s="161"/>
      <c r="DZ3" s="162"/>
      <c r="EA3" s="162"/>
      <c r="EB3" s="94"/>
      <c r="EC3" s="161"/>
      <c r="ED3" s="163"/>
      <c r="EE3" s="163"/>
      <c r="EF3" s="163"/>
      <c r="EG3" s="163"/>
      <c r="EH3" s="163"/>
      <c r="EI3" s="161"/>
      <c r="EJ3" s="163"/>
      <c r="EK3" s="161"/>
      <c r="EL3" s="163"/>
      <c r="EM3" s="163"/>
      <c r="EN3" s="163"/>
      <c r="EO3" s="164"/>
      <c r="EP3" s="164"/>
      <c r="EQ3" s="94"/>
      <c r="ER3" s="161"/>
      <c r="ES3" s="94"/>
      <c r="ET3" s="161"/>
      <c r="EU3" s="94"/>
      <c r="EV3" s="161"/>
      <c r="EW3" s="94"/>
      <c r="EX3" s="161"/>
      <c r="EY3" s="94"/>
      <c r="EZ3" s="161"/>
      <c r="FA3" s="94"/>
      <c r="FB3" s="161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94"/>
      <c r="FZ3" s="161"/>
      <c r="GA3" s="94"/>
      <c r="GB3" s="161"/>
      <c r="GC3" s="94"/>
      <c r="GD3" s="161"/>
      <c r="GE3" s="162"/>
      <c r="GF3" s="162"/>
      <c r="GG3" s="94"/>
      <c r="GH3" s="161"/>
      <c r="GI3" s="163"/>
      <c r="GJ3" s="163"/>
      <c r="GK3" s="163"/>
      <c r="GL3" s="163"/>
      <c r="GM3" s="163"/>
      <c r="GN3" s="161"/>
      <c r="GO3" s="163"/>
      <c r="GP3" s="161"/>
      <c r="GQ3" s="163"/>
      <c r="GR3" s="163"/>
      <c r="GS3" s="163"/>
      <c r="GT3" s="164"/>
      <c r="GU3" s="164"/>
      <c r="GV3" s="94"/>
      <c r="GW3" s="161"/>
      <c r="GX3" s="94"/>
      <c r="GY3" s="161"/>
      <c r="GZ3" s="94"/>
      <c r="HA3" s="161"/>
      <c r="HB3" s="94"/>
      <c r="HC3" s="161"/>
      <c r="HD3" s="94"/>
      <c r="HE3" s="161"/>
    </row>
    <row r="4" spans="1:213" s="123" customFormat="1" ht="15" customHeight="1">
      <c r="A4" s="165"/>
      <c r="B4" s="166"/>
      <c r="C4" s="166"/>
      <c r="D4" s="166"/>
      <c r="E4" s="196"/>
      <c r="F4" s="196"/>
      <c r="G4" s="196"/>
      <c r="H4" s="196"/>
      <c r="I4" s="196"/>
      <c r="J4" s="101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17"/>
      <c r="AD4" s="117"/>
      <c r="AE4" s="117"/>
      <c r="AF4" s="168"/>
      <c r="AG4" s="168"/>
      <c r="AH4" s="168"/>
      <c r="AI4" s="168"/>
      <c r="AJ4" s="168"/>
      <c r="AK4" s="168"/>
      <c r="AL4" s="168"/>
      <c r="AM4" s="168"/>
    </row>
    <row r="5" spans="1:213" s="123" customFormat="1" ht="15" customHeight="1" thickBot="1">
      <c r="A5" s="102" t="s">
        <v>568</v>
      </c>
      <c r="B5" s="321"/>
      <c r="C5" s="321"/>
      <c r="D5" s="321"/>
      <c r="E5" s="321"/>
      <c r="F5" s="321"/>
      <c r="G5" s="321"/>
      <c r="H5" s="321"/>
      <c r="I5" s="321"/>
      <c r="J5" s="121"/>
    </row>
    <row r="6" spans="1:213" s="539" customFormat="1" ht="15" customHeight="1" thickTop="1">
      <c r="A6" s="537"/>
      <c r="B6" s="538"/>
      <c r="C6" s="538"/>
      <c r="D6" s="538"/>
      <c r="E6" s="236"/>
      <c r="F6" s="236"/>
      <c r="G6" s="236"/>
      <c r="H6" s="236"/>
      <c r="I6" s="236"/>
      <c r="J6" s="59" t="s">
        <v>79</v>
      </c>
    </row>
    <row r="7" spans="1:213" s="541" customFormat="1" ht="15" customHeight="1">
      <c r="A7" s="540"/>
      <c r="B7" s="178" t="s">
        <v>80</v>
      </c>
      <c r="C7" s="178" t="s">
        <v>81</v>
      </c>
      <c r="D7" s="178" t="s">
        <v>82</v>
      </c>
      <c r="E7" s="178" t="s">
        <v>83</v>
      </c>
      <c r="F7" s="178" t="s">
        <v>84</v>
      </c>
      <c r="G7" s="178" t="s">
        <v>85</v>
      </c>
      <c r="H7" s="178" t="s">
        <v>86</v>
      </c>
      <c r="I7" s="178" t="s">
        <v>87</v>
      </c>
      <c r="J7" s="62" t="s">
        <v>88</v>
      </c>
    </row>
    <row r="8" spans="1:213" s="123" customFormat="1" ht="15" customHeight="1">
      <c r="A8" s="542" t="s">
        <v>89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213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444"/>
    </row>
    <row r="10" spans="1:213" s="98" customFormat="1">
      <c r="A10" s="52" t="s">
        <v>90</v>
      </c>
      <c r="B10" s="71">
        <v>17832</v>
      </c>
      <c r="C10" s="71">
        <v>15162</v>
      </c>
      <c r="D10" s="71">
        <v>16228</v>
      </c>
      <c r="E10" s="71">
        <v>18988</v>
      </c>
      <c r="F10" s="71">
        <v>23629</v>
      </c>
      <c r="G10" s="71">
        <v>22305</v>
      </c>
      <c r="H10" s="71">
        <v>25972</v>
      </c>
      <c r="I10" s="71">
        <v>23845</v>
      </c>
      <c r="J10" s="180">
        <v>25895</v>
      </c>
      <c r="K10" s="322"/>
      <c r="L10" s="322"/>
      <c r="M10" s="322"/>
    </row>
    <row r="11" spans="1:213" s="98" customFormat="1" ht="15" customHeight="1">
      <c r="A11" s="52" t="s">
        <v>91</v>
      </c>
      <c r="B11" s="71">
        <v>1225737</v>
      </c>
      <c r="C11" s="71">
        <v>1258240</v>
      </c>
      <c r="D11" s="71">
        <v>1259869</v>
      </c>
      <c r="E11" s="71">
        <v>1253843</v>
      </c>
      <c r="F11" s="71">
        <v>1311478</v>
      </c>
      <c r="G11" s="71">
        <v>1391970</v>
      </c>
      <c r="H11" s="71">
        <v>1473292</v>
      </c>
      <c r="I11" s="71">
        <v>1472838</v>
      </c>
      <c r="J11" s="180">
        <v>1493421</v>
      </c>
      <c r="K11" s="322"/>
      <c r="L11" s="322"/>
    </row>
    <row r="12" spans="1:213" s="543" customFormat="1" ht="15" customHeight="1">
      <c r="A12" s="74" t="s">
        <v>92</v>
      </c>
      <c r="B12" s="75">
        <v>110877</v>
      </c>
      <c r="C12" s="75">
        <v>106707</v>
      </c>
      <c r="D12" s="75">
        <v>71351</v>
      </c>
      <c r="E12" s="75">
        <v>58612</v>
      </c>
      <c r="F12" s="75">
        <v>89434</v>
      </c>
      <c r="G12" s="75">
        <v>155492</v>
      </c>
      <c r="H12" s="75">
        <v>220236</v>
      </c>
      <c r="I12" s="75">
        <v>191147</v>
      </c>
      <c r="J12" s="210">
        <v>134253</v>
      </c>
      <c r="K12" s="323"/>
      <c r="L12" s="323"/>
    </row>
    <row r="13" spans="1:213" s="543" customFormat="1" ht="15" customHeight="1">
      <c r="A13" s="74" t="s">
        <v>93</v>
      </c>
      <c r="B13" s="75">
        <v>86647</v>
      </c>
      <c r="C13" s="75">
        <v>86862</v>
      </c>
      <c r="D13" s="75">
        <v>86347</v>
      </c>
      <c r="E13" s="75">
        <v>90622</v>
      </c>
      <c r="F13" s="75">
        <v>65895</v>
      </c>
      <c r="G13" s="75">
        <v>80949</v>
      </c>
      <c r="H13" s="75">
        <v>81310</v>
      </c>
      <c r="I13" s="75">
        <v>83758</v>
      </c>
      <c r="J13" s="210">
        <v>83854</v>
      </c>
      <c r="K13" s="323"/>
      <c r="L13" s="323"/>
    </row>
    <row r="14" spans="1:213" s="543" customFormat="1" ht="15" customHeight="1">
      <c r="A14" s="74" t="s">
        <v>94</v>
      </c>
      <c r="B14" s="75">
        <v>543740</v>
      </c>
      <c r="C14" s="75">
        <v>562693</v>
      </c>
      <c r="D14" s="75">
        <v>585162</v>
      </c>
      <c r="E14" s="75">
        <v>595028</v>
      </c>
      <c r="F14" s="75">
        <v>582461</v>
      </c>
      <c r="G14" s="75">
        <v>588037</v>
      </c>
      <c r="H14" s="75">
        <v>591295</v>
      </c>
      <c r="I14" s="75">
        <v>616498</v>
      </c>
      <c r="J14" s="210">
        <v>657739</v>
      </c>
      <c r="K14" s="323"/>
      <c r="L14" s="323"/>
    </row>
    <row r="15" spans="1:213" s="543" customFormat="1" ht="15" customHeight="1">
      <c r="A15" s="74" t="s">
        <v>95</v>
      </c>
      <c r="B15" s="75">
        <v>16945</v>
      </c>
      <c r="C15" s="75">
        <v>23807</v>
      </c>
      <c r="D15" s="75">
        <v>14788</v>
      </c>
      <c r="E15" s="75">
        <v>14511</v>
      </c>
      <c r="F15" s="75">
        <v>25269</v>
      </c>
      <c r="G15" s="75">
        <v>27597</v>
      </c>
      <c r="H15" s="75">
        <v>31589</v>
      </c>
      <c r="I15" s="75">
        <v>24815</v>
      </c>
      <c r="J15" s="210">
        <v>28772</v>
      </c>
      <c r="K15" s="323"/>
      <c r="L15" s="323"/>
    </row>
    <row r="16" spans="1:213" s="543" customFormat="1" ht="15" customHeight="1">
      <c r="A16" s="74" t="s">
        <v>96</v>
      </c>
      <c r="B16" s="75">
        <v>354014</v>
      </c>
      <c r="C16" s="75">
        <v>361054</v>
      </c>
      <c r="D16" s="75">
        <v>372193</v>
      </c>
      <c r="E16" s="75">
        <v>376054</v>
      </c>
      <c r="F16" s="75">
        <v>405279</v>
      </c>
      <c r="G16" s="75">
        <v>421191</v>
      </c>
      <c r="H16" s="75">
        <v>432577</v>
      </c>
      <c r="I16" s="75">
        <v>445666</v>
      </c>
      <c r="J16" s="210">
        <v>459890</v>
      </c>
      <c r="K16" s="323"/>
      <c r="L16" s="323"/>
    </row>
    <row r="17" spans="1:12" s="543" customFormat="1" ht="15" customHeight="1">
      <c r="A17" s="74" t="s">
        <v>97</v>
      </c>
      <c r="B17" s="75">
        <v>113514</v>
      </c>
      <c r="C17" s="75">
        <v>117117</v>
      </c>
      <c r="D17" s="75">
        <v>130028</v>
      </c>
      <c r="E17" s="75">
        <v>119016</v>
      </c>
      <c r="F17" s="75">
        <v>143140</v>
      </c>
      <c r="G17" s="75">
        <v>118704</v>
      </c>
      <c r="H17" s="75">
        <v>116285</v>
      </c>
      <c r="I17" s="75">
        <v>110954</v>
      </c>
      <c r="J17" s="210">
        <v>128913</v>
      </c>
      <c r="K17" s="323"/>
      <c r="L17" s="323"/>
    </row>
    <row r="18" spans="1:12" s="98" customFormat="1" ht="15" customHeight="1">
      <c r="A18" s="52" t="s">
        <v>98</v>
      </c>
      <c r="B18" s="71">
        <v>2123</v>
      </c>
      <c r="C18" s="71">
        <v>2438</v>
      </c>
      <c r="D18" s="71">
        <v>2600</v>
      </c>
      <c r="E18" s="71">
        <v>2858</v>
      </c>
      <c r="F18" s="71">
        <v>2956</v>
      </c>
      <c r="G18" s="71">
        <v>2983</v>
      </c>
      <c r="H18" s="71">
        <v>2772</v>
      </c>
      <c r="I18" s="71">
        <v>2646</v>
      </c>
      <c r="J18" s="180">
        <v>2658</v>
      </c>
      <c r="K18" s="322"/>
      <c r="L18" s="322"/>
    </row>
    <row r="19" spans="1:12" s="98" customFormat="1" ht="15" customHeight="1">
      <c r="A19" s="52" t="s">
        <v>99</v>
      </c>
      <c r="B19" s="71">
        <v>-36876</v>
      </c>
      <c r="C19" s="71">
        <v>-36729</v>
      </c>
      <c r="D19" s="71">
        <v>-35994</v>
      </c>
      <c r="E19" s="71">
        <v>-36640</v>
      </c>
      <c r="F19" s="71">
        <v>-40308</v>
      </c>
      <c r="G19" s="71">
        <v>-43066</v>
      </c>
      <c r="H19" s="71">
        <v>-44766</v>
      </c>
      <c r="I19" s="71">
        <v>-45202</v>
      </c>
      <c r="J19" s="180">
        <v>-45920</v>
      </c>
      <c r="K19" s="322"/>
      <c r="L19" s="322"/>
    </row>
    <row r="20" spans="1:12" s="543" customFormat="1" ht="15" customHeight="1">
      <c r="A20" s="74" t="s">
        <v>96</v>
      </c>
      <c r="B20" s="75">
        <v>-34625</v>
      </c>
      <c r="C20" s="75">
        <v>-34630</v>
      </c>
      <c r="D20" s="75">
        <v>-33342</v>
      </c>
      <c r="E20" s="75">
        <v>-33417</v>
      </c>
      <c r="F20" s="75">
        <v>-36618</v>
      </c>
      <c r="G20" s="75">
        <v>-40573</v>
      </c>
      <c r="H20" s="75">
        <v>-41896</v>
      </c>
      <c r="I20" s="75">
        <v>-42234</v>
      </c>
      <c r="J20" s="183">
        <v>-43056</v>
      </c>
      <c r="K20" s="323"/>
      <c r="L20" s="323"/>
    </row>
    <row r="21" spans="1:12" s="543" customFormat="1" ht="15" customHeight="1">
      <c r="A21" s="74" t="s">
        <v>100</v>
      </c>
      <c r="B21" s="75">
        <v>-133</v>
      </c>
      <c r="C21" s="75">
        <v>-149</v>
      </c>
      <c r="D21" s="75">
        <v>-146</v>
      </c>
      <c r="E21" s="75">
        <v>-160</v>
      </c>
      <c r="F21" s="75">
        <v>-149</v>
      </c>
      <c r="G21" s="75">
        <v>-108</v>
      </c>
      <c r="H21" s="75">
        <v>-58</v>
      </c>
      <c r="I21" s="75">
        <v>-70</v>
      </c>
      <c r="J21" s="210">
        <v>-68</v>
      </c>
      <c r="K21" s="323"/>
      <c r="L21" s="323"/>
    </row>
    <row r="22" spans="1:12" s="543" customFormat="1" ht="15" customHeight="1">
      <c r="A22" s="74" t="s">
        <v>101</v>
      </c>
      <c r="B22" s="75">
        <v>-2118</v>
      </c>
      <c r="C22" s="75">
        <v>-1950</v>
      </c>
      <c r="D22" s="75">
        <v>-2506</v>
      </c>
      <c r="E22" s="75">
        <v>-3063</v>
      </c>
      <c r="F22" s="75">
        <v>-3541</v>
      </c>
      <c r="G22" s="75">
        <v>-2385</v>
      </c>
      <c r="H22" s="75">
        <v>-2812</v>
      </c>
      <c r="I22" s="75">
        <v>-2898</v>
      </c>
      <c r="J22" s="210">
        <v>-2796</v>
      </c>
      <c r="K22" s="323"/>
      <c r="L22" s="323"/>
    </row>
    <row r="23" spans="1:12" s="98" customFormat="1" ht="15" customHeight="1">
      <c r="A23" s="52" t="s">
        <v>102</v>
      </c>
      <c r="B23" s="71">
        <v>54838</v>
      </c>
      <c r="C23" s="71">
        <v>55921</v>
      </c>
      <c r="D23" s="71">
        <v>57760</v>
      </c>
      <c r="E23" s="71">
        <v>67400</v>
      </c>
      <c r="F23" s="71">
        <v>84498</v>
      </c>
      <c r="G23" s="71">
        <v>89146</v>
      </c>
      <c r="H23" s="71">
        <v>89150</v>
      </c>
      <c r="I23" s="71">
        <v>85050</v>
      </c>
      <c r="J23" s="180">
        <v>86406</v>
      </c>
      <c r="K23" s="322"/>
      <c r="L23" s="322"/>
    </row>
    <row r="24" spans="1:12" s="98" customFormat="1" ht="15" customHeight="1">
      <c r="A24" s="52" t="s">
        <v>103</v>
      </c>
      <c r="B24" s="71">
        <v>7631</v>
      </c>
      <c r="C24" s="71">
        <v>7677</v>
      </c>
      <c r="D24" s="71">
        <v>7805</v>
      </c>
      <c r="E24" s="71">
        <v>7143</v>
      </c>
      <c r="F24" s="71">
        <v>6851</v>
      </c>
      <c r="G24" s="71">
        <v>6186</v>
      </c>
      <c r="H24" s="71">
        <v>6297</v>
      </c>
      <c r="I24" s="71">
        <v>7047</v>
      </c>
      <c r="J24" s="180">
        <v>7052</v>
      </c>
      <c r="K24" s="322"/>
      <c r="L24" s="322"/>
    </row>
    <row r="25" spans="1:12" s="98" customFormat="1" ht="15" customHeight="1">
      <c r="A25" s="52" t="s">
        <v>104</v>
      </c>
      <c r="B25" s="71">
        <v>17884</v>
      </c>
      <c r="C25" s="71">
        <v>18298</v>
      </c>
      <c r="D25" s="71">
        <v>18624</v>
      </c>
      <c r="E25" s="71">
        <v>19836</v>
      </c>
      <c r="F25" s="71">
        <v>20399</v>
      </c>
      <c r="G25" s="71">
        <v>20656</v>
      </c>
      <c r="H25" s="71">
        <v>20809</v>
      </c>
      <c r="I25" s="71">
        <v>20923</v>
      </c>
      <c r="J25" s="326">
        <v>21033</v>
      </c>
      <c r="K25" s="322"/>
      <c r="L25" s="322"/>
    </row>
    <row r="26" spans="1:12" s="98" customFormat="1" ht="15" customHeight="1">
      <c r="A26" s="52" t="s">
        <v>105</v>
      </c>
      <c r="B26" s="71">
        <v>29786</v>
      </c>
      <c r="C26" s="71">
        <v>30271</v>
      </c>
      <c r="D26" s="71">
        <v>31224</v>
      </c>
      <c r="E26" s="71">
        <v>31703</v>
      </c>
      <c r="F26" s="71">
        <v>31443</v>
      </c>
      <c r="G26" s="71">
        <v>32248</v>
      </c>
      <c r="H26" s="71">
        <v>32289</v>
      </c>
      <c r="I26" s="71">
        <v>34396</v>
      </c>
      <c r="J26" s="326">
        <v>34796</v>
      </c>
      <c r="K26" s="322"/>
      <c r="L26" s="322"/>
    </row>
    <row r="27" spans="1:12" s="98" customFormat="1" ht="15" customHeight="1">
      <c r="A27" s="52" t="s">
        <v>106</v>
      </c>
      <c r="B27" s="71">
        <v>-25506</v>
      </c>
      <c r="C27" s="71">
        <v>-26776</v>
      </c>
      <c r="D27" s="71">
        <v>-28283</v>
      </c>
      <c r="E27" s="71">
        <v>-29481</v>
      </c>
      <c r="F27" s="71">
        <v>-30405</v>
      </c>
      <c r="G27" s="71">
        <v>-31891</v>
      </c>
      <c r="H27" s="71">
        <v>-32654</v>
      </c>
      <c r="I27" s="71">
        <v>-33578</v>
      </c>
      <c r="J27" s="326">
        <v>-34727</v>
      </c>
      <c r="K27" s="322"/>
      <c r="L27" s="322"/>
    </row>
    <row r="28" spans="1:12" s="543" customFormat="1" ht="15" customHeight="1">
      <c r="A28" s="74" t="s">
        <v>107</v>
      </c>
      <c r="B28" s="75">
        <v>-9112</v>
      </c>
      <c r="C28" s="75">
        <v>-9382</v>
      </c>
      <c r="D28" s="75">
        <v>-9696</v>
      </c>
      <c r="E28" s="75">
        <v>-10029</v>
      </c>
      <c r="F28" s="75">
        <v>-10477</v>
      </c>
      <c r="G28" s="75">
        <v>-10960</v>
      </c>
      <c r="H28" s="75">
        <v>-11246</v>
      </c>
      <c r="I28" s="75">
        <v>-11433</v>
      </c>
      <c r="J28" s="210">
        <v>-11477</v>
      </c>
      <c r="K28" s="323"/>
      <c r="L28" s="323"/>
    </row>
    <row r="29" spans="1:12" s="543" customFormat="1" ht="15" customHeight="1">
      <c r="A29" s="74" t="s">
        <v>108</v>
      </c>
      <c r="B29" s="75">
        <v>-16394</v>
      </c>
      <c r="C29" s="75">
        <v>-17394</v>
      </c>
      <c r="D29" s="75">
        <v>-18587</v>
      </c>
      <c r="E29" s="75">
        <v>-19452</v>
      </c>
      <c r="F29" s="75">
        <v>-19928</v>
      </c>
      <c r="G29" s="75">
        <v>-20932</v>
      </c>
      <c r="H29" s="75">
        <v>-21408</v>
      </c>
      <c r="I29" s="75">
        <v>-22145</v>
      </c>
      <c r="J29" s="210">
        <v>-23250</v>
      </c>
      <c r="K29" s="323"/>
      <c r="L29" s="323"/>
    </row>
    <row r="30" spans="1:12" s="98" customFormat="1" ht="15" customHeight="1">
      <c r="A30" s="52" t="s">
        <v>109</v>
      </c>
      <c r="B30" s="71">
        <v>23877</v>
      </c>
      <c r="C30" s="71">
        <v>23352</v>
      </c>
      <c r="D30" s="71">
        <v>25683</v>
      </c>
      <c r="E30" s="71">
        <v>26308</v>
      </c>
      <c r="F30" s="71">
        <v>26358</v>
      </c>
      <c r="G30" s="71">
        <v>26570</v>
      </c>
      <c r="H30" s="71">
        <v>25460</v>
      </c>
      <c r="I30" s="71">
        <v>26753</v>
      </c>
      <c r="J30" s="326">
        <v>25721</v>
      </c>
      <c r="K30" s="322"/>
      <c r="L30" s="322"/>
    </row>
    <row r="31" spans="1:12" s="98" customFormat="1" ht="15" customHeight="1">
      <c r="A31" s="52" t="s">
        <v>110</v>
      </c>
      <c r="B31" s="71">
        <v>-1800</v>
      </c>
      <c r="C31" s="71">
        <v>-1962</v>
      </c>
      <c r="D31" s="71">
        <v>-2009</v>
      </c>
      <c r="E31" s="71">
        <v>-2820</v>
      </c>
      <c r="F31" s="71">
        <v>-2392</v>
      </c>
      <c r="G31" s="71">
        <v>-2733</v>
      </c>
      <c r="H31" s="71">
        <v>-2674</v>
      </c>
      <c r="I31" s="71">
        <v>-3678</v>
      </c>
      <c r="J31" s="326">
        <v>-3534</v>
      </c>
      <c r="K31" s="322"/>
      <c r="L31" s="322"/>
    </row>
    <row r="32" spans="1:12" s="543" customFormat="1" ht="5.0999999999999996" customHeight="1">
      <c r="A32" s="80"/>
      <c r="B32" s="75"/>
      <c r="C32" s="75"/>
      <c r="D32" s="75"/>
      <c r="E32" s="75"/>
      <c r="F32" s="75"/>
      <c r="G32" s="75"/>
      <c r="H32" s="75"/>
      <c r="I32" s="75"/>
      <c r="J32" s="122"/>
      <c r="K32" s="323"/>
      <c r="L32" s="323"/>
    </row>
    <row r="33" spans="1:12" s="544" customFormat="1" ht="15" customHeight="1" thickBot="1">
      <c r="A33" s="82" t="s">
        <v>111</v>
      </c>
      <c r="B33" s="83">
        <v>1315526</v>
      </c>
      <c r="C33" s="83">
        <v>1345892</v>
      </c>
      <c r="D33" s="83">
        <v>1353507</v>
      </c>
      <c r="E33" s="83">
        <v>1359139</v>
      </c>
      <c r="F33" s="83">
        <v>1434507</v>
      </c>
      <c r="G33" s="83">
        <v>1514372</v>
      </c>
      <c r="H33" s="83">
        <v>1595947</v>
      </c>
      <c r="I33" s="83">
        <v>1591039</v>
      </c>
      <c r="J33" s="83">
        <v>1612801</v>
      </c>
      <c r="K33" s="322"/>
      <c r="L33" s="322"/>
    </row>
    <row r="34" spans="1:12" ht="12.75" thickTop="1"/>
    <row r="35" spans="1:12" ht="36">
      <c r="A35" s="88" t="s">
        <v>569</v>
      </c>
    </row>
    <row r="36" spans="1:12" ht="24">
      <c r="A36" s="90" t="s">
        <v>113</v>
      </c>
    </row>
  </sheetData>
  <hyperlinks>
    <hyperlink ref="J6" location="Índice!D9" display="Índice"/>
  </hyperlinks>
  <printOptions horizontalCentered="1"/>
  <pageMargins left="0" right="0" top="0.19685039370078741" bottom="0.19685039370078741" header="0" footer="0"/>
  <pageSetup paperSize="9" scale="61" fitToWidth="2" orientation="portrait" r:id="rId1"/>
  <headerFooter>
    <oddHeader>&amp;R&amp;P/&amp;N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37"/>
  <sheetViews>
    <sheetView showGridLines="0" zoomScaleNormal="100" workbookViewId="0">
      <pane xSplit="1" ySplit="9" topLeftCell="B10" activePane="bottomRight" state="frozen"/>
      <selection activeCell="A40" sqref="A40"/>
      <selection pane="topRight" activeCell="A40" sqref="A40"/>
      <selection pane="bottomLeft" activeCell="A40" sqref="A40"/>
      <selection pane="bottomRight" activeCell="J6" sqref="J6"/>
    </sheetView>
  </sheetViews>
  <sheetFormatPr defaultColWidth="11" defaultRowHeight="12"/>
  <cols>
    <col min="1" max="1" width="68.25" style="243" customWidth="1"/>
    <col min="2" max="10" width="9.375" style="243" customWidth="1"/>
    <col min="11" max="16384" width="11" style="122"/>
  </cols>
  <sheetData>
    <row r="1" spans="1:214" s="123" customFormat="1" ht="15" customHeight="1">
      <c r="A1" s="51"/>
      <c r="B1" s="150"/>
      <c r="C1" s="150"/>
      <c r="D1" s="150"/>
      <c r="E1" s="150"/>
      <c r="F1" s="150"/>
      <c r="G1" s="150"/>
      <c r="H1" s="150"/>
      <c r="I1" s="150"/>
      <c r="J1" s="150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161"/>
      <c r="AP1" s="94"/>
      <c r="AQ1" s="161"/>
      <c r="AR1" s="94"/>
      <c r="AS1" s="161"/>
      <c r="AT1" s="94"/>
      <c r="AU1" s="161"/>
      <c r="AV1" s="94"/>
      <c r="AW1" s="161"/>
      <c r="AX1" s="94"/>
      <c r="AY1" s="161"/>
      <c r="AZ1" s="94"/>
      <c r="BA1" s="161"/>
      <c r="BB1" s="94"/>
      <c r="BC1" s="161"/>
      <c r="BD1" s="94"/>
      <c r="BE1" s="161"/>
      <c r="BF1" s="94"/>
      <c r="BG1" s="161"/>
      <c r="BH1" s="94"/>
      <c r="BI1" s="161"/>
      <c r="BJ1" s="94"/>
      <c r="BK1" s="161"/>
      <c r="BL1" s="94"/>
      <c r="BM1" s="161"/>
      <c r="BN1" s="94"/>
      <c r="BO1" s="161"/>
      <c r="BP1" s="94"/>
      <c r="BQ1" s="161"/>
      <c r="BR1" s="94"/>
      <c r="BS1" s="161"/>
      <c r="BT1" s="94"/>
      <c r="BU1" s="161"/>
      <c r="BV1" s="162"/>
      <c r="BW1" s="162"/>
      <c r="BX1" s="94"/>
      <c r="BY1" s="161"/>
      <c r="BZ1" s="163"/>
      <c r="CA1" s="163"/>
      <c r="CB1" s="163"/>
      <c r="CC1" s="163"/>
      <c r="CD1" s="163"/>
      <c r="CE1" s="161"/>
      <c r="CF1" s="163"/>
      <c r="CG1" s="161"/>
      <c r="CH1" s="163"/>
      <c r="CI1" s="163"/>
      <c r="CJ1" s="163"/>
      <c r="CK1" s="164"/>
      <c r="CL1" s="164"/>
      <c r="CM1" s="94"/>
      <c r="CN1" s="161"/>
      <c r="CO1" s="94"/>
      <c r="CP1" s="161"/>
      <c r="CQ1" s="94"/>
      <c r="CR1" s="161"/>
      <c r="CS1" s="94"/>
      <c r="CT1" s="161"/>
      <c r="CU1" s="94"/>
      <c r="CV1" s="161"/>
      <c r="CW1" s="94"/>
      <c r="CX1" s="161"/>
      <c r="CY1" s="94"/>
      <c r="CZ1" s="161"/>
      <c r="DA1" s="94"/>
      <c r="DB1" s="161"/>
      <c r="DC1" s="94"/>
      <c r="DD1" s="161"/>
      <c r="DE1" s="94"/>
      <c r="DF1" s="161"/>
      <c r="DG1" s="94"/>
      <c r="DH1" s="161"/>
      <c r="DI1" s="94"/>
      <c r="DJ1" s="161"/>
      <c r="DK1" s="94"/>
      <c r="DL1" s="161"/>
      <c r="DM1" s="94"/>
      <c r="DN1" s="161"/>
      <c r="DO1" s="94"/>
      <c r="DP1" s="161"/>
      <c r="DQ1" s="94"/>
      <c r="DR1" s="161"/>
      <c r="DS1" s="94"/>
      <c r="DT1" s="161"/>
      <c r="DU1" s="94"/>
      <c r="DV1" s="161"/>
      <c r="DW1" s="94"/>
      <c r="DX1" s="161"/>
      <c r="DY1" s="94"/>
      <c r="DZ1" s="161"/>
      <c r="EA1" s="162"/>
      <c r="EB1" s="162"/>
      <c r="EC1" s="94"/>
      <c r="ED1" s="161"/>
      <c r="EE1" s="163"/>
      <c r="EF1" s="163"/>
      <c r="EG1" s="163"/>
      <c r="EH1" s="163"/>
      <c r="EI1" s="163"/>
      <c r="EJ1" s="161"/>
      <c r="EK1" s="163"/>
      <c r="EL1" s="161"/>
      <c r="EM1" s="163"/>
      <c r="EN1" s="163"/>
      <c r="EO1" s="163"/>
      <c r="EP1" s="164"/>
      <c r="EQ1" s="164"/>
      <c r="ER1" s="94"/>
      <c r="ES1" s="161"/>
      <c r="ET1" s="94"/>
      <c r="EU1" s="161"/>
      <c r="EV1" s="94"/>
      <c r="EW1" s="161"/>
      <c r="EX1" s="94"/>
      <c r="EY1" s="161"/>
      <c r="EZ1" s="94"/>
      <c r="FA1" s="161"/>
      <c r="FB1" s="94"/>
      <c r="FC1" s="161"/>
      <c r="FD1" s="94"/>
      <c r="FE1" s="161"/>
      <c r="FF1" s="94"/>
      <c r="FG1" s="161"/>
      <c r="FH1" s="94"/>
      <c r="FI1" s="161"/>
      <c r="FJ1" s="94"/>
      <c r="FK1" s="161"/>
      <c r="FL1" s="94"/>
      <c r="FM1" s="161"/>
      <c r="FN1" s="94"/>
      <c r="FO1" s="161"/>
      <c r="FP1" s="94"/>
      <c r="FQ1" s="161"/>
      <c r="FR1" s="94"/>
      <c r="FS1" s="161"/>
      <c r="FT1" s="94"/>
      <c r="FU1" s="161"/>
      <c r="FV1" s="94"/>
      <c r="FW1" s="161"/>
      <c r="FX1" s="94"/>
      <c r="FY1" s="161"/>
      <c r="FZ1" s="94"/>
      <c r="GA1" s="161"/>
      <c r="GB1" s="94"/>
      <c r="GC1" s="161"/>
      <c r="GD1" s="94"/>
      <c r="GE1" s="161"/>
      <c r="GF1" s="162"/>
      <c r="GG1" s="162"/>
      <c r="GH1" s="94"/>
      <c r="GI1" s="161"/>
      <c r="GJ1" s="163"/>
      <c r="GK1" s="163"/>
      <c r="GL1" s="163"/>
      <c r="GM1" s="163"/>
      <c r="GN1" s="163"/>
      <c r="GO1" s="161"/>
      <c r="GP1" s="163"/>
      <c r="GQ1" s="161"/>
      <c r="GR1" s="163"/>
      <c r="GS1" s="163"/>
      <c r="GT1" s="163"/>
      <c r="GU1" s="164"/>
      <c r="GV1" s="164"/>
      <c r="GW1" s="94"/>
      <c r="GX1" s="161"/>
      <c r="GY1" s="94"/>
      <c r="GZ1" s="161"/>
      <c r="HA1" s="94"/>
      <c r="HB1" s="161"/>
      <c r="HC1" s="94"/>
      <c r="HD1" s="161"/>
      <c r="HE1" s="94"/>
      <c r="HF1" s="161"/>
    </row>
    <row r="2" spans="1:214" s="123" customFormat="1" ht="15" customHeight="1">
      <c r="A2" s="51"/>
      <c r="B2" s="150"/>
      <c r="C2" s="150"/>
      <c r="D2" s="150"/>
      <c r="E2" s="150"/>
      <c r="F2" s="150"/>
      <c r="G2" s="150"/>
      <c r="H2" s="150"/>
      <c r="I2" s="150"/>
      <c r="J2" s="150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161"/>
      <c r="AP2" s="94"/>
      <c r="AQ2" s="161"/>
      <c r="AR2" s="94"/>
      <c r="AS2" s="161"/>
      <c r="AT2" s="94"/>
      <c r="AU2" s="161"/>
      <c r="AV2" s="94"/>
      <c r="AW2" s="161"/>
      <c r="AX2" s="94"/>
      <c r="AY2" s="161"/>
      <c r="AZ2" s="94"/>
      <c r="BA2" s="161"/>
      <c r="BB2" s="94"/>
      <c r="BC2" s="161"/>
      <c r="BD2" s="94"/>
      <c r="BE2" s="161"/>
      <c r="BF2" s="94"/>
      <c r="BG2" s="161"/>
      <c r="BH2" s="94"/>
      <c r="BI2" s="161"/>
      <c r="BJ2" s="94"/>
      <c r="BK2" s="161"/>
      <c r="BL2" s="94"/>
      <c r="BM2" s="161"/>
      <c r="BN2" s="94"/>
      <c r="BO2" s="161"/>
      <c r="BP2" s="94"/>
      <c r="BQ2" s="161"/>
      <c r="BR2" s="94"/>
      <c r="BS2" s="161"/>
      <c r="BT2" s="94"/>
      <c r="BU2" s="161"/>
      <c r="BV2" s="162"/>
      <c r="BW2" s="162"/>
      <c r="BX2" s="94"/>
      <c r="BY2" s="161"/>
      <c r="BZ2" s="163"/>
      <c r="CA2" s="163"/>
      <c r="CB2" s="163"/>
      <c r="CC2" s="163"/>
      <c r="CD2" s="163"/>
      <c r="CE2" s="161"/>
      <c r="CF2" s="163"/>
      <c r="CG2" s="161"/>
      <c r="CH2" s="163"/>
      <c r="CI2" s="163"/>
      <c r="CJ2" s="163"/>
      <c r="CK2" s="164"/>
      <c r="CL2" s="164"/>
      <c r="CM2" s="94"/>
      <c r="CN2" s="161"/>
      <c r="CO2" s="94"/>
      <c r="CP2" s="161"/>
      <c r="CQ2" s="94"/>
      <c r="CR2" s="161"/>
      <c r="CS2" s="94"/>
      <c r="CT2" s="161"/>
      <c r="CU2" s="94"/>
      <c r="CV2" s="161"/>
      <c r="CW2" s="94"/>
      <c r="CX2" s="161"/>
      <c r="CY2" s="94"/>
      <c r="CZ2" s="161"/>
      <c r="DA2" s="94"/>
      <c r="DB2" s="161"/>
      <c r="DC2" s="94"/>
      <c r="DD2" s="161"/>
      <c r="DE2" s="94"/>
      <c r="DF2" s="161"/>
      <c r="DG2" s="94"/>
      <c r="DH2" s="161"/>
      <c r="DI2" s="94"/>
      <c r="DJ2" s="161"/>
      <c r="DK2" s="94"/>
      <c r="DL2" s="161"/>
      <c r="DM2" s="94"/>
      <c r="DN2" s="161"/>
      <c r="DO2" s="94"/>
      <c r="DP2" s="161"/>
      <c r="DQ2" s="94"/>
      <c r="DR2" s="161"/>
      <c r="DS2" s="94"/>
      <c r="DT2" s="161"/>
      <c r="DU2" s="94"/>
      <c r="DV2" s="161"/>
      <c r="DW2" s="94"/>
      <c r="DX2" s="161"/>
      <c r="DY2" s="94"/>
      <c r="DZ2" s="161"/>
      <c r="EA2" s="162"/>
      <c r="EB2" s="162"/>
      <c r="EC2" s="94"/>
      <c r="ED2" s="161"/>
      <c r="EE2" s="163"/>
      <c r="EF2" s="163"/>
      <c r="EG2" s="163"/>
      <c r="EH2" s="163"/>
      <c r="EI2" s="163"/>
      <c r="EJ2" s="161"/>
      <c r="EK2" s="163"/>
      <c r="EL2" s="161"/>
      <c r="EM2" s="163"/>
      <c r="EN2" s="163"/>
      <c r="EO2" s="163"/>
      <c r="EP2" s="164"/>
      <c r="EQ2" s="164"/>
      <c r="ER2" s="94"/>
      <c r="ES2" s="161"/>
      <c r="ET2" s="94"/>
      <c r="EU2" s="161"/>
      <c r="EV2" s="94"/>
      <c r="EW2" s="161"/>
      <c r="EX2" s="94"/>
      <c r="EY2" s="161"/>
      <c r="EZ2" s="94"/>
      <c r="FA2" s="161"/>
      <c r="FB2" s="94"/>
      <c r="FC2" s="161"/>
      <c r="FD2" s="94"/>
      <c r="FE2" s="161"/>
      <c r="FF2" s="94"/>
      <c r="FG2" s="161"/>
      <c r="FH2" s="94"/>
      <c r="FI2" s="161"/>
      <c r="FJ2" s="94"/>
      <c r="FK2" s="161"/>
      <c r="FL2" s="94"/>
      <c r="FM2" s="161"/>
      <c r="FN2" s="94"/>
      <c r="FO2" s="161"/>
      <c r="FP2" s="94"/>
      <c r="FQ2" s="161"/>
      <c r="FR2" s="94"/>
      <c r="FS2" s="161"/>
      <c r="FT2" s="94"/>
      <c r="FU2" s="161"/>
      <c r="FV2" s="94"/>
      <c r="FW2" s="161"/>
      <c r="FX2" s="94"/>
      <c r="FY2" s="161"/>
      <c r="FZ2" s="94"/>
      <c r="GA2" s="161"/>
      <c r="GB2" s="94"/>
      <c r="GC2" s="161"/>
      <c r="GD2" s="94"/>
      <c r="GE2" s="161"/>
      <c r="GF2" s="162"/>
      <c r="GG2" s="162"/>
      <c r="GH2" s="94"/>
      <c r="GI2" s="161"/>
      <c r="GJ2" s="163"/>
      <c r="GK2" s="163"/>
      <c r="GL2" s="163"/>
      <c r="GM2" s="163"/>
      <c r="GN2" s="163"/>
      <c r="GO2" s="161"/>
      <c r="GP2" s="163"/>
      <c r="GQ2" s="161"/>
      <c r="GR2" s="163"/>
      <c r="GS2" s="163"/>
      <c r="GT2" s="163"/>
      <c r="GU2" s="164"/>
      <c r="GV2" s="164"/>
      <c r="GW2" s="94"/>
      <c r="GX2" s="161"/>
      <c r="GY2" s="94"/>
      <c r="GZ2" s="161"/>
      <c r="HA2" s="94"/>
      <c r="HB2" s="161"/>
      <c r="HC2" s="94"/>
      <c r="HD2" s="161"/>
      <c r="HE2" s="94"/>
      <c r="HF2" s="161"/>
    </row>
    <row r="3" spans="1:214" s="123" customFormat="1" ht="15" customHeight="1">
      <c r="A3" s="51"/>
      <c r="B3" s="150"/>
      <c r="C3" s="150"/>
      <c r="D3" s="150"/>
      <c r="E3" s="150"/>
      <c r="F3" s="150"/>
      <c r="G3" s="150"/>
      <c r="H3" s="150"/>
      <c r="I3" s="150"/>
      <c r="J3" s="150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161"/>
      <c r="AP3" s="94"/>
      <c r="AQ3" s="161"/>
      <c r="AR3" s="94"/>
      <c r="AS3" s="161"/>
      <c r="AT3" s="94"/>
      <c r="AU3" s="161"/>
      <c r="AV3" s="94"/>
      <c r="AW3" s="161"/>
      <c r="AX3" s="94"/>
      <c r="AY3" s="161"/>
      <c r="AZ3" s="94"/>
      <c r="BA3" s="161"/>
      <c r="BB3" s="94"/>
      <c r="BC3" s="161"/>
      <c r="BD3" s="94"/>
      <c r="BE3" s="161"/>
      <c r="BF3" s="94"/>
      <c r="BG3" s="161"/>
      <c r="BH3" s="94"/>
      <c r="BI3" s="161"/>
      <c r="BJ3" s="94"/>
      <c r="BK3" s="161"/>
      <c r="BL3" s="94"/>
      <c r="BM3" s="161"/>
      <c r="BN3" s="94"/>
      <c r="BO3" s="161"/>
      <c r="BP3" s="94"/>
      <c r="BQ3" s="161"/>
      <c r="BR3" s="94"/>
      <c r="BS3" s="161"/>
      <c r="BT3" s="94"/>
      <c r="BU3" s="161"/>
      <c r="BV3" s="162"/>
      <c r="BW3" s="162"/>
      <c r="BX3" s="94"/>
      <c r="BY3" s="161"/>
      <c r="BZ3" s="163"/>
      <c r="CA3" s="163"/>
      <c r="CB3" s="163"/>
      <c r="CC3" s="163"/>
      <c r="CD3" s="163"/>
      <c r="CE3" s="161"/>
      <c r="CF3" s="163"/>
      <c r="CG3" s="161"/>
      <c r="CH3" s="163"/>
      <c r="CI3" s="163"/>
      <c r="CJ3" s="163"/>
      <c r="CK3" s="164"/>
      <c r="CL3" s="164"/>
      <c r="CM3" s="94"/>
      <c r="CN3" s="161"/>
      <c r="CO3" s="94"/>
      <c r="CP3" s="161"/>
      <c r="CQ3" s="94"/>
      <c r="CR3" s="161"/>
      <c r="CS3" s="94"/>
      <c r="CT3" s="161"/>
      <c r="CU3" s="94"/>
      <c r="CV3" s="161"/>
      <c r="CW3" s="94"/>
      <c r="CX3" s="161"/>
      <c r="CY3" s="94"/>
      <c r="CZ3" s="161"/>
      <c r="DA3" s="94"/>
      <c r="DB3" s="161"/>
      <c r="DC3" s="94"/>
      <c r="DD3" s="161"/>
      <c r="DE3" s="94"/>
      <c r="DF3" s="161"/>
      <c r="DG3" s="94"/>
      <c r="DH3" s="161"/>
      <c r="DI3" s="94"/>
      <c r="DJ3" s="161"/>
      <c r="DK3" s="94"/>
      <c r="DL3" s="161"/>
      <c r="DM3" s="94"/>
      <c r="DN3" s="161"/>
      <c r="DO3" s="94"/>
      <c r="DP3" s="161"/>
      <c r="DQ3" s="94"/>
      <c r="DR3" s="161"/>
      <c r="DS3" s="94"/>
      <c r="DT3" s="161"/>
      <c r="DU3" s="94"/>
      <c r="DV3" s="161"/>
      <c r="DW3" s="94"/>
      <c r="DX3" s="161"/>
      <c r="DY3" s="94"/>
      <c r="DZ3" s="161"/>
      <c r="EA3" s="162"/>
      <c r="EB3" s="162"/>
      <c r="EC3" s="94"/>
      <c r="ED3" s="161"/>
      <c r="EE3" s="163"/>
      <c r="EF3" s="163"/>
      <c r="EG3" s="163"/>
      <c r="EH3" s="163"/>
      <c r="EI3" s="163"/>
      <c r="EJ3" s="161"/>
      <c r="EK3" s="163"/>
      <c r="EL3" s="161"/>
      <c r="EM3" s="163"/>
      <c r="EN3" s="163"/>
      <c r="EO3" s="163"/>
      <c r="EP3" s="164"/>
      <c r="EQ3" s="164"/>
      <c r="ER3" s="94"/>
      <c r="ES3" s="161"/>
      <c r="ET3" s="94"/>
      <c r="EU3" s="161"/>
      <c r="EV3" s="94"/>
      <c r="EW3" s="161"/>
      <c r="EX3" s="94"/>
      <c r="EY3" s="161"/>
      <c r="EZ3" s="94"/>
      <c r="FA3" s="161"/>
      <c r="FB3" s="94"/>
      <c r="FC3" s="161"/>
      <c r="FD3" s="94"/>
      <c r="FE3" s="161"/>
      <c r="FF3" s="94"/>
      <c r="FG3" s="161"/>
      <c r="FH3" s="94"/>
      <c r="FI3" s="161"/>
      <c r="FJ3" s="94"/>
      <c r="FK3" s="161"/>
      <c r="FL3" s="94"/>
      <c r="FM3" s="161"/>
      <c r="FN3" s="94"/>
      <c r="FO3" s="161"/>
      <c r="FP3" s="94"/>
      <c r="FQ3" s="161"/>
      <c r="FR3" s="94"/>
      <c r="FS3" s="161"/>
      <c r="FT3" s="94"/>
      <c r="FU3" s="161"/>
      <c r="FV3" s="94"/>
      <c r="FW3" s="161"/>
      <c r="FX3" s="94"/>
      <c r="FY3" s="161"/>
      <c r="FZ3" s="94"/>
      <c r="GA3" s="161"/>
      <c r="GB3" s="94"/>
      <c r="GC3" s="161"/>
      <c r="GD3" s="94"/>
      <c r="GE3" s="161"/>
      <c r="GF3" s="162"/>
      <c r="GG3" s="162"/>
      <c r="GH3" s="94"/>
      <c r="GI3" s="161"/>
      <c r="GJ3" s="163"/>
      <c r="GK3" s="163"/>
      <c r="GL3" s="163"/>
      <c r="GM3" s="163"/>
      <c r="GN3" s="163"/>
      <c r="GO3" s="161"/>
      <c r="GP3" s="163"/>
      <c r="GQ3" s="161"/>
      <c r="GR3" s="163"/>
      <c r="GS3" s="163"/>
      <c r="GT3" s="163"/>
      <c r="GU3" s="164"/>
      <c r="GV3" s="164"/>
      <c r="GW3" s="94"/>
      <c r="GX3" s="161"/>
      <c r="GY3" s="94"/>
      <c r="GZ3" s="161"/>
      <c r="HA3" s="94"/>
      <c r="HB3" s="161"/>
      <c r="HC3" s="94"/>
      <c r="HD3" s="161"/>
      <c r="HE3" s="94"/>
      <c r="HF3" s="161"/>
    </row>
    <row r="4" spans="1:214" s="123" customFormat="1" ht="15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17"/>
      <c r="AE4" s="117"/>
      <c r="AF4" s="117"/>
      <c r="AG4" s="168"/>
      <c r="AH4" s="168"/>
      <c r="AI4" s="168"/>
      <c r="AJ4" s="168"/>
      <c r="AK4" s="168"/>
      <c r="AL4" s="168"/>
      <c r="AM4" s="168"/>
      <c r="AN4" s="168"/>
    </row>
    <row r="5" spans="1:214" s="117" customFormat="1" ht="15" customHeight="1" thickBot="1">
      <c r="A5" s="102" t="s">
        <v>568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214" s="123" customFormat="1" ht="15" customHeight="1" thickTop="1">
      <c r="A6" s="321"/>
      <c r="B6" s="59"/>
      <c r="C6" s="59"/>
      <c r="D6" s="59"/>
      <c r="E6" s="59"/>
      <c r="F6" s="59"/>
      <c r="G6" s="59"/>
      <c r="H6" s="59"/>
      <c r="I6" s="59"/>
      <c r="J6" s="59" t="s">
        <v>79</v>
      </c>
    </row>
    <row r="7" spans="1:214" s="114" customFormat="1" ht="15" customHeight="1">
      <c r="A7" s="113"/>
      <c r="B7" s="178" t="s">
        <v>80</v>
      </c>
      <c r="C7" s="178" t="s">
        <v>81</v>
      </c>
      <c r="D7" s="178" t="s">
        <v>82</v>
      </c>
      <c r="E7" s="62" t="s">
        <v>83</v>
      </c>
      <c r="F7" s="62" t="s">
        <v>84</v>
      </c>
      <c r="G7" s="62" t="s">
        <v>85</v>
      </c>
      <c r="H7" s="62" t="s">
        <v>86</v>
      </c>
      <c r="I7" s="62" t="s">
        <v>87</v>
      </c>
      <c r="J7" s="178" t="s">
        <v>88</v>
      </c>
    </row>
    <row r="8" spans="1:214" s="117" customFormat="1" ht="15" customHeight="1">
      <c r="A8" s="115" t="s">
        <v>258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214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444"/>
    </row>
    <row r="10" spans="1:214" s="123" customFormat="1" ht="15" customHeight="1">
      <c r="A10" s="165" t="s">
        <v>259</v>
      </c>
      <c r="B10" s="71">
        <f>SUM(B11:B16)</f>
        <v>870458</v>
      </c>
      <c r="C10" s="71">
        <f t="shared" ref="C10:F10" si="0">SUM(C11:C16)</f>
        <v>881655</v>
      </c>
      <c r="D10" s="71">
        <f t="shared" si="0"/>
        <v>880563</v>
      </c>
      <c r="E10" s="71">
        <f t="shared" si="0"/>
        <v>880532</v>
      </c>
      <c r="F10" s="71">
        <f t="shared" si="0"/>
        <v>967919</v>
      </c>
      <c r="G10" s="71">
        <v>1033529</v>
      </c>
      <c r="H10" s="71">
        <v>1106190</v>
      </c>
      <c r="I10" s="71">
        <v>1088439</v>
      </c>
      <c r="J10" s="180">
        <v>1109426</v>
      </c>
      <c r="K10" s="322"/>
      <c r="L10" s="322"/>
    </row>
    <row r="11" spans="1:214" ht="15" customHeight="1">
      <c r="A11" s="181" t="s">
        <v>260</v>
      </c>
      <c r="B11" s="75">
        <v>260635</v>
      </c>
      <c r="C11" s="75">
        <v>249058</v>
      </c>
      <c r="D11" s="75">
        <v>242819</v>
      </c>
      <c r="E11" s="75">
        <v>227820</v>
      </c>
      <c r="F11" s="75">
        <v>247692</v>
      </c>
      <c r="G11" s="75">
        <v>241407</v>
      </c>
      <c r="H11" s="75">
        <v>281358</v>
      </c>
      <c r="I11" s="75">
        <v>267280</v>
      </c>
      <c r="J11" s="210">
        <v>295058</v>
      </c>
      <c r="K11" s="323"/>
      <c r="L11" s="323"/>
    </row>
    <row r="12" spans="1:214" ht="15" customHeight="1">
      <c r="A12" s="181" t="s">
        <v>261</v>
      </c>
      <c r="B12" s="75">
        <v>324606</v>
      </c>
      <c r="C12" s="75">
        <v>329767</v>
      </c>
      <c r="D12" s="75">
        <v>336127</v>
      </c>
      <c r="E12" s="75">
        <v>366228</v>
      </c>
      <c r="F12" s="75">
        <v>399776</v>
      </c>
      <c r="G12" s="75">
        <v>491247</v>
      </c>
      <c r="H12" s="75">
        <v>520537</v>
      </c>
      <c r="I12" s="75">
        <v>545293</v>
      </c>
      <c r="J12" s="210">
        <v>536220</v>
      </c>
      <c r="K12" s="323"/>
      <c r="L12" s="323"/>
    </row>
    <row r="13" spans="1:214" ht="15" customHeight="1">
      <c r="A13" s="181" t="s">
        <v>262</v>
      </c>
      <c r="B13" s="75">
        <v>157507</v>
      </c>
      <c r="C13" s="75">
        <v>163190</v>
      </c>
      <c r="D13" s="75">
        <v>163128</v>
      </c>
      <c r="E13" s="75">
        <v>170728</v>
      </c>
      <c r="F13" s="75">
        <v>172540</v>
      </c>
      <c r="G13" s="75">
        <v>161682</v>
      </c>
      <c r="H13" s="75">
        <v>154003</v>
      </c>
      <c r="I13" s="75">
        <v>144904</v>
      </c>
      <c r="J13" s="210">
        <v>142596</v>
      </c>
      <c r="K13" s="323"/>
      <c r="L13" s="323"/>
    </row>
    <row r="14" spans="1:214" ht="15" customHeight="1">
      <c r="A14" s="181" t="s">
        <v>263</v>
      </c>
      <c r="B14" s="75">
        <v>53958</v>
      </c>
      <c r="C14" s="75">
        <v>54518</v>
      </c>
      <c r="D14" s="75">
        <v>52727</v>
      </c>
      <c r="E14" s="75">
        <v>49314</v>
      </c>
      <c r="F14" s="75">
        <v>52234</v>
      </c>
      <c r="G14" s="75">
        <v>53537</v>
      </c>
      <c r="H14" s="75">
        <v>54107</v>
      </c>
      <c r="I14" s="75">
        <v>53246</v>
      </c>
      <c r="J14" s="210">
        <v>45330</v>
      </c>
      <c r="K14" s="323"/>
      <c r="L14" s="323"/>
    </row>
    <row r="15" spans="1:214" ht="15" customHeight="1">
      <c r="A15" s="181" t="s">
        <v>95</v>
      </c>
      <c r="B15" s="75">
        <v>18173</v>
      </c>
      <c r="C15" s="75">
        <v>25173</v>
      </c>
      <c r="D15" s="75">
        <v>16486</v>
      </c>
      <c r="E15" s="75">
        <v>14244</v>
      </c>
      <c r="F15" s="75">
        <v>23463</v>
      </c>
      <c r="G15" s="75">
        <v>22630</v>
      </c>
      <c r="H15" s="75">
        <v>25729</v>
      </c>
      <c r="I15" s="75">
        <v>18698</v>
      </c>
      <c r="J15" s="210">
        <v>21167</v>
      </c>
      <c r="K15" s="323"/>
      <c r="L15" s="323"/>
    </row>
    <row r="16" spans="1:214" ht="15" customHeight="1">
      <c r="A16" s="181" t="s">
        <v>264</v>
      </c>
      <c r="B16" s="75">
        <v>55579</v>
      </c>
      <c r="C16" s="75">
        <v>59949</v>
      </c>
      <c r="D16" s="75">
        <v>69276</v>
      </c>
      <c r="E16" s="75">
        <v>52198</v>
      </c>
      <c r="F16" s="75">
        <v>72214</v>
      </c>
      <c r="G16" s="75">
        <v>63027</v>
      </c>
      <c r="H16" s="75">
        <v>70456</v>
      </c>
      <c r="I16" s="75">
        <v>59018</v>
      </c>
      <c r="J16" s="210">
        <v>69056</v>
      </c>
      <c r="K16" s="323"/>
      <c r="L16" s="323"/>
    </row>
    <row r="17" spans="1:12" s="123" customFormat="1" ht="15" customHeight="1">
      <c r="A17" s="165" t="s">
        <v>265</v>
      </c>
      <c r="B17" s="71">
        <f>SUM(B18:B19)</f>
        <v>289165</v>
      </c>
      <c r="C17" s="71">
        <f t="shared" ref="C17:F17" si="1">SUM(C18:C19)</f>
        <v>294596</v>
      </c>
      <c r="D17" s="71">
        <f t="shared" si="1"/>
        <v>298253</v>
      </c>
      <c r="E17" s="71">
        <f t="shared" si="1"/>
        <v>311149</v>
      </c>
      <c r="F17" s="71">
        <f t="shared" si="1"/>
        <v>306936</v>
      </c>
      <c r="G17" s="71">
        <v>311126</v>
      </c>
      <c r="H17" s="71">
        <v>315483</v>
      </c>
      <c r="I17" s="71">
        <v>320285</v>
      </c>
      <c r="J17" s="180">
        <v>319944</v>
      </c>
      <c r="K17" s="322"/>
      <c r="L17" s="322"/>
    </row>
    <row r="18" spans="1:12" ht="15" customHeight="1">
      <c r="A18" s="181" t="s">
        <v>266</v>
      </c>
      <c r="B18" s="75">
        <v>261106</v>
      </c>
      <c r="C18" s="75">
        <v>265241</v>
      </c>
      <c r="D18" s="75">
        <v>269675</v>
      </c>
      <c r="E18" s="75">
        <v>274765</v>
      </c>
      <c r="F18" s="75">
        <v>272257</v>
      </c>
      <c r="G18" s="75">
        <v>274861</v>
      </c>
      <c r="H18" s="75">
        <v>279186</v>
      </c>
      <c r="I18" s="75">
        <v>284606</v>
      </c>
      <c r="J18" s="210">
        <v>285163</v>
      </c>
      <c r="K18" s="323"/>
      <c r="L18" s="323"/>
    </row>
    <row r="19" spans="1:12" ht="15" customHeight="1">
      <c r="A19" s="181" t="s">
        <v>267</v>
      </c>
      <c r="B19" s="75">
        <v>28059</v>
      </c>
      <c r="C19" s="75">
        <v>29355</v>
      </c>
      <c r="D19" s="75">
        <v>28578</v>
      </c>
      <c r="E19" s="75">
        <v>36384</v>
      </c>
      <c r="F19" s="75">
        <v>34679</v>
      </c>
      <c r="G19" s="75">
        <v>36266</v>
      </c>
      <c r="H19" s="75">
        <v>36296</v>
      </c>
      <c r="I19" s="75">
        <v>35679</v>
      </c>
      <c r="J19" s="210">
        <v>34781</v>
      </c>
      <c r="K19" s="323"/>
      <c r="L19" s="323"/>
    </row>
    <row r="20" spans="1:12" s="123" customFormat="1" ht="15" customHeight="1">
      <c r="A20" s="165" t="s">
        <v>268</v>
      </c>
      <c r="B20" s="71">
        <v>4854</v>
      </c>
      <c r="C20" s="71">
        <v>7127</v>
      </c>
      <c r="D20" s="71">
        <v>8146</v>
      </c>
      <c r="E20" s="71">
        <v>8070</v>
      </c>
      <c r="F20" s="71">
        <v>5140</v>
      </c>
      <c r="G20" s="71">
        <v>7498</v>
      </c>
      <c r="H20" s="71">
        <v>6993</v>
      </c>
      <c r="I20" s="71">
        <v>7952</v>
      </c>
      <c r="J20" s="180">
        <v>6375</v>
      </c>
      <c r="K20" s="322"/>
      <c r="L20" s="322"/>
    </row>
    <row r="21" spans="1:12" s="123" customFormat="1" ht="15" customHeight="1">
      <c r="A21" s="165" t="s">
        <v>269</v>
      </c>
      <c r="B21" s="71">
        <v>23703</v>
      </c>
      <c r="C21" s="71">
        <v>28197</v>
      </c>
      <c r="D21" s="71">
        <v>27546</v>
      </c>
      <c r="E21" s="71">
        <v>24955</v>
      </c>
      <c r="F21" s="71">
        <v>24233</v>
      </c>
      <c r="G21" s="71">
        <v>26330</v>
      </c>
      <c r="H21" s="71">
        <v>29072</v>
      </c>
      <c r="I21" s="71">
        <v>29901</v>
      </c>
      <c r="J21" s="180">
        <v>32013</v>
      </c>
      <c r="K21" s="322"/>
      <c r="L21" s="322"/>
    </row>
    <row r="22" spans="1:12" s="123" customFormat="1" ht="15" customHeight="1">
      <c r="A22" s="165" t="s">
        <v>270</v>
      </c>
      <c r="B22" s="71">
        <f>SUM(B10,B17,B20,B21)</f>
        <v>1188180</v>
      </c>
      <c r="C22" s="71">
        <f t="shared" ref="C22:E22" si="2">SUM(C10,C17,C20,C21)</f>
        <v>1211575</v>
      </c>
      <c r="D22" s="71">
        <f t="shared" si="2"/>
        <v>1214508</v>
      </c>
      <c r="E22" s="71">
        <f t="shared" si="2"/>
        <v>1224706</v>
      </c>
      <c r="F22" s="71">
        <f>SUM(F10,F17,F20,F21)</f>
        <v>1304228</v>
      </c>
      <c r="G22" s="71">
        <v>1378483</v>
      </c>
      <c r="H22" s="71">
        <v>1457737</v>
      </c>
      <c r="I22" s="71">
        <v>1446577</v>
      </c>
      <c r="J22" s="180">
        <v>1467758</v>
      </c>
      <c r="K22" s="322"/>
      <c r="L22" s="322"/>
    </row>
    <row r="23" spans="1:12" s="123" customFormat="1" ht="15" customHeight="1">
      <c r="A23" s="324" t="s">
        <v>271</v>
      </c>
      <c r="B23" s="71"/>
      <c r="C23" s="71"/>
      <c r="D23" s="71"/>
      <c r="E23" s="71"/>
      <c r="F23" s="71"/>
      <c r="G23" s="71"/>
      <c r="H23" s="71"/>
      <c r="I23" s="71"/>
      <c r="J23" s="180">
        <v>0</v>
      </c>
      <c r="K23" s="322"/>
      <c r="L23" s="322"/>
    </row>
    <row r="24" spans="1:12" ht="15" customHeight="1">
      <c r="A24" s="181" t="s">
        <v>272</v>
      </c>
      <c r="B24" s="75">
        <v>75100</v>
      </c>
      <c r="C24" s="75">
        <v>75100</v>
      </c>
      <c r="D24" s="75">
        <v>75100</v>
      </c>
      <c r="E24" s="75">
        <v>75100</v>
      </c>
      <c r="F24" s="75">
        <v>79100</v>
      </c>
      <c r="G24" s="75">
        <v>79100</v>
      </c>
      <c r="H24" s="75">
        <v>79100</v>
      </c>
      <c r="I24" s="75">
        <v>79100</v>
      </c>
      <c r="J24" s="210">
        <v>83100</v>
      </c>
      <c r="K24" s="323"/>
      <c r="L24" s="323"/>
    </row>
    <row r="25" spans="1:12" ht="15" customHeight="1">
      <c r="A25" s="181" t="s">
        <v>273</v>
      </c>
      <c r="B25" s="75">
        <v>-441</v>
      </c>
      <c r="C25" s="75">
        <v>-441</v>
      </c>
      <c r="D25" s="75">
        <v>-441</v>
      </c>
      <c r="E25" s="75">
        <v>-441</v>
      </c>
      <c r="F25" s="75">
        <v>-441</v>
      </c>
      <c r="G25" s="75">
        <v>-441</v>
      </c>
      <c r="H25" s="75">
        <v>-441</v>
      </c>
      <c r="I25" s="75">
        <v>-441</v>
      </c>
      <c r="J25" s="210">
        <v>0</v>
      </c>
      <c r="K25" s="323"/>
      <c r="L25" s="323"/>
    </row>
    <row r="26" spans="1:12" ht="15" customHeight="1">
      <c r="A26" s="181" t="s">
        <v>274</v>
      </c>
      <c r="B26" s="75">
        <v>11</v>
      </c>
      <c r="C26" s="75">
        <v>11</v>
      </c>
      <c r="D26" s="75">
        <v>11</v>
      </c>
      <c r="E26" s="75">
        <v>11</v>
      </c>
      <c r="F26" s="75">
        <v>11</v>
      </c>
      <c r="G26" s="75">
        <v>11</v>
      </c>
      <c r="H26" s="75">
        <v>11</v>
      </c>
      <c r="I26" s="75">
        <v>11</v>
      </c>
      <c r="J26" s="210">
        <v>11</v>
      </c>
      <c r="K26" s="323"/>
      <c r="L26" s="323"/>
    </row>
    <row r="27" spans="1:12" ht="15" customHeight="1">
      <c r="A27" s="181" t="s">
        <v>275</v>
      </c>
      <c r="B27" s="75">
        <v>49447</v>
      </c>
      <c r="C27" s="75">
        <v>53411</v>
      </c>
      <c r="D27" s="75">
        <v>57230</v>
      </c>
      <c r="E27" s="75">
        <v>52407</v>
      </c>
      <c r="F27" s="75">
        <v>50599</v>
      </c>
      <c r="G27" s="75">
        <v>52986</v>
      </c>
      <c r="H27" s="75">
        <v>55774</v>
      </c>
      <c r="I27" s="75">
        <v>59406</v>
      </c>
      <c r="J27" s="210">
        <v>59055</v>
      </c>
      <c r="K27" s="323"/>
      <c r="L27" s="323"/>
    </row>
    <row r="28" spans="1:12" ht="15" customHeight="1">
      <c r="A28" s="181" t="s">
        <v>276</v>
      </c>
      <c r="B28" s="75">
        <v>2556</v>
      </c>
      <c r="C28" s="75">
        <v>5555</v>
      </c>
      <c r="D28" s="75">
        <v>6412</v>
      </c>
      <c r="E28" s="75">
        <v>6645</v>
      </c>
      <c r="F28" s="75">
        <v>279</v>
      </c>
      <c r="G28" s="75">
        <v>3477</v>
      </c>
      <c r="H28" s="75">
        <v>3016</v>
      </c>
      <c r="I28" s="75">
        <v>5626</v>
      </c>
      <c r="J28" s="210">
        <v>2073</v>
      </c>
      <c r="K28" s="323"/>
      <c r="L28" s="323"/>
    </row>
    <row r="29" spans="1:12" s="123" customFormat="1" ht="15" customHeight="1">
      <c r="A29" s="165" t="s">
        <v>277</v>
      </c>
      <c r="B29" s="325">
        <v>126674</v>
      </c>
      <c r="C29" s="325">
        <v>133636</v>
      </c>
      <c r="D29" s="325">
        <v>138313</v>
      </c>
      <c r="E29" s="325">
        <v>133723</v>
      </c>
      <c r="F29" s="325">
        <v>129548</v>
      </c>
      <c r="G29" s="325">
        <v>135134</v>
      </c>
      <c r="H29" s="325">
        <v>137461</v>
      </c>
      <c r="I29" s="325">
        <v>143703</v>
      </c>
      <c r="J29" s="326">
        <v>144240</v>
      </c>
      <c r="K29" s="322"/>
      <c r="L29" s="322"/>
    </row>
    <row r="30" spans="1:12" s="123" customFormat="1" ht="15" customHeight="1">
      <c r="A30" s="165" t="s">
        <v>278</v>
      </c>
      <c r="B30" s="325">
        <v>672</v>
      </c>
      <c r="C30" s="325">
        <v>681</v>
      </c>
      <c r="D30" s="325">
        <v>686</v>
      </c>
      <c r="E30" s="325">
        <v>710</v>
      </c>
      <c r="F30" s="325">
        <v>731</v>
      </c>
      <c r="G30" s="325">
        <v>756</v>
      </c>
      <c r="H30" s="325">
        <v>749</v>
      </c>
      <c r="I30" s="325">
        <v>759</v>
      </c>
      <c r="J30" s="326">
        <v>803</v>
      </c>
      <c r="K30" s="322"/>
      <c r="L30" s="322"/>
    </row>
    <row r="31" spans="1:12" s="123" customFormat="1" ht="15" customHeight="1">
      <c r="A31" s="165" t="s">
        <v>279</v>
      </c>
      <c r="B31" s="325">
        <v>127346</v>
      </c>
      <c r="C31" s="325">
        <v>134317</v>
      </c>
      <c r="D31" s="325">
        <v>138999</v>
      </c>
      <c r="E31" s="325">
        <v>134433</v>
      </c>
      <c r="F31" s="325">
        <v>130279</v>
      </c>
      <c r="G31" s="325">
        <v>135890</v>
      </c>
      <c r="H31" s="325">
        <v>138210</v>
      </c>
      <c r="I31" s="325">
        <v>144462</v>
      </c>
      <c r="J31" s="326">
        <v>145043</v>
      </c>
      <c r="K31" s="322"/>
      <c r="L31" s="322"/>
    </row>
    <row r="32" spans="1:12" s="123" customFormat="1" ht="5.0999999999999996" customHeight="1">
      <c r="A32" s="51"/>
      <c r="B32" s="189"/>
      <c r="C32" s="189"/>
      <c r="D32" s="189"/>
      <c r="E32" s="189"/>
      <c r="F32" s="189"/>
      <c r="G32" s="189"/>
      <c r="H32" s="189"/>
      <c r="I32" s="189"/>
      <c r="J32" s="190"/>
      <c r="K32" s="322"/>
      <c r="L32" s="322"/>
    </row>
    <row r="33" spans="1:12" s="117" customFormat="1" ht="15" customHeight="1" thickBot="1">
      <c r="A33" s="144" t="s">
        <v>111</v>
      </c>
      <c r="B33" s="83">
        <f>SUM(B22,B31)</f>
        <v>1315526</v>
      </c>
      <c r="C33" s="83">
        <f t="shared" ref="C33:F33" si="3">SUM(C22,C31)</f>
        <v>1345892</v>
      </c>
      <c r="D33" s="83">
        <f t="shared" si="3"/>
        <v>1353507</v>
      </c>
      <c r="E33" s="83">
        <f t="shared" si="3"/>
        <v>1359139</v>
      </c>
      <c r="F33" s="83">
        <f t="shared" si="3"/>
        <v>1434507</v>
      </c>
      <c r="G33" s="83">
        <v>1514372</v>
      </c>
      <c r="H33" s="83">
        <v>1595947</v>
      </c>
      <c r="I33" s="83">
        <v>1591039</v>
      </c>
      <c r="J33" s="83">
        <v>1612801</v>
      </c>
      <c r="K33" s="322"/>
      <c r="L33" s="322"/>
    </row>
    <row r="34" spans="1:12" ht="12.75" thickTop="1"/>
    <row r="35" spans="1:12" ht="36">
      <c r="A35" s="88" t="s">
        <v>569</v>
      </c>
    </row>
    <row r="36" spans="1:12" ht="24">
      <c r="A36" s="90" t="s">
        <v>113</v>
      </c>
    </row>
    <row r="37" spans="1:12">
      <c r="A37" s="90"/>
    </row>
  </sheetData>
  <hyperlinks>
    <hyperlink ref="J6" location="Índice!D9" display="Índice"/>
  </hyperlinks>
  <printOptions horizontalCentered="1"/>
  <pageMargins left="0" right="0" top="0.19685039370078741" bottom="0.19685039370078741" header="0.19685039370078741" footer="0.19685039370078741"/>
  <pageSetup paperSize="9" scale="63" orientation="portrait" r:id="rId1"/>
  <headerFooter>
    <oddHeader>&amp;R&amp;P/&amp;N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Y50"/>
  <sheetViews>
    <sheetView showGridLines="0" zoomScaleNormal="100" workbookViewId="0">
      <pane xSplit="1" ySplit="8" topLeftCell="B9" activePane="bottomRight" state="frozen"/>
      <selection activeCell="D35" sqref="D35"/>
      <selection pane="topRight" activeCell="D35" sqref="D35"/>
      <selection pane="bottomLeft" activeCell="D35" sqref="D35"/>
      <selection pane="bottomRight" activeCell="B7" sqref="B7"/>
    </sheetView>
  </sheetViews>
  <sheetFormatPr defaultColWidth="9.375" defaultRowHeight="15" customHeight="1"/>
  <cols>
    <col min="1" max="1" width="59.375" style="360" customWidth="1"/>
    <col min="2" max="2" width="9.625" style="360" bestFit="1" customWidth="1"/>
    <col min="3" max="3" width="9" style="360" bestFit="1" customWidth="1"/>
    <col min="4" max="5" width="9.625" style="360" bestFit="1" customWidth="1"/>
    <col min="6" max="6" width="9.25" style="360" customWidth="1"/>
    <col min="7" max="9" width="9.625" style="360" bestFit="1" customWidth="1"/>
    <col min="10" max="11" width="10.5" style="360" customWidth="1"/>
    <col min="12" max="12" width="9.25" style="360" customWidth="1"/>
    <col min="13" max="16384" width="9.375" style="350"/>
  </cols>
  <sheetData>
    <row r="1" spans="1:207" s="123" customFormat="1" ht="15" customHeight="1">
      <c r="A1" s="5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161"/>
      <c r="AI1" s="94"/>
      <c r="AJ1" s="161"/>
      <c r="AK1" s="94"/>
      <c r="AL1" s="161"/>
      <c r="AM1" s="94"/>
      <c r="AN1" s="161"/>
      <c r="AO1" s="94"/>
      <c r="AP1" s="161"/>
      <c r="AQ1" s="94"/>
      <c r="AR1" s="161"/>
      <c r="AS1" s="94"/>
      <c r="AT1" s="161"/>
      <c r="AU1" s="94"/>
      <c r="AV1" s="161"/>
      <c r="AW1" s="94"/>
      <c r="AX1" s="161"/>
      <c r="AY1" s="94"/>
      <c r="AZ1" s="161"/>
      <c r="BA1" s="94"/>
      <c r="BB1" s="161"/>
      <c r="BC1" s="94"/>
      <c r="BD1" s="161"/>
      <c r="BE1" s="94"/>
      <c r="BF1" s="161"/>
      <c r="BG1" s="94"/>
      <c r="BH1" s="161"/>
      <c r="BI1" s="94"/>
      <c r="BJ1" s="161"/>
      <c r="BK1" s="94"/>
      <c r="BL1" s="161"/>
      <c r="BM1" s="94"/>
      <c r="BN1" s="161"/>
      <c r="BO1" s="162"/>
      <c r="BP1" s="162"/>
      <c r="BQ1" s="94"/>
      <c r="BR1" s="161"/>
      <c r="BS1" s="163"/>
      <c r="BT1" s="163"/>
      <c r="BU1" s="163"/>
      <c r="BV1" s="163"/>
      <c r="BW1" s="163"/>
      <c r="BX1" s="161"/>
      <c r="BY1" s="163"/>
      <c r="BZ1" s="161"/>
      <c r="CA1" s="163"/>
      <c r="CB1" s="163"/>
      <c r="CC1" s="163"/>
      <c r="CD1" s="164"/>
      <c r="CE1" s="164"/>
      <c r="CF1" s="94"/>
      <c r="CG1" s="161"/>
      <c r="CH1" s="94"/>
      <c r="CI1" s="161"/>
      <c r="CJ1" s="94"/>
      <c r="CK1" s="161"/>
      <c r="CL1" s="94"/>
      <c r="CM1" s="161"/>
      <c r="CN1" s="94"/>
      <c r="CO1" s="161"/>
      <c r="CP1" s="94"/>
      <c r="CQ1" s="161"/>
      <c r="CR1" s="94"/>
      <c r="CS1" s="161"/>
      <c r="CT1" s="94"/>
      <c r="CU1" s="161"/>
      <c r="CV1" s="94"/>
      <c r="CW1" s="161"/>
      <c r="CX1" s="94"/>
      <c r="CY1" s="161"/>
      <c r="CZ1" s="94"/>
      <c r="DA1" s="161"/>
      <c r="DB1" s="94"/>
      <c r="DC1" s="161"/>
      <c r="DD1" s="94"/>
      <c r="DE1" s="161"/>
      <c r="DF1" s="94"/>
      <c r="DG1" s="161"/>
      <c r="DH1" s="94"/>
      <c r="DI1" s="161"/>
      <c r="DJ1" s="94"/>
      <c r="DK1" s="161"/>
      <c r="DL1" s="94"/>
      <c r="DM1" s="161"/>
      <c r="DN1" s="94"/>
      <c r="DO1" s="161"/>
      <c r="DP1" s="94"/>
      <c r="DQ1" s="161"/>
      <c r="DR1" s="94"/>
      <c r="DS1" s="161"/>
      <c r="DT1" s="162"/>
      <c r="DU1" s="162"/>
      <c r="DV1" s="94"/>
      <c r="DW1" s="161"/>
      <c r="DX1" s="163"/>
      <c r="DY1" s="163"/>
      <c r="DZ1" s="163"/>
      <c r="EA1" s="163"/>
      <c r="EB1" s="163"/>
      <c r="EC1" s="161"/>
      <c r="ED1" s="163"/>
      <c r="EE1" s="161"/>
      <c r="EF1" s="163"/>
      <c r="EG1" s="163"/>
      <c r="EH1" s="163"/>
      <c r="EI1" s="164"/>
      <c r="EJ1" s="164"/>
      <c r="EK1" s="94"/>
      <c r="EL1" s="161"/>
      <c r="EM1" s="94"/>
      <c r="EN1" s="161"/>
      <c r="EO1" s="94"/>
      <c r="EP1" s="161"/>
      <c r="EQ1" s="94"/>
      <c r="ER1" s="161"/>
      <c r="ES1" s="94"/>
      <c r="ET1" s="161"/>
      <c r="EU1" s="94"/>
      <c r="EV1" s="161"/>
      <c r="EW1" s="94"/>
      <c r="EX1" s="161"/>
      <c r="EY1" s="94"/>
      <c r="EZ1" s="161"/>
      <c r="FA1" s="94"/>
      <c r="FB1" s="161"/>
      <c r="FC1" s="94"/>
      <c r="FD1" s="161"/>
      <c r="FE1" s="94"/>
      <c r="FF1" s="161"/>
      <c r="FG1" s="94"/>
      <c r="FH1" s="161"/>
      <c r="FI1" s="94"/>
      <c r="FJ1" s="161"/>
      <c r="FK1" s="94"/>
      <c r="FL1" s="161"/>
      <c r="FM1" s="94"/>
      <c r="FN1" s="161"/>
      <c r="FO1" s="94"/>
      <c r="FP1" s="161"/>
      <c r="FQ1" s="94"/>
      <c r="FR1" s="161"/>
      <c r="FS1" s="94"/>
      <c r="FT1" s="161"/>
      <c r="FU1" s="94"/>
      <c r="FV1" s="161"/>
      <c r="FW1" s="94"/>
      <c r="FX1" s="161"/>
      <c r="FY1" s="162"/>
      <c r="FZ1" s="162"/>
      <c r="GA1" s="94"/>
      <c r="GB1" s="161"/>
      <c r="GC1" s="163"/>
      <c r="GD1" s="163"/>
      <c r="GE1" s="163"/>
      <c r="GF1" s="163"/>
      <c r="GG1" s="163"/>
      <c r="GH1" s="161"/>
      <c r="GI1" s="163"/>
      <c r="GJ1" s="161"/>
      <c r="GK1" s="163"/>
      <c r="GL1" s="163"/>
      <c r="GM1" s="163"/>
      <c r="GN1" s="164"/>
      <c r="GO1" s="164"/>
      <c r="GP1" s="94"/>
      <c r="GQ1" s="161"/>
      <c r="GR1" s="94"/>
      <c r="GS1" s="161"/>
      <c r="GT1" s="94"/>
      <c r="GU1" s="161"/>
      <c r="GV1" s="94"/>
      <c r="GW1" s="161"/>
      <c r="GX1" s="94"/>
      <c r="GY1" s="161"/>
    </row>
    <row r="2" spans="1:207" s="123" customFormat="1" ht="15" customHeight="1">
      <c r="A2" s="5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161"/>
      <c r="AI2" s="94"/>
      <c r="AJ2" s="161"/>
      <c r="AK2" s="94"/>
      <c r="AL2" s="161"/>
      <c r="AM2" s="94"/>
      <c r="AN2" s="161"/>
      <c r="AO2" s="94"/>
      <c r="AP2" s="161"/>
      <c r="AQ2" s="94"/>
      <c r="AR2" s="161"/>
      <c r="AS2" s="94"/>
      <c r="AT2" s="161"/>
      <c r="AU2" s="94"/>
      <c r="AV2" s="161"/>
      <c r="AW2" s="94"/>
      <c r="AX2" s="161"/>
      <c r="AY2" s="94"/>
      <c r="AZ2" s="161"/>
      <c r="BA2" s="94"/>
      <c r="BB2" s="161"/>
      <c r="BC2" s="94"/>
      <c r="BD2" s="161"/>
      <c r="BE2" s="94"/>
      <c r="BF2" s="161"/>
      <c r="BG2" s="94"/>
      <c r="BH2" s="161"/>
      <c r="BI2" s="94"/>
      <c r="BJ2" s="161"/>
      <c r="BK2" s="94"/>
      <c r="BL2" s="161"/>
      <c r="BM2" s="94"/>
      <c r="BN2" s="161"/>
      <c r="BO2" s="162"/>
      <c r="BP2" s="162"/>
      <c r="BQ2" s="94"/>
      <c r="BR2" s="161"/>
      <c r="BS2" s="163"/>
      <c r="BT2" s="163"/>
      <c r="BU2" s="163"/>
      <c r="BV2" s="163"/>
      <c r="BW2" s="163"/>
      <c r="BX2" s="161"/>
      <c r="BY2" s="163"/>
      <c r="BZ2" s="161"/>
      <c r="CA2" s="163"/>
      <c r="CB2" s="163"/>
      <c r="CC2" s="163"/>
      <c r="CD2" s="164"/>
      <c r="CE2" s="164"/>
      <c r="CF2" s="94"/>
      <c r="CG2" s="161"/>
      <c r="CH2" s="94"/>
      <c r="CI2" s="161"/>
      <c r="CJ2" s="94"/>
      <c r="CK2" s="161"/>
      <c r="CL2" s="94"/>
      <c r="CM2" s="161"/>
      <c r="CN2" s="94"/>
      <c r="CO2" s="161"/>
      <c r="CP2" s="94"/>
      <c r="CQ2" s="161"/>
      <c r="CR2" s="94"/>
      <c r="CS2" s="161"/>
      <c r="CT2" s="94"/>
      <c r="CU2" s="161"/>
      <c r="CV2" s="94"/>
      <c r="CW2" s="161"/>
      <c r="CX2" s="94"/>
      <c r="CY2" s="161"/>
      <c r="CZ2" s="94"/>
      <c r="DA2" s="161"/>
      <c r="DB2" s="94"/>
      <c r="DC2" s="161"/>
      <c r="DD2" s="94"/>
      <c r="DE2" s="161"/>
      <c r="DF2" s="94"/>
      <c r="DG2" s="161"/>
      <c r="DH2" s="94"/>
      <c r="DI2" s="161"/>
      <c r="DJ2" s="94"/>
      <c r="DK2" s="161"/>
      <c r="DL2" s="94"/>
      <c r="DM2" s="161"/>
      <c r="DN2" s="94"/>
      <c r="DO2" s="161"/>
      <c r="DP2" s="94"/>
      <c r="DQ2" s="161"/>
      <c r="DR2" s="94"/>
      <c r="DS2" s="161"/>
      <c r="DT2" s="162"/>
      <c r="DU2" s="162"/>
      <c r="DV2" s="94"/>
      <c r="DW2" s="161"/>
      <c r="DX2" s="163"/>
      <c r="DY2" s="163"/>
      <c r="DZ2" s="163"/>
      <c r="EA2" s="163"/>
      <c r="EB2" s="163"/>
      <c r="EC2" s="161"/>
      <c r="ED2" s="163"/>
      <c r="EE2" s="161"/>
      <c r="EF2" s="163"/>
      <c r="EG2" s="163"/>
      <c r="EH2" s="163"/>
      <c r="EI2" s="164"/>
      <c r="EJ2" s="164"/>
      <c r="EK2" s="94"/>
      <c r="EL2" s="161"/>
      <c r="EM2" s="94"/>
      <c r="EN2" s="161"/>
      <c r="EO2" s="94"/>
      <c r="EP2" s="161"/>
      <c r="EQ2" s="94"/>
      <c r="ER2" s="161"/>
      <c r="ES2" s="94"/>
      <c r="ET2" s="161"/>
      <c r="EU2" s="94"/>
      <c r="EV2" s="161"/>
      <c r="EW2" s="94"/>
      <c r="EX2" s="161"/>
      <c r="EY2" s="94"/>
      <c r="EZ2" s="161"/>
      <c r="FA2" s="94"/>
      <c r="FB2" s="161"/>
      <c r="FC2" s="94"/>
      <c r="FD2" s="161"/>
      <c r="FE2" s="94"/>
      <c r="FF2" s="161"/>
      <c r="FG2" s="94"/>
      <c r="FH2" s="161"/>
      <c r="FI2" s="94"/>
      <c r="FJ2" s="161"/>
      <c r="FK2" s="94"/>
      <c r="FL2" s="161"/>
      <c r="FM2" s="94"/>
      <c r="FN2" s="161"/>
      <c r="FO2" s="94"/>
      <c r="FP2" s="161"/>
      <c r="FQ2" s="94"/>
      <c r="FR2" s="161"/>
      <c r="FS2" s="94"/>
      <c r="FT2" s="161"/>
      <c r="FU2" s="94"/>
      <c r="FV2" s="161"/>
      <c r="FW2" s="94"/>
      <c r="FX2" s="161"/>
      <c r="FY2" s="162"/>
      <c r="FZ2" s="162"/>
      <c r="GA2" s="94"/>
      <c r="GB2" s="161"/>
      <c r="GC2" s="163"/>
      <c r="GD2" s="163"/>
      <c r="GE2" s="163"/>
      <c r="GF2" s="163"/>
      <c r="GG2" s="163"/>
      <c r="GH2" s="161"/>
      <c r="GI2" s="163"/>
      <c r="GJ2" s="161"/>
      <c r="GK2" s="163"/>
      <c r="GL2" s="163"/>
      <c r="GM2" s="163"/>
      <c r="GN2" s="164"/>
      <c r="GO2" s="164"/>
      <c r="GP2" s="94"/>
      <c r="GQ2" s="161"/>
      <c r="GR2" s="94"/>
      <c r="GS2" s="161"/>
      <c r="GT2" s="94"/>
      <c r="GU2" s="161"/>
      <c r="GV2" s="94"/>
      <c r="GW2" s="161"/>
      <c r="GX2" s="94"/>
      <c r="GY2" s="161"/>
    </row>
    <row r="3" spans="1:207" s="123" customFormat="1" ht="1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161"/>
      <c r="AI3" s="94"/>
      <c r="AJ3" s="161"/>
      <c r="AK3" s="94"/>
      <c r="AL3" s="161"/>
      <c r="AM3" s="94"/>
      <c r="AN3" s="161"/>
      <c r="AO3" s="94"/>
      <c r="AP3" s="161"/>
      <c r="AQ3" s="94"/>
      <c r="AR3" s="161"/>
      <c r="AS3" s="94"/>
      <c r="AT3" s="161"/>
      <c r="AU3" s="94"/>
      <c r="AV3" s="161"/>
      <c r="AW3" s="94"/>
      <c r="AX3" s="161"/>
      <c r="AY3" s="94"/>
      <c r="AZ3" s="161"/>
      <c r="BA3" s="94"/>
      <c r="BB3" s="161"/>
      <c r="BC3" s="94"/>
      <c r="BD3" s="161"/>
      <c r="BE3" s="94"/>
      <c r="BF3" s="161"/>
      <c r="BG3" s="94"/>
      <c r="BH3" s="161"/>
      <c r="BI3" s="94"/>
      <c r="BJ3" s="161"/>
      <c r="BK3" s="94"/>
      <c r="BL3" s="161"/>
      <c r="BM3" s="94"/>
      <c r="BN3" s="161"/>
      <c r="BO3" s="162"/>
      <c r="BP3" s="162"/>
      <c r="BQ3" s="94"/>
      <c r="BR3" s="161"/>
      <c r="BS3" s="163"/>
      <c r="BT3" s="163"/>
      <c r="BU3" s="163"/>
      <c r="BV3" s="163"/>
      <c r="BW3" s="163"/>
      <c r="BX3" s="161"/>
      <c r="BY3" s="163"/>
      <c r="BZ3" s="161"/>
      <c r="CA3" s="163"/>
      <c r="CB3" s="163"/>
      <c r="CC3" s="163"/>
      <c r="CD3" s="164"/>
      <c r="CE3" s="164"/>
      <c r="CF3" s="94"/>
      <c r="CG3" s="161"/>
      <c r="CH3" s="94"/>
      <c r="CI3" s="161"/>
      <c r="CJ3" s="94"/>
      <c r="CK3" s="161"/>
      <c r="CL3" s="94"/>
      <c r="CM3" s="161"/>
      <c r="CN3" s="94"/>
      <c r="CO3" s="161"/>
      <c r="CP3" s="94"/>
      <c r="CQ3" s="161"/>
      <c r="CR3" s="94"/>
      <c r="CS3" s="161"/>
      <c r="CT3" s="94"/>
      <c r="CU3" s="161"/>
      <c r="CV3" s="94"/>
      <c r="CW3" s="161"/>
      <c r="CX3" s="94"/>
      <c r="CY3" s="161"/>
      <c r="CZ3" s="94"/>
      <c r="DA3" s="161"/>
      <c r="DB3" s="94"/>
      <c r="DC3" s="161"/>
      <c r="DD3" s="94"/>
      <c r="DE3" s="161"/>
      <c r="DF3" s="94"/>
      <c r="DG3" s="161"/>
      <c r="DH3" s="94"/>
      <c r="DI3" s="161"/>
      <c r="DJ3" s="94"/>
      <c r="DK3" s="161"/>
      <c r="DL3" s="94"/>
      <c r="DM3" s="161"/>
      <c r="DN3" s="94"/>
      <c r="DO3" s="161"/>
      <c r="DP3" s="94"/>
      <c r="DQ3" s="161"/>
      <c r="DR3" s="94"/>
      <c r="DS3" s="161"/>
      <c r="DT3" s="162"/>
      <c r="DU3" s="162"/>
      <c r="DV3" s="94"/>
      <c r="DW3" s="161"/>
      <c r="DX3" s="163"/>
      <c r="DY3" s="163"/>
      <c r="DZ3" s="163"/>
      <c r="EA3" s="163"/>
      <c r="EB3" s="163"/>
      <c r="EC3" s="161"/>
      <c r="ED3" s="163"/>
      <c r="EE3" s="161"/>
      <c r="EF3" s="163"/>
      <c r="EG3" s="163"/>
      <c r="EH3" s="163"/>
      <c r="EI3" s="164"/>
      <c r="EJ3" s="164"/>
      <c r="EK3" s="94"/>
      <c r="EL3" s="161"/>
      <c r="EM3" s="94"/>
      <c r="EN3" s="161"/>
      <c r="EO3" s="94"/>
      <c r="EP3" s="161"/>
      <c r="EQ3" s="94"/>
      <c r="ER3" s="161"/>
      <c r="ES3" s="94"/>
      <c r="ET3" s="161"/>
      <c r="EU3" s="94"/>
      <c r="EV3" s="161"/>
      <c r="EW3" s="94"/>
      <c r="EX3" s="161"/>
      <c r="EY3" s="94"/>
      <c r="EZ3" s="161"/>
      <c r="FA3" s="94"/>
      <c r="FB3" s="161"/>
      <c r="FC3" s="94"/>
      <c r="FD3" s="161"/>
      <c r="FE3" s="94"/>
      <c r="FF3" s="161"/>
      <c r="FG3" s="94"/>
      <c r="FH3" s="161"/>
      <c r="FI3" s="94"/>
      <c r="FJ3" s="161"/>
      <c r="FK3" s="94"/>
      <c r="FL3" s="161"/>
      <c r="FM3" s="94"/>
      <c r="FN3" s="161"/>
      <c r="FO3" s="94"/>
      <c r="FP3" s="161"/>
      <c r="FQ3" s="94"/>
      <c r="FR3" s="161"/>
      <c r="FS3" s="94"/>
      <c r="FT3" s="161"/>
      <c r="FU3" s="94"/>
      <c r="FV3" s="161"/>
      <c r="FW3" s="94"/>
      <c r="FX3" s="161"/>
      <c r="FY3" s="162"/>
      <c r="FZ3" s="162"/>
      <c r="GA3" s="94"/>
      <c r="GB3" s="161"/>
      <c r="GC3" s="163"/>
      <c r="GD3" s="163"/>
      <c r="GE3" s="163"/>
      <c r="GF3" s="163"/>
      <c r="GG3" s="163"/>
      <c r="GH3" s="161"/>
      <c r="GI3" s="163"/>
      <c r="GJ3" s="161"/>
      <c r="GK3" s="163"/>
      <c r="GL3" s="163"/>
      <c r="GM3" s="163"/>
      <c r="GN3" s="164"/>
      <c r="GO3" s="164"/>
      <c r="GP3" s="94"/>
      <c r="GQ3" s="161"/>
      <c r="GR3" s="94"/>
      <c r="GS3" s="161"/>
      <c r="GT3" s="94"/>
      <c r="GU3" s="161"/>
      <c r="GV3" s="94"/>
      <c r="GW3" s="161"/>
      <c r="GX3" s="94"/>
      <c r="GY3" s="161"/>
    </row>
    <row r="4" spans="1:207" s="123" customFormat="1" ht="15" customHeight="1">
      <c r="A4" s="165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17"/>
      <c r="X4" s="117"/>
      <c r="Y4" s="117"/>
      <c r="Z4" s="168"/>
      <c r="AA4" s="168"/>
      <c r="AB4" s="168"/>
      <c r="AC4" s="168"/>
      <c r="AD4" s="168"/>
      <c r="AE4" s="168"/>
      <c r="AF4" s="168"/>
      <c r="AG4" s="168"/>
    </row>
    <row r="5" spans="1:207" s="117" customFormat="1" ht="15" customHeight="1" thickBot="1">
      <c r="A5" s="102" t="s">
        <v>570</v>
      </c>
      <c r="B5" s="320"/>
      <c r="C5" s="320"/>
      <c r="D5" s="320"/>
      <c r="E5" s="442"/>
      <c r="F5" s="442"/>
      <c r="G5" s="442"/>
      <c r="H5" s="442"/>
      <c r="I5" s="442"/>
      <c r="J5" s="320"/>
      <c r="K5" s="320"/>
      <c r="L5" s="320"/>
    </row>
    <row r="6" spans="1:207" s="123" customFormat="1" ht="15" customHeight="1" thickTop="1">
      <c r="A6" s="321"/>
      <c r="B6" s="121"/>
      <c r="C6" s="121"/>
      <c r="D6" s="121"/>
      <c r="E6" s="59"/>
      <c r="F6" s="121"/>
      <c r="G6" s="59"/>
      <c r="H6" s="59"/>
      <c r="I6" s="59"/>
      <c r="J6" s="59"/>
      <c r="K6" s="59"/>
      <c r="L6" s="59" t="s">
        <v>79</v>
      </c>
    </row>
    <row r="7" spans="1:207" s="114" customFormat="1" ht="15" customHeight="1">
      <c r="A7" s="113"/>
      <c r="B7" s="178" t="s">
        <v>240</v>
      </c>
      <c r="C7" s="178" t="s">
        <v>241</v>
      </c>
      <c r="D7" s="178" t="s">
        <v>242</v>
      </c>
      <c r="E7" s="178" t="s">
        <v>243</v>
      </c>
      <c r="F7" s="178" t="s">
        <v>244</v>
      </c>
      <c r="G7" s="178" t="s">
        <v>245</v>
      </c>
      <c r="H7" s="178" t="s">
        <v>246</v>
      </c>
      <c r="I7" s="178" t="s">
        <v>247</v>
      </c>
      <c r="J7" s="178" t="s">
        <v>248</v>
      </c>
      <c r="K7" s="178" t="s">
        <v>249</v>
      </c>
      <c r="L7" s="178" t="s">
        <v>250</v>
      </c>
    </row>
    <row r="8" spans="1:207" s="117" customFormat="1" ht="9.9499999999999993" customHeight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207" s="122" customFormat="1" ht="5.099999999999999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44"/>
    </row>
    <row r="10" spans="1:207" s="545" customFormat="1" ht="15" customHeight="1">
      <c r="A10" s="165" t="s">
        <v>571</v>
      </c>
      <c r="B10" s="445">
        <v>30786.925999999999</v>
      </c>
      <c r="C10" s="445">
        <v>28866.427</v>
      </c>
      <c r="D10" s="445">
        <v>28615.646000000001</v>
      </c>
      <c r="E10" s="445">
        <v>28023.083999999999</v>
      </c>
      <c r="F10" s="445">
        <f>B10+C10+D10+E10</f>
        <v>116292.08300000001</v>
      </c>
      <c r="G10" s="445">
        <v>25851.843000000001</v>
      </c>
      <c r="H10" s="445">
        <v>21195</v>
      </c>
      <c r="I10" s="445">
        <v>26189</v>
      </c>
      <c r="J10" s="445">
        <v>26579</v>
      </c>
      <c r="K10" s="445">
        <v>99814.842999999993</v>
      </c>
      <c r="L10" s="446">
        <v>30145</v>
      </c>
    </row>
    <row r="11" spans="1:207" s="122" customFormat="1" ht="15" customHeight="1">
      <c r="A11" s="181" t="s">
        <v>572</v>
      </c>
      <c r="B11" s="447">
        <v>18916.601999999999</v>
      </c>
      <c r="C11" s="447">
        <v>18020.592000000001</v>
      </c>
      <c r="D11" s="447">
        <v>19398.703000000001</v>
      </c>
      <c r="E11" s="447">
        <v>19530.699000000001</v>
      </c>
      <c r="F11" s="447">
        <f t="shared" ref="F11:F44" si="0">B11+C11+D11+E11</f>
        <v>75866.596000000005</v>
      </c>
      <c r="G11" s="447">
        <v>19464.333999999999</v>
      </c>
      <c r="H11" s="447">
        <v>17577</v>
      </c>
      <c r="I11" s="447">
        <v>18030</v>
      </c>
      <c r="J11" s="447">
        <v>19567</v>
      </c>
      <c r="K11" s="447">
        <v>74638.334000000003</v>
      </c>
      <c r="L11" s="448">
        <v>18051</v>
      </c>
    </row>
    <row r="12" spans="1:207" s="122" customFormat="1" ht="15" customHeight="1">
      <c r="A12" s="181" t="s">
        <v>573</v>
      </c>
      <c r="B12" s="447">
        <v>51.835000000000001</v>
      </c>
      <c r="C12" s="447">
        <v>70.275000000000006</v>
      </c>
      <c r="D12" s="447">
        <v>64.394000000000005</v>
      </c>
      <c r="E12" s="447">
        <v>73.177999999999997</v>
      </c>
      <c r="F12" s="447">
        <f t="shared" si="0"/>
        <v>259.68200000000002</v>
      </c>
      <c r="G12" s="447">
        <v>62.502000000000002</v>
      </c>
      <c r="H12" s="447">
        <v>25</v>
      </c>
      <c r="I12" s="447">
        <v>12</v>
      </c>
      <c r="J12" s="447">
        <v>56</v>
      </c>
      <c r="K12" s="447">
        <v>155.50200000000001</v>
      </c>
      <c r="L12" s="448">
        <v>50</v>
      </c>
    </row>
    <row r="13" spans="1:207" s="122" customFormat="1" ht="15" customHeight="1">
      <c r="A13" s="181" t="s">
        <v>574</v>
      </c>
      <c r="B13" s="447">
        <v>7871.567</v>
      </c>
      <c r="C13" s="447">
        <v>7399.0320000000002</v>
      </c>
      <c r="D13" s="447">
        <v>8153.7449999999999</v>
      </c>
      <c r="E13" s="447">
        <v>4180.7299999999996</v>
      </c>
      <c r="F13" s="447">
        <f t="shared" si="0"/>
        <v>27605.074000000001</v>
      </c>
      <c r="G13" s="447">
        <v>9018.9279999999999</v>
      </c>
      <c r="H13" s="447">
        <v>6956</v>
      </c>
      <c r="I13" s="447">
        <v>6309</v>
      </c>
      <c r="J13" s="447">
        <v>4599</v>
      </c>
      <c r="K13" s="447">
        <v>26882.928</v>
      </c>
      <c r="L13" s="448">
        <v>6269</v>
      </c>
    </row>
    <row r="14" spans="1:207" s="122" customFormat="1" ht="15" customHeight="1">
      <c r="A14" s="181" t="s">
        <v>575</v>
      </c>
      <c r="B14" s="447">
        <v>-906.21900000000005</v>
      </c>
      <c r="C14" s="447">
        <v>-563.71600000000001</v>
      </c>
      <c r="D14" s="447">
        <v>-1542.46</v>
      </c>
      <c r="E14" s="447">
        <v>2152.6869999999999</v>
      </c>
      <c r="F14" s="447">
        <f t="shared" si="0"/>
        <v>-859.70800000000008</v>
      </c>
      <c r="G14" s="447">
        <v>-9116.4809999999998</v>
      </c>
      <c r="H14" s="447">
        <v>-3600</v>
      </c>
      <c r="I14" s="447">
        <v>-798</v>
      </c>
      <c r="J14" s="447">
        <v>689</v>
      </c>
      <c r="K14" s="447">
        <v>-12825.481</v>
      </c>
      <c r="L14" s="448">
        <v>893</v>
      </c>
    </row>
    <row r="15" spans="1:207" s="122" customFormat="1" ht="15" customHeight="1">
      <c r="A15" s="181" t="s">
        <v>576</v>
      </c>
      <c r="B15" s="447">
        <v>2185.1329999999998</v>
      </c>
      <c r="C15" s="447">
        <v>2689.2779999999998</v>
      </c>
      <c r="D15" s="447">
        <v>1314.3430000000001</v>
      </c>
      <c r="E15" s="447">
        <v>1906.8430000000001</v>
      </c>
      <c r="F15" s="447">
        <f t="shared" si="0"/>
        <v>8095.5969999999998</v>
      </c>
      <c r="G15" s="447">
        <v>972.64200000000005</v>
      </c>
      <c r="H15" s="447">
        <v>672</v>
      </c>
      <c r="I15" s="447">
        <v>1473</v>
      </c>
      <c r="J15" s="447">
        <v>2044</v>
      </c>
      <c r="K15" s="447">
        <v>5161.6419999999998</v>
      </c>
      <c r="L15" s="448">
        <v>3145</v>
      </c>
    </row>
    <row r="16" spans="1:207" s="122" customFormat="1" ht="15" customHeight="1">
      <c r="A16" s="181" t="s">
        <v>577</v>
      </c>
      <c r="B16" s="447">
        <v>1424.934</v>
      </c>
      <c r="C16" s="447">
        <v>-26.843</v>
      </c>
      <c r="D16" s="447">
        <v>1610.1880000000001</v>
      </c>
      <c r="E16" s="447">
        <v>-595.18899999999996</v>
      </c>
      <c r="F16" s="447">
        <f t="shared" si="0"/>
        <v>2413.09</v>
      </c>
      <c r="G16" s="447">
        <v>5019.5140000000001</v>
      </c>
      <c r="H16" s="447">
        <v>-511</v>
      </c>
      <c r="I16" s="447">
        <v>919</v>
      </c>
      <c r="J16" s="447">
        <v>-705</v>
      </c>
      <c r="K16" s="447">
        <v>4722.5140000000001</v>
      </c>
      <c r="L16" s="448">
        <v>1507</v>
      </c>
    </row>
    <row r="17" spans="1:12" s="122" customFormat="1" ht="15" customHeight="1">
      <c r="A17" s="181" t="s">
        <v>578</v>
      </c>
      <c r="B17" s="447">
        <v>1138.681</v>
      </c>
      <c r="C17" s="447">
        <v>1143.502</v>
      </c>
      <c r="D17" s="447">
        <v>1110.0429999999999</v>
      </c>
      <c r="E17" s="447">
        <v>935.16399999999999</v>
      </c>
      <c r="F17" s="447">
        <f t="shared" si="0"/>
        <v>4327.3899999999994</v>
      </c>
      <c r="G17" s="447">
        <v>793.98800000000006</v>
      </c>
      <c r="H17" s="447">
        <v>484</v>
      </c>
      <c r="I17" s="447">
        <v>382</v>
      </c>
      <c r="J17" s="447">
        <v>363</v>
      </c>
      <c r="K17" s="447">
        <v>2022.9880000000001</v>
      </c>
      <c r="L17" s="448">
        <v>371</v>
      </c>
    </row>
    <row r="18" spans="1:12" s="122" customFormat="1" ht="15" customHeight="1">
      <c r="A18" s="181" t="s">
        <v>579</v>
      </c>
      <c r="B18" s="447">
        <v>104.393</v>
      </c>
      <c r="C18" s="447">
        <v>134.30699999999999</v>
      </c>
      <c r="D18" s="447">
        <v>-1493.31</v>
      </c>
      <c r="E18" s="447">
        <v>-161.02799999999999</v>
      </c>
      <c r="F18" s="447">
        <f t="shared" si="0"/>
        <v>-1415.6379999999999</v>
      </c>
      <c r="G18" s="447">
        <v>-363.584</v>
      </c>
      <c r="H18" s="447">
        <v>-409</v>
      </c>
      <c r="I18" s="447">
        <v>-138</v>
      </c>
      <c r="J18" s="447">
        <v>-34</v>
      </c>
      <c r="K18" s="447">
        <v>-944.58400000000006</v>
      </c>
      <c r="L18" s="448">
        <v>-141</v>
      </c>
    </row>
    <row r="19" spans="1:12" s="545" customFormat="1" ht="15" customHeight="1">
      <c r="A19" s="165" t="s">
        <v>580</v>
      </c>
      <c r="B19" s="445">
        <v>-11598.567999999999</v>
      </c>
      <c r="C19" s="445">
        <v>-9805.7800000000007</v>
      </c>
      <c r="D19" s="445">
        <v>-15386.259</v>
      </c>
      <c r="E19" s="445">
        <v>-7732.2380000000003</v>
      </c>
      <c r="F19" s="445">
        <f t="shared" si="0"/>
        <v>-44522.844999999994</v>
      </c>
      <c r="G19" s="445">
        <v>-24530.162</v>
      </c>
      <c r="H19" s="445">
        <v>-6328</v>
      </c>
      <c r="I19" s="445">
        <v>-7875</v>
      </c>
      <c r="J19" s="445">
        <v>-4438</v>
      </c>
      <c r="K19" s="445">
        <v>-43171.161999999997</v>
      </c>
      <c r="L19" s="446">
        <v>-11709</v>
      </c>
    </row>
    <row r="20" spans="1:12" s="122" customFormat="1" ht="15" customHeight="1">
      <c r="A20" s="181" t="s">
        <v>581</v>
      </c>
      <c r="B20" s="447">
        <v>-9640.4110000000001</v>
      </c>
      <c r="C20" s="447">
        <v>-9754.31</v>
      </c>
      <c r="D20" s="447">
        <v>-10266.779</v>
      </c>
      <c r="E20" s="447">
        <v>-8192.2909999999993</v>
      </c>
      <c r="F20" s="447">
        <f t="shared" si="0"/>
        <v>-37853.790999999997</v>
      </c>
      <c r="G20" s="447">
        <v>-8439.0149999999994</v>
      </c>
      <c r="H20" s="447">
        <v>-7132</v>
      </c>
      <c r="I20" s="447">
        <v>-5278</v>
      </c>
      <c r="J20" s="447">
        <v>-4824</v>
      </c>
      <c r="K20" s="447">
        <v>-25673.014999999999</v>
      </c>
      <c r="L20" s="448">
        <v>-5337</v>
      </c>
    </row>
    <row r="21" spans="1:12" s="122" customFormat="1" ht="15" customHeight="1">
      <c r="A21" s="181" t="s">
        <v>582</v>
      </c>
      <c r="B21" s="447">
        <v>-1958.1569999999999</v>
      </c>
      <c r="C21" s="447">
        <v>-51.47</v>
      </c>
      <c r="D21" s="447">
        <v>-5119.4799999999996</v>
      </c>
      <c r="E21" s="447">
        <v>460.053</v>
      </c>
      <c r="F21" s="447">
        <f t="shared" si="0"/>
        <v>-6669.0540000000001</v>
      </c>
      <c r="G21" s="447">
        <v>-16091.147000000001</v>
      </c>
      <c r="H21" s="447">
        <v>803</v>
      </c>
      <c r="I21" s="447">
        <v>-2597</v>
      </c>
      <c r="J21" s="447">
        <v>385</v>
      </c>
      <c r="K21" s="447">
        <v>-17500.147000000001</v>
      </c>
      <c r="L21" s="448">
        <v>-6372</v>
      </c>
    </row>
    <row r="22" spans="1:12" s="545" customFormat="1" ht="15" customHeight="1">
      <c r="A22" s="165" t="s">
        <v>583</v>
      </c>
      <c r="B22" s="445">
        <v>19188.358</v>
      </c>
      <c r="C22" s="445">
        <v>19060.647000000001</v>
      </c>
      <c r="D22" s="445">
        <v>13229.387000000001</v>
      </c>
      <c r="E22" s="445">
        <v>20290.846000000001</v>
      </c>
      <c r="F22" s="445">
        <f t="shared" si="0"/>
        <v>71769.238000000012</v>
      </c>
      <c r="G22" s="445">
        <v>1321.681</v>
      </c>
      <c r="H22" s="445">
        <v>14866</v>
      </c>
      <c r="I22" s="445">
        <v>18314</v>
      </c>
      <c r="J22" s="445">
        <v>22141</v>
      </c>
      <c r="K22" s="445">
        <v>56642.680999999997</v>
      </c>
      <c r="L22" s="446">
        <v>18436</v>
      </c>
    </row>
    <row r="23" spans="1:12" s="545" customFormat="1" ht="15" customHeight="1">
      <c r="A23" s="165" t="s">
        <v>584</v>
      </c>
      <c r="B23" s="445">
        <v>-6258.7960000000003</v>
      </c>
      <c r="C23" s="445">
        <v>-4304.2349999999997</v>
      </c>
      <c r="D23" s="445">
        <v>-2828.268</v>
      </c>
      <c r="E23" s="445">
        <v>-5329.2330000000002</v>
      </c>
      <c r="F23" s="445">
        <f t="shared" si="0"/>
        <v>-18720.531999999999</v>
      </c>
      <c r="G23" s="445">
        <v>-7326.1440000000002</v>
      </c>
      <c r="H23" s="445">
        <v>-8161</v>
      </c>
      <c r="I23" s="445">
        <v>-5404</v>
      </c>
      <c r="J23" s="445">
        <v>-4273</v>
      </c>
      <c r="K23" s="445">
        <v>-25164.144</v>
      </c>
      <c r="L23" s="446">
        <v>-4711</v>
      </c>
    </row>
    <row r="24" spans="1:12" s="122" customFormat="1" ht="15" customHeight="1">
      <c r="A24" s="181" t="s">
        <v>96</v>
      </c>
      <c r="B24" s="447">
        <v>-5926.1319999999996</v>
      </c>
      <c r="C24" s="447">
        <v>-4079.328</v>
      </c>
      <c r="D24" s="447">
        <v>-2259.2249999999999</v>
      </c>
      <c r="E24" s="447">
        <v>-4288.1549999999997</v>
      </c>
      <c r="F24" s="447">
        <f t="shared" si="0"/>
        <v>-16552.84</v>
      </c>
      <c r="G24" s="447">
        <v>-6753.6459999999997</v>
      </c>
      <c r="H24" s="447">
        <v>-8955</v>
      </c>
      <c r="I24" s="447">
        <v>-5004</v>
      </c>
      <c r="J24" s="447">
        <v>-4010</v>
      </c>
      <c r="K24" s="447">
        <v>-24722.646000000001</v>
      </c>
      <c r="L24" s="448">
        <v>-4661</v>
      </c>
    </row>
    <row r="25" spans="1:12" s="122" customFormat="1" ht="15" customHeight="1">
      <c r="A25" s="181" t="s">
        <v>100</v>
      </c>
      <c r="B25" s="447">
        <v>-6.3079999999999998</v>
      </c>
      <c r="C25" s="447">
        <v>-15.739000000000001</v>
      </c>
      <c r="D25" s="447">
        <v>1.99</v>
      </c>
      <c r="E25" s="447">
        <v>-14.853999999999999</v>
      </c>
      <c r="F25" s="447">
        <f t="shared" si="0"/>
        <v>-34.911000000000001</v>
      </c>
      <c r="G25" s="447">
        <v>9.2270000000000003</v>
      </c>
      <c r="H25" s="447">
        <v>39</v>
      </c>
      <c r="I25" s="447">
        <v>49</v>
      </c>
      <c r="J25" s="447">
        <v>-13</v>
      </c>
      <c r="K25" s="447">
        <v>84.227000000000004</v>
      </c>
      <c r="L25" s="448">
        <v>2</v>
      </c>
    </row>
    <row r="26" spans="1:12" s="122" customFormat="1" ht="15" customHeight="1">
      <c r="A26" s="181" t="s">
        <v>101</v>
      </c>
      <c r="B26" s="447">
        <v>-326.35599999999999</v>
      </c>
      <c r="C26" s="447">
        <v>-209.16800000000001</v>
      </c>
      <c r="D26" s="447">
        <v>-571.03300000000002</v>
      </c>
      <c r="E26" s="447">
        <v>-1026.2239999999999</v>
      </c>
      <c r="F26" s="447">
        <f t="shared" si="0"/>
        <v>-2132.7809999999999</v>
      </c>
      <c r="G26" s="447">
        <v>-581.72500000000002</v>
      </c>
      <c r="H26" s="447">
        <v>757</v>
      </c>
      <c r="I26" s="447">
        <v>-449</v>
      </c>
      <c r="J26" s="447">
        <v>-250</v>
      </c>
      <c r="K26" s="447">
        <v>-523.72500000000002</v>
      </c>
      <c r="L26" s="448">
        <v>-52</v>
      </c>
    </row>
    <row r="27" spans="1:12" s="545" customFormat="1" ht="15" customHeight="1">
      <c r="A27" s="165" t="s">
        <v>585</v>
      </c>
      <c r="B27" s="445">
        <v>12929.562</v>
      </c>
      <c r="C27" s="445">
        <v>14756.412</v>
      </c>
      <c r="D27" s="445">
        <v>10401.119000000001</v>
      </c>
      <c r="E27" s="445">
        <v>14961.612999999999</v>
      </c>
      <c r="F27" s="445">
        <f t="shared" si="0"/>
        <v>53048.705999999998</v>
      </c>
      <c r="G27" s="445">
        <v>-6004.4629999999997</v>
      </c>
      <c r="H27" s="445">
        <v>6706</v>
      </c>
      <c r="I27" s="445">
        <v>12910</v>
      </c>
      <c r="J27" s="445">
        <v>17868</v>
      </c>
      <c r="K27" s="445">
        <v>31479.537</v>
      </c>
      <c r="L27" s="446">
        <v>13725</v>
      </c>
    </row>
    <row r="28" spans="1:12" s="545" customFormat="1" ht="15" customHeight="1">
      <c r="A28" s="165" t="s">
        <v>586</v>
      </c>
      <c r="B28" s="445">
        <v>-5424.8549999999996</v>
      </c>
      <c r="C28" s="445">
        <v>-6246.0590000000002</v>
      </c>
      <c r="D28" s="445">
        <v>-6027.8159999999998</v>
      </c>
      <c r="E28" s="445">
        <v>-18650.558000000001</v>
      </c>
      <c r="F28" s="445">
        <f t="shared" si="0"/>
        <v>-36349.288</v>
      </c>
      <c r="G28" s="445">
        <v>-4625.9059999999999</v>
      </c>
      <c r="H28" s="445">
        <v>-5720</v>
      </c>
      <c r="I28" s="445">
        <v>-7680</v>
      </c>
      <c r="J28" s="445">
        <v>-7897</v>
      </c>
      <c r="K28" s="445">
        <v>-25922.905999999999</v>
      </c>
      <c r="L28" s="446">
        <v>-5804</v>
      </c>
    </row>
    <row r="29" spans="1:12" s="122" customFormat="1" ht="15" customHeight="1">
      <c r="A29" s="181" t="s">
        <v>587</v>
      </c>
      <c r="B29" s="447">
        <v>4421.1189999999997</v>
      </c>
      <c r="C29" s="447">
        <v>4620.93</v>
      </c>
      <c r="D29" s="447">
        <v>4715.5749999999998</v>
      </c>
      <c r="E29" s="447">
        <v>5045.3900000000003</v>
      </c>
      <c r="F29" s="447">
        <f t="shared" si="0"/>
        <v>18803.013999999999</v>
      </c>
      <c r="G29" s="447">
        <v>4601.3990000000003</v>
      </c>
      <c r="H29" s="447">
        <v>4238</v>
      </c>
      <c r="I29" s="447">
        <v>4455</v>
      </c>
      <c r="J29" s="447">
        <v>4721</v>
      </c>
      <c r="K29" s="447">
        <v>18015.399000000001</v>
      </c>
      <c r="L29" s="448">
        <v>4534</v>
      </c>
    </row>
    <row r="30" spans="1:12" s="122" customFormat="1" ht="15" customHeight="1">
      <c r="A30" s="181" t="s">
        <v>588</v>
      </c>
      <c r="B30" s="447">
        <v>1959.1559999999999</v>
      </c>
      <c r="C30" s="447">
        <v>2048.4720000000002</v>
      </c>
      <c r="D30" s="447">
        <v>2053.6660000000002</v>
      </c>
      <c r="E30" s="447">
        <v>2086.8969999999999</v>
      </c>
      <c r="F30" s="447">
        <f t="shared" si="0"/>
        <v>8148.1909999999998</v>
      </c>
      <c r="G30" s="447">
        <v>2091.6930000000002</v>
      </c>
      <c r="H30" s="447">
        <v>1975</v>
      </c>
      <c r="I30" s="447">
        <v>2021</v>
      </c>
      <c r="J30" s="447">
        <v>2129</v>
      </c>
      <c r="K30" s="447">
        <v>8216.6929999999993</v>
      </c>
      <c r="L30" s="448">
        <v>1967</v>
      </c>
    </row>
    <row r="31" spans="1:12" s="122" customFormat="1" ht="15" customHeight="1">
      <c r="A31" s="181" t="s">
        <v>589</v>
      </c>
      <c r="B31" s="447">
        <v>2489.4029999999998</v>
      </c>
      <c r="C31" s="447">
        <v>2064.8139999999999</v>
      </c>
      <c r="D31" s="447">
        <v>2030.2</v>
      </c>
      <c r="E31" s="447">
        <v>2377.7080000000001</v>
      </c>
      <c r="F31" s="447">
        <f t="shared" si="0"/>
        <v>8962.125</v>
      </c>
      <c r="G31" s="447">
        <v>2189.4720000000002</v>
      </c>
      <c r="H31" s="447">
        <v>2942</v>
      </c>
      <c r="I31" s="447">
        <v>2130</v>
      </c>
      <c r="J31" s="447">
        <v>838</v>
      </c>
      <c r="K31" s="447">
        <v>8099.4719999999998</v>
      </c>
      <c r="L31" s="448">
        <v>1719</v>
      </c>
    </row>
    <row r="32" spans="1:12" s="122" customFormat="1" ht="15" customHeight="1">
      <c r="A32" s="181" t="s">
        <v>590</v>
      </c>
      <c r="B32" s="447">
        <v>-4717.8580000000002</v>
      </c>
      <c r="C32" s="447">
        <v>-4877.1459999999997</v>
      </c>
      <c r="D32" s="447">
        <v>-5467.6589999999997</v>
      </c>
      <c r="E32" s="447">
        <v>-6337.31</v>
      </c>
      <c r="F32" s="447">
        <f t="shared" si="0"/>
        <v>-21399.973000000002</v>
      </c>
      <c r="G32" s="447">
        <v>-5018.2060000000001</v>
      </c>
      <c r="H32" s="447">
        <v>-4536</v>
      </c>
      <c r="I32" s="447">
        <v>-4758</v>
      </c>
      <c r="J32" s="447">
        <v>-4849</v>
      </c>
      <c r="K32" s="447">
        <v>-19161.205999999998</v>
      </c>
      <c r="L32" s="448">
        <v>-4789</v>
      </c>
    </row>
    <row r="33" spans="1:12" s="122" customFormat="1" ht="15" customHeight="1">
      <c r="A33" s="181" t="s">
        <v>591</v>
      </c>
      <c r="B33" s="447">
        <v>-4712.3450000000003</v>
      </c>
      <c r="C33" s="447">
        <v>-4882.8289999999997</v>
      </c>
      <c r="D33" s="447">
        <v>-5159.5159999999996</v>
      </c>
      <c r="E33" s="447">
        <v>-5481.5249999999996</v>
      </c>
      <c r="F33" s="447">
        <f t="shared" si="0"/>
        <v>-20236.214999999997</v>
      </c>
      <c r="G33" s="447">
        <v>-4865.7280000000001</v>
      </c>
      <c r="H33" s="447">
        <v>-4677</v>
      </c>
      <c r="I33" s="447">
        <v>-4724</v>
      </c>
      <c r="J33" s="447">
        <v>-5048</v>
      </c>
      <c r="K33" s="447">
        <v>-19314.727999999999</v>
      </c>
      <c r="L33" s="448">
        <v>-4567</v>
      </c>
    </row>
    <row r="34" spans="1:12" s="122" customFormat="1" ht="15" customHeight="1">
      <c r="A34" s="181" t="s">
        <v>592</v>
      </c>
      <c r="B34" s="447">
        <v>-1592.636</v>
      </c>
      <c r="C34" s="447">
        <v>-1726.472</v>
      </c>
      <c r="D34" s="447">
        <v>-1485.4469999999999</v>
      </c>
      <c r="E34" s="447">
        <v>-2053.6750000000002</v>
      </c>
      <c r="F34" s="447">
        <f t="shared" si="0"/>
        <v>-6858.2300000000005</v>
      </c>
      <c r="G34" s="447">
        <v>-906.91399999999999</v>
      </c>
      <c r="H34" s="447">
        <v>-1426</v>
      </c>
      <c r="I34" s="447">
        <v>-1713</v>
      </c>
      <c r="J34" s="447">
        <v>-2003</v>
      </c>
      <c r="K34" s="447">
        <v>-6048.9139999999998</v>
      </c>
      <c r="L34" s="448">
        <v>-1621</v>
      </c>
    </row>
    <row r="35" spans="1:12" s="122" customFormat="1" ht="15" customHeight="1">
      <c r="A35" s="181" t="s">
        <v>593</v>
      </c>
      <c r="B35" s="447">
        <v>286.56099999999998</v>
      </c>
      <c r="C35" s="447">
        <v>315.78399999999999</v>
      </c>
      <c r="D35" s="447">
        <v>293.41300000000001</v>
      </c>
      <c r="E35" s="447">
        <v>307.77300000000002</v>
      </c>
      <c r="F35" s="447">
        <f t="shared" si="0"/>
        <v>1203.5309999999999</v>
      </c>
      <c r="G35" s="447">
        <v>200.89</v>
      </c>
      <c r="H35" s="447">
        <v>19</v>
      </c>
      <c r="I35" s="447">
        <v>169</v>
      </c>
      <c r="J35" s="447">
        <v>361</v>
      </c>
      <c r="K35" s="447">
        <v>749.89</v>
      </c>
      <c r="L35" s="448">
        <v>205</v>
      </c>
    </row>
    <row r="36" spans="1:12" s="122" customFormat="1" ht="15" customHeight="1">
      <c r="A36" s="181" t="s">
        <v>594</v>
      </c>
      <c r="B36" s="447">
        <v>1632.6020000000001</v>
      </c>
      <c r="C36" s="447">
        <v>1759.7919999999999</v>
      </c>
      <c r="D36" s="447">
        <v>1750.675</v>
      </c>
      <c r="E36" s="447">
        <v>1359.742</v>
      </c>
      <c r="F36" s="447">
        <f t="shared" si="0"/>
        <v>6502.8110000000006</v>
      </c>
      <c r="G36" s="447">
        <v>2228.393</v>
      </c>
      <c r="H36" s="447">
        <v>1097</v>
      </c>
      <c r="I36" s="447">
        <v>1169</v>
      </c>
      <c r="J36" s="447">
        <v>1520</v>
      </c>
      <c r="K36" s="447">
        <v>6014.393</v>
      </c>
      <c r="L36" s="448">
        <v>1803</v>
      </c>
    </row>
    <row r="37" spans="1:12" s="122" customFormat="1" ht="15" customHeight="1">
      <c r="A37" s="181" t="s">
        <v>595</v>
      </c>
      <c r="B37" s="447">
        <v>-5190.857</v>
      </c>
      <c r="C37" s="447">
        <v>-5569.4039999999995</v>
      </c>
      <c r="D37" s="447">
        <v>-4758.723</v>
      </c>
      <c r="E37" s="447">
        <v>-15955.558000000001</v>
      </c>
      <c r="F37" s="447">
        <v>-31474.542000000001</v>
      </c>
      <c r="G37" s="447">
        <v>-5146.9049999999997</v>
      </c>
      <c r="H37" s="447">
        <v>-5352</v>
      </c>
      <c r="I37" s="447">
        <v>-6429</v>
      </c>
      <c r="J37" s="447">
        <v>-5566</v>
      </c>
      <c r="K37" s="447">
        <v>-22493.904999999999</v>
      </c>
      <c r="L37" s="448">
        <v>-5055</v>
      </c>
    </row>
    <row r="38" spans="1:12" s="545" customFormat="1" ht="15" customHeight="1">
      <c r="A38" s="165" t="s">
        <v>596</v>
      </c>
      <c r="B38" s="445">
        <v>7504.7070000000003</v>
      </c>
      <c r="C38" s="445">
        <v>8510.3529999999992</v>
      </c>
      <c r="D38" s="445">
        <v>4373.3029999999999</v>
      </c>
      <c r="E38" s="445">
        <v>-3688.9450000000002</v>
      </c>
      <c r="F38" s="445">
        <f t="shared" si="0"/>
        <v>16699.417999999998</v>
      </c>
      <c r="G38" s="445">
        <v>-10630.369000000001</v>
      </c>
      <c r="H38" s="445">
        <v>986</v>
      </c>
      <c r="I38" s="445">
        <f>I28+I27</f>
        <v>5230</v>
      </c>
      <c r="J38" s="445">
        <v>9971</v>
      </c>
      <c r="K38" s="445">
        <v>5556.6309999999994</v>
      </c>
      <c r="L38" s="446">
        <v>7922</v>
      </c>
    </row>
    <row r="39" spans="1:12" s="545" customFormat="1" ht="15" customHeight="1">
      <c r="A39" s="165" t="s">
        <v>597</v>
      </c>
      <c r="B39" s="445">
        <v>-97.694999999999993</v>
      </c>
      <c r="C39" s="445">
        <v>-193.30199999999999</v>
      </c>
      <c r="D39" s="445">
        <v>-128.571</v>
      </c>
      <c r="E39" s="445">
        <v>-100.51</v>
      </c>
      <c r="F39" s="445">
        <f t="shared" si="0"/>
        <v>-520.07799999999997</v>
      </c>
      <c r="G39" s="445">
        <v>6.085</v>
      </c>
      <c r="H39" s="445">
        <v>-66</v>
      </c>
      <c r="I39" s="445">
        <v>-35</v>
      </c>
      <c r="J39" s="445">
        <v>-372</v>
      </c>
      <c r="K39" s="445">
        <v>-466.91499999999996</v>
      </c>
      <c r="L39" s="446">
        <v>-62</v>
      </c>
    </row>
    <row r="40" spans="1:12" s="545" customFormat="1" ht="15" customHeight="1">
      <c r="A40" s="165" t="s">
        <v>598</v>
      </c>
      <c r="B40" s="445">
        <v>7407.0119999999997</v>
      </c>
      <c r="C40" s="445">
        <v>8317.0509999999995</v>
      </c>
      <c r="D40" s="445">
        <v>4244.732</v>
      </c>
      <c r="E40" s="445">
        <v>-3789.4549999999999</v>
      </c>
      <c r="F40" s="445">
        <f t="shared" si="0"/>
        <v>16179.339999999998</v>
      </c>
      <c r="G40" s="445">
        <v>-10624.284</v>
      </c>
      <c r="H40" s="445">
        <v>920</v>
      </c>
      <c r="I40" s="445">
        <f>I38+I39</f>
        <v>5195</v>
      </c>
      <c r="J40" s="445">
        <v>9600</v>
      </c>
      <c r="K40" s="445">
        <v>5090.7160000000003</v>
      </c>
      <c r="L40" s="446">
        <v>7859</v>
      </c>
    </row>
    <row r="41" spans="1:12" s="122" customFormat="1" ht="15" customHeight="1">
      <c r="A41" s="181" t="s">
        <v>599</v>
      </c>
      <c r="B41" s="447">
        <v>-1545.0909999999999</v>
      </c>
      <c r="C41" s="447">
        <v>-2229.9699999999998</v>
      </c>
      <c r="D41" s="447">
        <v>1623.4259999999999</v>
      </c>
      <c r="E41" s="447">
        <v>8705.9950000000008</v>
      </c>
      <c r="F41" s="447">
        <f t="shared" si="0"/>
        <v>6554.3600000000006</v>
      </c>
      <c r="G41" s="447">
        <v>14052.648999999999</v>
      </c>
      <c r="H41" s="447">
        <v>2638</v>
      </c>
      <c r="I41" s="447">
        <v>-959</v>
      </c>
      <c r="J41" s="447">
        <v>-4080</v>
      </c>
      <c r="K41" s="447">
        <v>11651.648999999998</v>
      </c>
      <c r="L41" s="448">
        <v>-1645</v>
      </c>
    </row>
    <row r="42" spans="1:12" s="122" customFormat="1" ht="15" customHeight="1">
      <c r="A42" s="181" t="s">
        <v>600</v>
      </c>
      <c r="B42" s="447">
        <v>-41.478999999999999</v>
      </c>
      <c r="C42" s="447">
        <v>-45.002000000000002</v>
      </c>
      <c r="D42" s="447">
        <v>-31.187000000000001</v>
      </c>
      <c r="E42" s="447">
        <v>-33.417000000000002</v>
      </c>
      <c r="F42" s="447">
        <f t="shared" si="0"/>
        <v>-151.08499999999998</v>
      </c>
      <c r="G42" s="447">
        <v>-46.279000000000003</v>
      </c>
      <c r="H42" s="447">
        <v>-53</v>
      </c>
      <c r="I42" s="447">
        <v>-42</v>
      </c>
      <c r="J42" s="447">
        <v>-56</v>
      </c>
      <c r="K42" s="447">
        <v>-197.279</v>
      </c>
      <c r="L42" s="448">
        <v>-61</v>
      </c>
    </row>
    <row r="43" spans="1:12" s="122" customFormat="1" ht="5.0999999999999996" customHeight="1">
      <c r="A43" s="449"/>
      <c r="B43" s="241">
        <v>0</v>
      </c>
      <c r="C43" s="241">
        <v>0</v>
      </c>
      <c r="D43" s="241">
        <v>0</v>
      </c>
      <c r="E43" s="241">
        <v>0</v>
      </c>
      <c r="F43" s="241">
        <f t="shared" si="0"/>
        <v>0</v>
      </c>
      <c r="G43" s="241">
        <v>0</v>
      </c>
      <c r="H43" s="241">
        <v>0</v>
      </c>
      <c r="I43" s="241"/>
      <c r="J43" s="241"/>
      <c r="K43" s="241">
        <v>0</v>
      </c>
      <c r="L43" s="452"/>
    </row>
    <row r="44" spans="1:12" s="117" customFormat="1" ht="15" customHeight="1" thickBot="1">
      <c r="A44" s="144" t="s">
        <v>369</v>
      </c>
      <c r="B44" s="83">
        <v>5820.442</v>
      </c>
      <c r="C44" s="83">
        <v>6042.0789999999997</v>
      </c>
      <c r="D44" s="83">
        <v>5836.9709999999995</v>
      </c>
      <c r="E44" s="83">
        <v>4883.1229999999996</v>
      </c>
      <c r="F44" s="83">
        <f t="shared" si="0"/>
        <v>22582.614999999998</v>
      </c>
      <c r="G44" s="83">
        <v>3382.0859999999998</v>
      </c>
      <c r="H44" s="83">
        <v>3506</v>
      </c>
      <c r="I44" s="83">
        <f>I40+I41+I42</f>
        <v>4194</v>
      </c>
      <c r="J44" s="83">
        <v>5464</v>
      </c>
      <c r="K44" s="83">
        <v>16546.085999999999</v>
      </c>
      <c r="L44" s="83">
        <v>6153</v>
      </c>
    </row>
    <row r="45" spans="1:12" s="122" customFormat="1" ht="5.0999999999999996" customHeight="1" thickTop="1">
      <c r="A45" s="449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</row>
    <row r="47" spans="1:12" ht="23.25" customHeight="1">
      <c r="A47" s="90" t="s">
        <v>191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</row>
    <row r="50" spans="2:12" ht="15" customHeight="1">
      <c r="B50" s="546"/>
      <c r="C50" s="546"/>
      <c r="D50" s="546"/>
      <c r="E50" s="546"/>
      <c r="F50" s="546"/>
      <c r="G50" s="546"/>
      <c r="H50" s="546"/>
      <c r="I50" s="546"/>
      <c r="J50" s="546"/>
      <c r="K50" s="546"/>
      <c r="L50" s="546"/>
    </row>
  </sheetData>
  <hyperlinks>
    <hyperlink ref="L6" location="Índice!D9" display="Índice"/>
  </hyperlinks>
  <printOptions horizontalCentered="1"/>
  <pageMargins left="0" right="0" top="0.39370078740157483" bottom="0" header="0" footer="0"/>
  <pageSetup paperSize="9" scale="83" fitToWidth="6" orientation="landscape" horizontalDpi="1200" verticalDpi="1200" r:id="rId1"/>
  <headerFooter alignWithMargins="0">
    <oddHeader>&amp;R&amp;P/&amp;N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T153"/>
  <sheetViews>
    <sheetView showGridLines="0" zoomScaleNormal="100" workbookViewId="0">
      <pane xSplit="1" ySplit="10" topLeftCell="CD126" activePane="bottomRight" state="frozen"/>
      <selection activeCell="A47" sqref="A47"/>
      <selection pane="topRight" activeCell="A47" sqref="A47"/>
      <selection pane="bottomLeft" activeCell="A47" sqref="A47"/>
      <selection pane="bottomRight" activeCell="CT153" sqref="CT153"/>
    </sheetView>
  </sheetViews>
  <sheetFormatPr defaultColWidth="9.375" defaultRowHeight="15" customHeight="1"/>
  <cols>
    <col min="1" max="1" width="66.25" style="390" customWidth="1"/>
    <col min="2" max="3" width="10.875" style="390" customWidth="1"/>
    <col min="4" max="4" width="9.375" style="390" customWidth="1"/>
    <col min="5" max="6" width="10.875" style="390" customWidth="1"/>
    <col min="7" max="7" width="9.375" style="390" customWidth="1"/>
    <col min="8" max="9" width="10.875" style="390" customWidth="1"/>
    <col min="10" max="10" width="9.375" style="390" customWidth="1"/>
    <col min="11" max="12" width="10.875" style="390" customWidth="1"/>
    <col min="13" max="13" width="9.375" style="390" customWidth="1"/>
    <col min="14" max="15" width="10.875" style="390" customWidth="1"/>
    <col min="16" max="16" width="9.375" style="390" customWidth="1"/>
    <col min="17" max="18" width="10.875" style="390" customWidth="1"/>
    <col min="19" max="19" width="9.375" style="390" customWidth="1"/>
    <col min="20" max="21" width="10.875" style="390" customWidth="1"/>
    <col min="22" max="22" width="9.375" style="390" customWidth="1"/>
    <col min="23" max="24" width="10.875" style="390" customWidth="1"/>
    <col min="25" max="25" width="9.375" style="390" customWidth="1"/>
    <col min="26" max="27" width="10.875" style="390" customWidth="1"/>
    <col min="28" max="28" width="9.375" style="390" customWidth="1"/>
    <col min="29" max="30" width="10.875" style="390" bestFit="1" customWidth="1"/>
    <col min="31" max="16384" width="9.375" style="390"/>
  </cols>
  <sheetData>
    <row r="1" spans="1:98" s="121" customFormat="1" ht="15" customHeight="1">
      <c r="A1" s="51"/>
      <c r="B1" s="148"/>
      <c r="C1" s="45"/>
      <c r="D1" s="148"/>
      <c r="E1" s="148"/>
      <c r="F1" s="45"/>
      <c r="G1" s="148"/>
      <c r="H1" s="148"/>
      <c r="I1" s="45"/>
      <c r="J1" s="148"/>
      <c r="K1" s="148"/>
      <c r="L1" s="45"/>
      <c r="M1" s="148"/>
      <c r="N1" s="148"/>
      <c r="O1" s="45"/>
      <c r="P1" s="148"/>
      <c r="Q1" s="148"/>
      <c r="R1" s="45"/>
      <c r="S1" s="148"/>
      <c r="T1" s="148"/>
      <c r="U1" s="45"/>
      <c r="V1" s="148"/>
      <c r="W1" s="148"/>
      <c r="X1" s="45"/>
      <c r="Y1" s="148"/>
      <c r="Z1" s="148"/>
      <c r="AA1" s="45"/>
      <c r="AB1" s="148"/>
      <c r="AC1" s="150"/>
      <c r="AD1" s="51"/>
      <c r="AE1" s="51"/>
      <c r="AF1" s="45"/>
      <c r="AG1" s="148"/>
      <c r="AH1" s="45"/>
      <c r="AI1" s="148"/>
      <c r="AJ1" s="45"/>
      <c r="AK1" s="148"/>
      <c r="AL1" s="45"/>
      <c r="AM1" s="148"/>
      <c r="AN1" s="45"/>
      <c r="AO1" s="148"/>
      <c r="AP1" s="45"/>
      <c r="AQ1" s="148"/>
      <c r="AR1" s="45"/>
      <c r="AS1" s="148"/>
      <c r="AT1" s="45"/>
      <c r="AU1" s="148"/>
      <c r="AV1" s="45"/>
      <c r="AW1" s="148"/>
      <c r="AX1" s="45"/>
      <c r="AY1" s="148"/>
      <c r="AZ1" s="45"/>
      <c r="BA1" s="148"/>
      <c r="BB1" s="45"/>
      <c r="BC1" s="148"/>
      <c r="BD1" s="45"/>
      <c r="BE1" s="148"/>
      <c r="BF1" s="45"/>
      <c r="BG1" s="148"/>
      <c r="BH1" s="45"/>
      <c r="BI1" s="148"/>
      <c r="BJ1" s="45"/>
      <c r="BK1" s="148"/>
      <c r="BL1" s="45"/>
      <c r="BM1" s="148"/>
      <c r="BN1" s="45"/>
      <c r="BO1" s="148"/>
      <c r="BP1" s="45"/>
      <c r="BQ1" s="148"/>
      <c r="BR1" s="45"/>
      <c r="BS1" s="148"/>
      <c r="BT1" s="195"/>
      <c r="BU1" s="195"/>
      <c r="BV1" s="45"/>
      <c r="BW1" s="148"/>
      <c r="BX1" s="150"/>
      <c r="BY1" s="150"/>
      <c r="BZ1" s="150"/>
      <c r="CA1" s="150"/>
      <c r="CB1" s="150"/>
      <c r="CC1" s="148"/>
      <c r="CD1" s="150"/>
      <c r="CE1" s="148"/>
      <c r="CF1" s="150"/>
      <c r="CG1" s="150"/>
      <c r="CH1" s="150"/>
      <c r="CI1" s="51"/>
      <c r="CJ1" s="51"/>
      <c r="CK1" s="45"/>
      <c r="CL1" s="148"/>
      <c r="CM1" s="45"/>
      <c r="CN1" s="148"/>
      <c r="CO1" s="45"/>
      <c r="CP1" s="148"/>
      <c r="CQ1" s="45"/>
      <c r="CR1" s="148"/>
      <c r="CS1" s="45"/>
      <c r="CT1" s="148"/>
    </row>
    <row r="2" spans="1:98" s="121" customFormat="1" ht="15" customHeight="1">
      <c r="A2" s="51"/>
      <c r="B2" s="148"/>
      <c r="C2" s="45"/>
      <c r="D2" s="148"/>
      <c r="E2" s="148"/>
      <c r="F2" s="45"/>
      <c r="G2" s="148"/>
      <c r="H2" s="148"/>
      <c r="I2" s="45"/>
      <c r="J2" s="148"/>
      <c r="K2" s="148"/>
      <c r="L2" s="45"/>
      <c r="M2" s="148"/>
      <c r="N2" s="148"/>
      <c r="O2" s="45"/>
      <c r="P2" s="148"/>
      <c r="Q2" s="148"/>
      <c r="R2" s="45"/>
      <c r="S2" s="148"/>
      <c r="T2" s="148"/>
      <c r="U2" s="45"/>
      <c r="V2" s="148"/>
      <c r="W2" s="148"/>
      <c r="X2" s="45"/>
      <c r="Y2" s="148"/>
      <c r="Z2" s="148"/>
      <c r="AA2" s="45"/>
      <c r="AB2" s="148"/>
      <c r="AC2" s="150"/>
      <c r="AD2" s="51"/>
      <c r="AE2" s="51"/>
      <c r="AF2" s="45"/>
      <c r="AG2" s="148"/>
      <c r="AH2" s="45"/>
      <c r="AI2" s="148"/>
      <c r="AJ2" s="45"/>
      <c r="AK2" s="148"/>
      <c r="AL2" s="45"/>
      <c r="AM2" s="148"/>
      <c r="AN2" s="45"/>
      <c r="AO2" s="148"/>
      <c r="AP2" s="45"/>
      <c r="AQ2" s="148"/>
      <c r="AR2" s="45"/>
      <c r="AS2" s="148"/>
      <c r="AT2" s="45"/>
      <c r="AU2" s="148"/>
      <c r="AV2" s="45"/>
      <c r="AW2" s="148"/>
      <c r="AX2" s="45"/>
      <c r="AY2" s="148"/>
      <c r="AZ2" s="45"/>
      <c r="BA2" s="148"/>
      <c r="BB2" s="45"/>
      <c r="BC2" s="148"/>
      <c r="BD2" s="45"/>
      <c r="BE2" s="148"/>
      <c r="BF2" s="45"/>
      <c r="BG2" s="148"/>
      <c r="BH2" s="45"/>
      <c r="BI2" s="148"/>
      <c r="BJ2" s="45"/>
      <c r="BK2" s="148"/>
      <c r="BL2" s="45"/>
      <c r="BM2" s="148"/>
      <c r="BN2" s="45"/>
      <c r="BO2" s="148"/>
      <c r="BP2" s="45"/>
      <c r="BQ2" s="148"/>
      <c r="BR2" s="45"/>
      <c r="BS2" s="148"/>
      <c r="BT2" s="195"/>
      <c r="BU2" s="195"/>
      <c r="BV2" s="45"/>
      <c r="BW2" s="148"/>
      <c r="BX2" s="150"/>
      <c r="BY2" s="150"/>
      <c r="BZ2" s="150"/>
      <c r="CA2" s="150"/>
      <c r="CB2" s="150"/>
      <c r="CC2" s="148"/>
      <c r="CD2" s="150"/>
      <c r="CE2" s="148"/>
      <c r="CF2" s="150"/>
      <c r="CG2" s="150"/>
      <c r="CH2" s="150"/>
      <c r="CI2" s="51"/>
      <c r="CJ2" s="51"/>
      <c r="CK2" s="45"/>
      <c r="CL2" s="148"/>
      <c r="CM2" s="45"/>
      <c r="CN2" s="148"/>
      <c r="CO2" s="45"/>
      <c r="CP2" s="148"/>
      <c r="CQ2" s="45"/>
      <c r="CR2" s="148"/>
      <c r="CS2" s="45"/>
      <c r="CT2" s="148"/>
    </row>
    <row r="3" spans="1:98" s="121" customFormat="1" ht="15" customHeight="1">
      <c r="A3" s="51"/>
      <c r="B3" s="148"/>
      <c r="C3" s="45"/>
      <c r="D3" s="148"/>
      <c r="E3" s="148"/>
      <c r="F3" s="45"/>
      <c r="G3" s="148"/>
      <c r="H3" s="148"/>
      <c r="I3" s="45"/>
      <c r="J3" s="148"/>
      <c r="K3" s="148"/>
      <c r="L3" s="45"/>
      <c r="M3" s="148"/>
      <c r="N3" s="148"/>
      <c r="O3" s="45"/>
      <c r="P3" s="148"/>
      <c r="Q3" s="148"/>
      <c r="R3" s="45"/>
      <c r="S3" s="148"/>
      <c r="T3" s="148"/>
      <c r="U3" s="45"/>
      <c r="V3" s="148"/>
      <c r="W3" s="148"/>
      <c r="X3" s="45"/>
      <c r="Y3" s="148"/>
      <c r="Z3" s="148"/>
      <c r="AA3" s="45"/>
      <c r="AB3" s="148"/>
      <c r="AC3" s="150"/>
      <c r="AD3" s="51"/>
      <c r="AE3" s="51"/>
      <c r="AF3" s="45"/>
      <c r="AG3" s="148"/>
      <c r="AH3" s="45"/>
      <c r="AI3" s="148"/>
      <c r="AJ3" s="45"/>
      <c r="AK3" s="148"/>
      <c r="AL3" s="45"/>
      <c r="AM3" s="148"/>
      <c r="AN3" s="45"/>
      <c r="AO3" s="148"/>
      <c r="AP3" s="45"/>
      <c r="AQ3" s="148"/>
      <c r="AR3" s="45"/>
      <c r="AS3" s="148"/>
      <c r="AT3" s="45"/>
      <c r="AU3" s="148"/>
      <c r="AV3" s="45"/>
      <c r="AW3" s="148"/>
      <c r="AX3" s="45"/>
      <c r="AY3" s="148"/>
      <c r="AZ3" s="45"/>
      <c r="BA3" s="148"/>
      <c r="BB3" s="45"/>
      <c r="BC3" s="148"/>
      <c r="BD3" s="45"/>
      <c r="BE3" s="148"/>
      <c r="BF3" s="45"/>
      <c r="BG3" s="148"/>
      <c r="BH3" s="45"/>
      <c r="BI3" s="148"/>
      <c r="BJ3" s="45"/>
      <c r="BK3" s="148"/>
      <c r="BL3" s="45"/>
      <c r="BM3" s="148"/>
      <c r="BN3" s="45"/>
      <c r="BO3" s="148"/>
      <c r="BP3" s="45"/>
      <c r="BQ3" s="148"/>
      <c r="BR3" s="45"/>
      <c r="BS3" s="148"/>
      <c r="BT3" s="195"/>
      <c r="BU3" s="195"/>
      <c r="BV3" s="45"/>
      <c r="BW3" s="148"/>
      <c r="BX3" s="150"/>
      <c r="BY3" s="150"/>
      <c r="BZ3" s="150"/>
      <c r="CA3" s="150"/>
      <c r="CB3" s="150"/>
      <c r="CC3" s="148"/>
      <c r="CD3" s="150"/>
      <c r="CE3" s="148"/>
      <c r="CF3" s="150"/>
      <c r="CG3" s="150"/>
      <c r="CH3" s="150"/>
      <c r="CI3" s="51"/>
      <c r="CJ3" s="51"/>
      <c r="CK3" s="45"/>
      <c r="CL3" s="148"/>
      <c r="CM3" s="45"/>
      <c r="CN3" s="148"/>
      <c r="CO3" s="45"/>
      <c r="CP3" s="148"/>
      <c r="CQ3" s="45"/>
      <c r="CR3" s="148"/>
      <c r="CS3" s="45"/>
      <c r="CT3" s="148"/>
    </row>
    <row r="4" spans="1:98" s="121" customFormat="1" ht="15" customHeight="1">
      <c r="A4" s="165"/>
    </row>
    <row r="5" spans="1:98" s="197" customFormat="1" ht="15" customHeight="1" thickBot="1">
      <c r="A5" s="102" t="s">
        <v>601</v>
      </c>
    </row>
    <row r="6" spans="1:98" s="197" customFormat="1" ht="15" customHeight="1" thickTop="1">
      <c r="A6" s="481"/>
      <c r="D6" s="59"/>
      <c r="G6" s="59"/>
      <c r="J6" s="59"/>
      <c r="M6" s="59"/>
      <c r="P6" s="59"/>
      <c r="S6" s="59"/>
      <c r="V6" s="59"/>
      <c r="Y6" s="59"/>
      <c r="AB6" s="59" t="s">
        <v>79</v>
      </c>
    </row>
    <row r="7" spans="1:98" s="547" customFormat="1" ht="15" customHeight="1">
      <c r="A7" s="113"/>
      <c r="B7" s="612" t="s">
        <v>80</v>
      </c>
      <c r="C7" s="613"/>
      <c r="D7" s="613"/>
      <c r="E7" s="612" t="s">
        <v>81</v>
      </c>
      <c r="F7" s="613"/>
      <c r="G7" s="613"/>
      <c r="H7" s="612" t="s">
        <v>82</v>
      </c>
      <c r="I7" s="613"/>
      <c r="J7" s="613"/>
      <c r="K7" s="612" t="s">
        <v>83</v>
      </c>
      <c r="L7" s="612"/>
      <c r="M7" s="612"/>
      <c r="N7" s="612" t="s">
        <v>84</v>
      </c>
      <c r="O7" s="612"/>
      <c r="P7" s="612"/>
      <c r="Q7" s="612" t="s">
        <v>85</v>
      </c>
      <c r="R7" s="612"/>
      <c r="S7" s="612"/>
      <c r="T7" s="612" t="s">
        <v>86</v>
      </c>
      <c r="U7" s="612"/>
      <c r="V7" s="612"/>
      <c r="W7" s="612" t="s">
        <v>87</v>
      </c>
      <c r="X7" s="612"/>
      <c r="Y7" s="612"/>
      <c r="Z7" s="612" t="s">
        <v>88</v>
      </c>
      <c r="AA7" s="613"/>
      <c r="AB7" s="613"/>
    </row>
    <row r="8" spans="1:98" s="197" customFormat="1" ht="12" customHeight="1">
      <c r="A8" s="115"/>
      <c r="B8" s="116" t="s">
        <v>602</v>
      </c>
      <c r="C8" s="116" t="s">
        <v>603</v>
      </c>
      <c r="D8" s="116" t="s">
        <v>604</v>
      </c>
      <c r="E8" s="116" t="s">
        <v>602</v>
      </c>
      <c r="F8" s="116" t="s">
        <v>603</v>
      </c>
      <c r="G8" s="116" t="s">
        <v>604</v>
      </c>
      <c r="H8" s="116" t="s">
        <v>602</v>
      </c>
      <c r="I8" s="116" t="s">
        <v>603</v>
      </c>
      <c r="J8" s="116" t="s">
        <v>604</v>
      </c>
      <c r="K8" s="116" t="s">
        <v>602</v>
      </c>
      <c r="L8" s="116" t="s">
        <v>603</v>
      </c>
      <c r="M8" s="116" t="s">
        <v>604</v>
      </c>
      <c r="N8" s="116" t="s">
        <v>602</v>
      </c>
      <c r="O8" s="116" t="s">
        <v>603</v>
      </c>
      <c r="P8" s="116" t="s">
        <v>604</v>
      </c>
      <c r="Q8" s="116" t="s">
        <v>602</v>
      </c>
      <c r="R8" s="116" t="s">
        <v>603</v>
      </c>
      <c r="S8" s="116" t="s">
        <v>604</v>
      </c>
      <c r="T8" s="116" t="s">
        <v>602</v>
      </c>
      <c r="U8" s="116" t="s">
        <v>603</v>
      </c>
      <c r="V8" s="116" t="s">
        <v>604</v>
      </c>
      <c r="W8" s="116" t="s">
        <v>602</v>
      </c>
      <c r="X8" s="116" t="s">
        <v>603</v>
      </c>
      <c r="Y8" s="116" t="s">
        <v>604</v>
      </c>
      <c r="Z8" s="116" t="s">
        <v>602</v>
      </c>
      <c r="AA8" s="116" t="s">
        <v>603</v>
      </c>
      <c r="AB8" s="116" t="s">
        <v>604</v>
      </c>
    </row>
    <row r="9" spans="1:98" s="261" customFormat="1" ht="12" customHeight="1">
      <c r="A9" s="116"/>
      <c r="B9" s="116"/>
      <c r="C9" s="116"/>
      <c r="D9" s="116" t="s">
        <v>605</v>
      </c>
      <c r="E9" s="116"/>
      <c r="F9" s="116"/>
      <c r="G9" s="116" t="s">
        <v>605</v>
      </c>
      <c r="H9" s="116"/>
      <c r="I9" s="116"/>
      <c r="J9" s="116" t="s">
        <v>605</v>
      </c>
      <c r="K9" s="116"/>
      <c r="L9" s="116"/>
      <c r="M9" s="116" t="s">
        <v>605</v>
      </c>
      <c r="N9" s="116"/>
      <c r="O9" s="116"/>
      <c r="P9" s="116" t="s">
        <v>605</v>
      </c>
      <c r="Q9" s="116"/>
      <c r="R9" s="116"/>
      <c r="S9" s="116" t="s">
        <v>605</v>
      </c>
      <c r="T9" s="116"/>
      <c r="U9" s="116"/>
      <c r="V9" s="116" t="s">
        <v>605</v>
      </c>
      <c r="W9" s="116"/>
      <c r="X9" s="116"/>
      <c r="Y9" s="116" t="s">
        <v>605</v>
      </c>
      <c r="Z9" s="116"/>
      <c r="AA9" s="116"/>
      <c r="AB9" s="116" t="s">
        <v>605</v>
      </c>
    </row>
    <row r="10" spans="1:98" s="266" customFormat="1" ht="5.25" customHeigh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</row>
    <row r="11" spans="1:98" s="197" customFormat="1" ht="15" customHeight="1" thickBot="1">
      <c r="A11" s="102" t="s">
        <v>606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9"/>
      <c r="AD11" s="549"/>
    </row>
    <row r="12" spans="1:98" s="551" customFormat="1" ht="15" customHeight="1" thickTop="1">
      <c r="A12" s="52" t="s">
        <v>607</v>
      </c>
      <c r="B12" s="71">
        <v>18068</v>
      </c>
      <c r="C12" s="71">
        <v>12486</v>
      </c>
      <c r="D12" s="71">
        <v>5582</v>
      </c>
      <c r="E12" s="71">
        <v>15448</v>
      </c>
      <c r="F12" s="71">
        <v>11142</v>
      </c>
      <c r="G12" s="71">
        <v>4306</v>
      </c>
      <c r="H12" s="71">
        <v>16550</v>
      </c>
      <c r="I12" s="71">
        <v>11617</v>
      </c>
      <c r="J12" s="71">
        <v>4933</v>
      </c>
      <c r="K12" s="71">
        <v>19202</v>
      </c>
      <c r="L12" s="71">
        <v>14688</v>
      </c>
      <c r="M12" s="71">
        <v>4514</v>
      </c>
      <c r="N12" s="71">
        <v>23365</v>
      </c>
      <c r="O12" s="71">
        <v>14253</v>
      </c>
      <c r="P12" s="71">
        <v>9112</v>
      </c>
      <c r="Q12" s="71">
        <v>22183</v>
      </c>
      <c r="R12" s="71">
        <v>16544</v>
      </c>
      <c r="S12" s="71">
        <v>5639</v>
      </c>
      <c r="T12" s="71">
        <v>25971</v>
      </c>
      <c r="U12" s="71">
        <v>18423</v>
      </c>
      <c r="V12" s="71">
        <v>7548</v>
      </c>
      <c r="W12" s="71">
        <v>23598</v>
      </c>
      <c r="X12" s="71">
        <v>15701</v>
      </c>
      <c r="Y12" s="71">
        <v>7897</v>
      </c>
      <c r="Z12" s="180">
        <v>25406</v>
      </c>
      <c r="AA12" s="180">
        <v>17766</v>
      </c>
      <c r="AB12" s="180">
        <v>7640</v>
      </c>
      <c r="AC12" s="550"/>
    </row>
    <row r="13" spans="1:98" s="551" customFormat="1" ht="15" customHeight="1">
      <c r="A13" s="52" t="s">
        <v>91</v>
      </c>
      <c r="B13" s="325">
        <v>1297621</v>
      </c>
      <c r="C13" s="71">
        <v>1204931</v>
      </c>
      <c r="D13" s="325">
        <v>92690</v>
      </c>
      <c r="E13" s="325">
        <v>1323550</v>
      </c>
      <c r="F13" s="325">
        <v>1238238</v>
      </c>
      <c r="G13" s="325">
        <v>85312</v>
      </c>
      <c r="H13" s="325">
        <v>1309806</v>
      </c>
      <c r="I13" s="325">
        <v>1218067</v>
      </c>
      <c r="J13" s="325">
        <v>91739</v>
      </c>
      <c r="K13" s="325">
        <v>1302835</v>
      </c>
      <c r="L13" s="325">
        <v>1222801</v>
      </c>
      <c r="M13" s="325">
        <v>80034</v>
      </c>
      <c r="N13" s="325">
        <v>1362950</v>
      </c>
      <c r="O13" s="325">
        <v>1248763</v>
      </c>
      <c r="P13" s="325">
        <v>114187</v>
      </c>
      <c r="Q13" s="325">
        <v>1448459</v>
      </c>
      <c r="R13" s="325">
        <v>1332475</v>
      </c>
      <c r="S13" s="325">
        <v>115984</v>
      </c>
      <c r="T13" s="325">
        <v>1536430</v>
      </c>
      <c r="U13" s="325">
        <v>1427998</v>
      </c>
      <c r="V13" s="325">
        <v>108432</v>
      </c>
      <c r="W13" s="325">
        <v>1526365</v>
      </c>
      <c r="X13" s="325">
        <v>1435743</v>
      </c>
      <c r="Y13" s="325">
        <v>90622</v>
      </c>
      <c r="Z13" s="326">
        <v>1543588</v>
      </c>
      <c r="AA13" s="326">
        <v>1429700</v>
      </c>
      <c r="AB13" s="326">
        <v>113888</v>
      </c>
      <c r="AC13" s="550"/>
    </row>
    <row r="14" spans="1:98" s="120" customFormat="1" ht="15" customHeight="1">
      <c r="A14" s="74" t="s">
        <v>92</v>
      </c>
      <c r="B14" s="75">
        <v>110669</v>
      </c>
      <c r="C14" s="75">
        <v>108203</v>
      </c>
      <c r="D14" s="75">
        <v>2466</v>
      </c>
      <c r="E14" s="75">
        <v>106140</v>
      </c>
      <c r="F14" s="75">
        <v>103643</v>
      </c>
      <c r="G14" s="75">
        <v>2497</v>
      </c>
      <c r="H14" s="75">
        <v>70698</v>
      </c>
      <c r="I14" s="75">
        <v>69525</v>
      </c>
      <c r="J14" s="75">
        <v>1173</v>
      </c>
      <c r="K14" s="75">
        <v>58214</v>
      </c>
      <c r="L14" s="75">
        <v>55456</v>
      </c>
      <c r="M14" s="75">
        <v>2758</v>
      </c>
      <c r="N14" s="75">
        <v>89628</v>
      </c>
      <c r="O14" s="75">
        <v>86654</v>
      </c>
      <c r="P14" s="75">
        <v>2974</v>
      </c>
      <c r="Q14" s="75">
        <v>155555</v>
      </c>
      <c r="R14" s="75">
        <v>152199</v>
      </c>
      <c r="S14" s="75">
        <v>3356</v>
      </c>
      <c r="T14" s="75">
        <v>220624</v>
      </c>
      <c r="U14" s="75">
        <v>217193</v>
      </c>
      <c r="V14" s="75">
        <v>3431</v>
      </c>
      <c r="W14" s="75">
        <v>190587</v>
      </c>
      <c r="X14" s="75">
        <v>188494</v>
      </c>
      <c r="Y14" s="75">
        <v>2093</v>
      </c>
      <c r="Z14" s="210">
        <v>133913</v>
      </c>
      <c r="AA14" s="210">
        <v>131294</v>
      </c>
      <c r="AB14" s="210">
        <v>2619</v>
      </c>
      <c r="AC14" s="550"/>
    </row>
    <row r="15" spans="1:98" s="120" customFormat="1" ht="15" customHeight="1">
      <c r="A15" s="74" t="s">
        <v>93</v>
      </c>
      <c r="B15" s="75">
        <v>86647</v>
      </c>
      <c r="C15" s="75">
        <v>86584</v>
      </c>
      <c r="D15" s="75">
        <v>63</v>
      </c>
      <c r="E15" s="75">
        <v>86862</v>
      </c>
      <c r="F15" s="75">
        <v>86803</v>
      </c>
      <c r="G15" s="75">
        <v>59</v>
      </c>
      <c r="H15" s="75">
        <v>86347</v>
      </c>
      <c r="I15" s="75">
        <v>86300</v>
      </c>
      <c r="J15" s="75">
        <v>47</v>
      </c>
      <c r="K15" s="75">
        <v>90622</v>
      </c>
      <c r="L15" s="75">
        <v>90575</v>
      </c>
      <c r="M15" s="75">
        <v>47</v>
      </c>
      <c r="N15" s="75">
        <v>65896</v>
      </c>
      <c r="O15" s="75">
        <v>65826</v>
      </c>
      <c r="P15" s="75">
        <v>70</v>
      </c>
      <c r="Q15" s="75">
        <v>80972</v>
      </c>
      <c r="R15" s="75">
        <v>80885</v>
      </c>
      <c r="S15" s="75">
        <v>87</v>
      </c>
      <c r="T15" s="75">
        <v>81310</v>
      </c>
      <c r="U15" s="75">
        <v>81234</v>
      </c>
      <c r="V15" s="75">
        <v>76</v>
      </c>
      <c r="W15" s="75">
        <v>83759</v>
      </c>
      <c r="X15" s="75">
        <v>83697</v>
      </c>
      <c r="Y15" s="75">
        <v>62</v>
      </c>
      <c r="Z15" s="210">
        <v>83855</v>
      </c>
      <c r="AA15" s="210">
        <v>83812</v>
      </c>
      <c r="AB15" s="210">
        <v>43</v>
      </c>
      <c r="AC15" s="550"/>
    </row>
    <row r="16" spans="1:98" s="120" customFormat="1" ht="15" customHeight="1">
      <c r="A16" s="74" t="s">
        <v>94</v>
      </c>
      <c r="B16" s="75">
        <v>613495</v>
      </c>
      <c r="C16" s="75">
        <v>590121</v>
      </c>
      <c r="D16" s="75">
        <v>23374</v>
      </c>
      <c r="E16" s="75">
        <v>626587</v>
      </c>
      <c r="F16" s="75">
        <v>604374</v>
      </c>
      <c r="G16" s="75">
        <v>22213</v>
      </c>
      <c r="H16" s="75">
        <v>634387</v>
      </c>
      <c r="I16" s="75">
        <v>610864</v>
      </c>
      <c r="J16" s="75">
        <v>23523</v>
      </c>
      <c r="K16" s="75">
        <v>643275</v>
      </c>
      <c r="L16" s="75">
        <v>620550</v>
      </c>
      <c r="M16" s="75">
        <v>22725</v>
      </c>
      <c r="N16" s="75">
        <v>631004</v>
      </c>
      <c r="O16" s="75">
        <v>606364</v>
      </c>
      <c r="P16" s="75">
        <v>24640</v>
      </c>
      <c r="Q16" s="75">
        <v>641649</v>
      </c>
      <c r="R16" s="75">
        <v>604642</v>
      </c>
      <c r="S16" s="75">
        <v>37007</v>
      </c>
      <c r="T16" s="75">
        <v>649799</v>
      </c>
      <c r="U16" s="75">
        <v>611159</v>
      </c>
      <c r="V16" s="75">
        <v>38640</v>
      </c>
      <c r="W16" s="75">
        <v>667722</v>
      </c>
      <c r="X16" s="75">
        <v>634794</v>
      </c>
      <c r="Y16" s="75">
        <v>32928</v>
      </c>
      <c r="Z16" s="210">
        <v>704498</v>
      </c>
      <c r="AA16" s="210">
        <v>666951</v>
      </c>
      <c r="AB16" s="210">
        <v>37547</v>
      </c>
      <c r="AC16" s="550"/>
    </row>
    <row r="17" spans="1:29" s="120" customFormat="1" ht="15" customHeight="1">
      <c r="A17" s="74" t="s">
        <v>95</v>
      </c>
      <c r="B17" s="75">
        <v>16815</v>
      </c>
      <c r="C17" s="75">
        <v>16342</v>
      </c>
      <c r="D17" s="75">
        <v>473</v>
      </c>
      <c r="E17" s="75">
        <v>23525</v>
      </c>
      <c r="F17" s="75">
        <v>23208</v>
      </c>
      <c r="G17" s="75">
        <v>317</v>
      </c>
      <c r="H17" s="75">
        <v>14693</v>
      </c>
      <c r="I17" s="75">
        <v>14025</v>
      </c>
      <c r="J17" s="75">
        <v>668</v>
      </c>
      <c r="K17" s="75">
        <v>14229</v>
      </c>
      <c r="L17" s="75">
        <v>13759</v>
      </c>
      <c r="M17" s="75">
        <v>470</v>
      </c>
      <c r="N17" s="75">
        <v>25715</v>
      </c>
      <c r="O17" s="75">
        <v>22856</v>
      </c>
      <c r="P17" s="75">
        <v>2859</v>
      </c>
      <c r="Q17" s="75">
        <v>27689</v>
      </c>
      <c r="R17" s="75">
        <v>24649</v>
      </c>
      <c r="S17" s="75">
        <v>3040</v>
      </c>
      <c r="T17" s="75">
        <v>33261</v>
      </c>
      <c r="U17" s="75">
        <v>29754</v>
      </c>
      <c r="V17" s="75">
        <v>3507</v>
      </c>
      <c r="W17" s="75">
        <v>25745</v>
      </c>
      <c r="X17" s="75">
        <v>23202</v>
      </c>
      <c r="Y17" s="75">
        <v>2543</v>
      </c>
      <c r="Z17" s="210">
        <v>31298</v>
      </c>
      <c r="AA17" s="210">
        <v>28265</v>
      </c>
      <c r="AB17" s="210">
        <v>3033</v>
      </c>
      <c r="AC17" s="550"/>
    </row>
    <row r="18" spans="1:29" s="120" customFormat="1" ht="15" customHeight="1">
      <c r="A18" s="74" t="s">
        <v>96</v>
      </c>
      <c r="B18" s="75">
        <v>354621</v>
      </c>
      <c r="C18" s="75">
        <v>317487</v>
      </c>
      <c r="D18" s="75">
        <v>37134</v>
      </c>
      <c r="E18" s="75">
        <v>361389</v>
      </c>
      <c r="F18" s="75">
        <v>328711</v>
      </c>
      <c r="G18" s="75">
        <v>32678</v>
      </c>
      <c r="H18" s="75">
        <v>372441</v>
      </c>
      <c r="I18" s="75">
        <v>340505</v>
      </c>
      <c r="J18" s="75">
        <v>31936</v>
      </c>
      <c r="K18" s="75">
        <v>376681</v>
      </c>
      <c r="L18" s="75">
        <v>346519</v>
      </c>
      <c r="M18" s="75">
        <v>30162</v>
      </c>
      <c r="N18" s="75">
        <v>405932</v>
      </c>
      <c r="O18" s="75">
        <v>364831</v>
      </c>
      <c r="P18" s="75">
        <v>41101</v>
      </c>
      <c r="Q18" s="75">
        <v>421795</v>
      </c>
      <c r="R18" s="75">
        <v>384329</v>
      </c>
      <c r="S18" s="75">
        <v>37466</v>
      </c>
      <c r="T18" s="75">
        <v>432915</v>
      </c>
      <c r="U18" s="75">
        <v>399121</v>
      </c>
      <c r="V18" s="75">
        <v>33794</v>
      </c>
      <c r="W18" s="75">
        <v>446010</v>
      </c>
      <c r="X18" s="75">
        <v>412070</v>
      </c>
      <c r="Y18" s="75">
        <v>33940</v>
      </c>
      <c r="Z18" s="210">
        <v>460236</v>
      </c>
      <c r="AA18" s="210">
        <v>420260</v>
      </c>
      <c r="AB18" s="210">
        <v>39976</v>
      </c>
      <c r="AC18" s="550"/>
    </row>
    <row r="19" spans="1:29" s="120" customFormat="1" ht="15" customHeight="1">
      <c r="A19" s="74" t="s">
        <v>97</v>
      </c>
      <c r="B19" s="75">
        <v>115374</v>
      </c>
      <c r="C19" s="75">
        <v>86194</v>
      </c>
      <c r="D19" s="75">
        <v>29180</v>
      </c>
      <c r="E19" s="75">
        <v>119047</v>
      </c>
      <c r="F19" s="75">
        <v>91499</v>
      </c>
      <c r="G19" s="75">
        <v>27548</v>
      </c>
      <c r="H19" s="75">
        <v>131240</v>
      </c>
      <c r="I19" s="75">
        <v>96848</v>
      </c>
      <c r="J19" s="75">
        <v>34392</v>
      </c>
      <c r="K19" s="75">
        <v>119814</v>
      </c>
      <c r="L19" s="75">
        <v>95942</v>
      </c>
      <c r="M19" s="75">
        <v>23872</v>
      </c>
      <c r="N19" s="75">
        <v>144775</v>
      </c>
      <c r="O19" s="75">
        <v>102232</v>
      </c>
      <c r="P19" s="75">
        <v>42543</v>
      </c>
      <c r="Q19" s="75">
        <v>120799</v>
      </c>
      <c r="R19" s="75">
        <v>85771</v>
      </c>
      <c r="S19" s="75">
        <v>35028</v>
      </c>
      <c r="T19" s="75">
        <v>118521</v>
      </c>
      <c r="U19" s="75">
        <v>89537</v>
      </c>
      <c r="V19" s="75">
        <v>28984</v>
      </c>
      <c r="W19" s="75">
        <v>112542</v>
      </c>
      <c r="X19" s="75">
        <v>93486</v>
      </c>
      <c r="Y19" s="75">
        <v>19056</v>
      </c>
      <c r="Z19" s="210">
        <v>129788</v>
      </c>
      <c r="AA19" s="210">
        <v>99118</v>
      </c>
      <c r="AB19" s="210">
        <v>30670</v>
      </c>
      <c r="AC19" s="550"/>
    </row>
    <row r="20" spans="1:29" s="551" customFormat="1" ht="15" customHeight="1">
      <c r="A20" s="52" t="s">
        <v>98</v>
      </c>
      <c r="B20" s="325">
        <v>2123</v>
      </c>
      <c r="C20" s="325">
        <v>2123</v>
      </c>
      <c r="D20" s="325">
        <v>0</v>
      </c>
      <c r="E20" s="325">
        <v>2439</v>
      </c>
      <c r="F20" s="325">
        <v>2439</v>
      </c>
      <c r="G20" s="325">
        <v>0</v>
      </c>
      <c r="H20" s="325">
        <v>2601</v>
      </c>
      <c r="I20" s="325">
        <v>2601</v>
      </c>
      <c r="J20" s="325">
        <v>0</v>
      </c>
      <c r="K20" s="325">
        <v>2857</v>
      </c>
      <c r="L20" s="325">
        <v>2857</v>
      </c>
      <c r="M20" s="325">
        <v>0</v>
      </c>
      <c r="N20" s="325">
        <v>2956</v>
      </c>
      <c r="O20" s="325">
        <v>2956</v>
      </c>
      <c r="P20" s="325">
        <v>0</v>
      </c>
      <c r="Q20" s="325">
        <v>2983</v>
      </c>
      <c r="R20" s="325">
        <v>2983</v>
      </c>
      <c r="S20" s="325">
        <v>0</v>
      </c>
      <c r="T20" s="325">
        <v>2772</v>
      </c>
      <c r="U20" s="325">
        <v>2772</v>
      </c>
      <c r="V20" s="325">
        <v>0</v>
      </c>
      <c r="W20" s="325">
        <v>2646</v>
      </c>
      <c r="X20" s="325">
        <v>2646</v>
      </c>
      <c r="Y20" s="325">
        <v>0</v>
      </c>
      <c r="Z20" s="326">
        <v>2657</v>
      </c>
      <c r="AA20" s="326">
        <v>2657</v>
      </c>
      <c r="AB20" s="326">
        <v>0</v>
      </c>
      <c r="AC20" s="550"/>
    </row>
    <row r="21" spans="1:29" s="551" customFormat="1" ht="15" customHeight="1">
      <c r="A21" s="52" t="s">
        <v>99</v>
      </c>
      <c r="B21" s="325">
        <v>-36987</v>
      </c>
      <c r="C21" s="71">
        <v>-33968</v>
      </c>
      <c r="D21" s="325">
        <v>-3019</v>
      </c>
      <c r="E21" s="325">
        <v>-36860</v>
      </c>
      <c r="F21" s="325">
        <v>-33867</v>
      </c>
      <c r="G21" s="325">
        <v>-2993</v>
      </c>
      <c r="H21" s="325">
        <v>-36142</v>
      </c>
      <c r="I21" s="325">
        <v>-34654</v>
      </c>
      <c r="J21" s="325">
        <v>-1488</v>
      </c>
      <c r="K21" s="325">
        <v>-36796</v>
      </c>
      <c r="L21" s="325">
        <v>-35290</v>
      </c>
      <c r="M21" s="325">
        <v>-1506</v>
      </c>
      <c r="N21" s="325">
        <v>-40466</v>
      </c>
      <c r="O21" s="325">
        <v>-38499</v>
      </c>
      <c r="P21" s="325">
        <v>-1967</v>
      </c>
      <c r="Q21" s="325">
        <v>-43209</v>
      </c>
      <c r="R21" s="325">
        <v>-41080</v>
      </c>
      <c r="S21" s="325">
        <v>-2129</v>
      </c>
      <c r="T21" s="325">
        <v>-44894</v>
      </c>
      <c r="U21" s="325">
        <v>-42322</v>
      </c>
      <c r="V21" s="325">
        <v>-2572</v>
      </c>
      <c r="W21" s="325">
        <v>-45339</v>
      </c>
      <c r="X21" s="325">
        <v>-42566</v>
      </c>
      <c r="Y21" s="325">
        <v>-2773</v>
      </c>
      <c r="Z21" s="326">
        <v>-46030</v>
      </c>
      <c r="AA21" s="326">
        <v>-43315</v>
      </c>
      <c r="AB21" s="326">
        <v>-2715</v>
      </c>
      <c r="AC21" s="550"/>
    </row>
    <row r="22" spans="1:29" s="120" customFormat="1" ht="15" customHeight="1">
      <c r="A22" s="74" t="s">
        <v>96</v>
      </c>
      <c r="B22" s="75">
        <v>-34727</v>
      </c>
      <c r="C22" s="75">
        <v>-31708</v>
      </c>
      <c r="D22" s="75">
        <v>-3019</v>
      </c>
      <c r="E22" s="75">
        <v>-34751</v>
      </c>
      <c r="F22" s="75">
        <v>-31758</v>
      </c>
      <c r="G22" s="75">
        <v>-2993</v>
      </c>
      <c r="H22" s="75">
        <v>-33483</v>
      </c>
      <c r="I22" s="75">
        <v>-31995</v>
      </c>
      <c r="J22" s="75">
        <v>-1488</v>
      </c>
      <c r="K22" s="75">
        <v>-33562</v>
      </c>
      <c r="L22" s="75">
        <v>-32056</v>
      </c>
      <c r="M22" s="75">
        <v>-1506</v>
      </c>
      <c r="N22" s="75">
        <v>-36763</v>
      </c>
      <c r="O22" s="75">
        <v>-34796</v>
      </c>
      <c r="P22" s="75">
        <v>-1967</v>
      </c>
      <c r="Q22" s="75">
        <v>-40707</v>
      </c>
      <c r="R22" s="75">
        <v>-38578</v>
      </c>
      <c r="S22" s="75">
        <v>-2129</v>
      </c>
      <c r="T22" s="75">
        <v>-42014</v>
      </c>
      <c r="U22" s="75">
        <v>-39442</v>
      </c>
      <c r="V22" s="75">
        <v>-2572</v>
      </c>
      <c r="W22" s="75">
        <v>-42358</v>
      </c>
      <c r="X22" s="75">
        <v>-39585</v>
      </c>
      <c r="Y22" s="75">
        <v>-2773</v>
      </c>
      <c r="Z22" s="210">
        <v>-43157</v>
      </c>
      <c r="AA22" s="210">
        <v>-40442</v>
      </c>
      <c r="AB22" s="210">
        <v>-2715</v>
      </c>
      <c r="AC22" s="550"/>
    </row>
    <row r="23" spans="1:29" s="120" customFormat="1" ht="15" customHeight="1">
      <c r="A23" s="74" t="s">
        <v>100</v>
      </c>
      <c r="B23" s="75">
        <v>-133</v>
      </c>
      <c r="C23" s="75">
        <v>-133</v>
      </c>
      <c r="D23" s="75">
        <v>0</v>
      </c>
      <c r="E23" s="75">
        <v>-149</v>
      </c>
      <c r="F23" s="75">
        <v>-149</v>
      </c>
      <c r="G23" s="75">
        <v>0</v>
      </c>
      <c r="H23" s="75">
        <v>-146</v>
      </c>
      <c r="I23" s="75">
        <v>-146</v>
      </c>
      <c r="J23" s="75">
        <v>0</v>
      </c>
      <c r="K23" s="75">
        <v>-160</v>
      </c>
      <c r="L23" s="75">
        <v>-160</v>
      </c>
      <c r="M23" s="75">
        <v>0</v>
      </c>
      <c r="N23" s="75">
        <v>-149</v>
      </c>
      <c r="O23" s="75">
        <v>-149</v>
      </c>
      <c r="P23" s="75">
        <v>0</v>
      </c>
      <c r="Q23" s="75">
        <v>-108</v>
      </c>
      <c r="R23" s="75">
        <v>-108</v>
      </c>
      <c r="S23" s="75">
        <v>0</v>
      </c>
      <c r="T23" s="75">
        <v>-58</v>
      </c>
      <c r="U23" s="75">
        <v>-58</v>
      </c>
      <c r="V23" s="75">
        <v>0</v>
      </c>
      <c r="W23" s="75">
        <v>-70</v>
      </c>
      <c r="X23" s="75">
        <v>-70</v>
      </c>
      <c r="Y23" s="75">
        <v>0</v>
      </c>
      <c r="Z23" s="210">
        <v>-68</v>
      </c>
      <c r="AA23" s="210">
        <v>-68</v>
      </c>
      <c r="AB23" s="210">
        <v>0</v>
      </c>
      <c r="AC23" s="550"/>
    </row>
    <row r="24" spans="1:29" s="120" customFormat="1" ht="15" customHeight="1">
      <c r="A24" s="74" t="s">
        <v>101</v>
      </c>
      <c r="B24" s="75">
        <v>-2127</v>
      </c>
      <c r="C24" s="75">
        <v>-2127</v>
      </c>
      <c r="D24" s="75">
        <v>0</v>
      </c>
      <c r="E24" s="75">
        <v>-1960</v>
      </c>
      <c r="F24" s="75">
        <v>-1960</v>
      </c>
      <c r="G24" s="75">
        <v>0</v>
      </c>
      <c r="H24" s="75">
        <v>-2513</v>
      </c>
      <c r="I24" s="75">
        <v>-2513</v>
      </c>
      <c r="J24" s="75">
        <v>0</v>
      </c>
      <c r="K24" s="75">
        <v>-3074</v>
      </c>
      <c r="L24" s="75">
        <v>-3074</v>
      </c>
      <c r="M24" s="75">
        <v>0</v>
      </c>
      <c r="N24" s="75">
        <v>-3554</v>
      </c>
      <c r="O24" s="75">
        <v>-3554</v>
      </c>
      <c r="P24" s="75">
        <v>0</v>
      </c>
      <c r="Q24" s="75">
        <v>-2394</v>
      </c>
      <c r="R24" s="75">
        <v>-2394</v>
      </c>
      <c r="S24" s="75">
        <v>0</v>
      </c>
      <c r="T24" s="75">
        <v>-2822</v>
      </c>
      <c r="U24" s="75">
        <v>-2822</v>
      </c>
      <c r="V24" s="75">
        <v>0</v>
      </c>
      <c r="W24" s="75">
        <v>-2911</v>
      </c>
      <c r="X24" s="75">
        <v>-2911</v>
      </c>
      <c r="Y24" s="75">
        <v>0</v>
      </c>
      <c r="Z24" s="210">
        <v>-2805</v>
      </c>
      <c r="AA24" s="210">
        <v>-2805</v>
      </c>
      <c r="AB24" s="210">
        <v>0</v>
      </c>
      <c r="AC24" s="550"/>
    </row>
    <row r="25" spans="1:29" s="551" customFormat="1" ht="15" customHeight="1">
      <c r="A25" s="52" t="s">
        <v>102</v>
      </c>
      <c r="B25" s="325">
        <v>55418</v>
      </c>
      <c r="C25" s="325">
        <v>55418</v>
      </c>
      <c r="D25" s="325">
        <v>0</v>
      </c>
      <c r="E25" s="325">
        <v>56510</v>
      </c>
      <c r="F25" s="325">
        <v>56509</v>
      </c>
      <c r="G25" s="325">
        <v>1</v>
      </c>
      <c r="H25" s="325">
        <v>58419</v>
      </c>
      <c r="I25" s="325">
        <v>58418</v>
      </c>
      <c r="J25" s="325">
        <v>1</v>
      </c>
      <c r="K25" s="325">
        <v>68088</v>
      </c>
      <c r="L25" s="325">
        <v>68079</v>
      </c>
      <c r="M25" s="325">
        <v>9</v>
      </c>
      <c r="N25" s="325">
        <v>85168</v>
      </c>
      <c r="O25" s="325">
        <v>85016</v>
      </c>
      <c r="P25" s="325">
        <v>152</v>
      </c>
      <c r="Q25" s="325">
        <v>89823</v>
      </c>
      <c r="R25" s="325">
        <v>89810</v>
      </c>
      <c r="S25" s="325">
        <v>13</v>
      </c>
      <c r="T25" s="325">
        <v>89850</v>
      </c>
      <c r="U25" s="325">
        <v>89834</v>
      </c>
      <c r="V25" s="325">
        <v>16</v>
      </c>
      <c r="W25" s="325">
        <v>85734</v>
      </c>
      <c r="X25" s="325">
        <v>85709</v>
      </c>
      <c r="Y25" s="325">
        <v>25</v>
      </c>
      <c r="Z25" s="326">
        <v>87050</v>
      </c>
      <c r="AA25" s="326">
        <v>87026</v>
      </c>
      <c r="AB25" s="326">
        <v>24</v>
      </c>
      <c r="AC25" s="550"/>
    </row>
    <row r="26" spans="1:29" s="551" customFormat="1" ht="15" customHeight="1">
      <c r="A26" s="52" t="s">
        <v>103</v>
      </c>
      <c r="B26" s="325">
        <v>2026</v>
      </c>
      <c r="C26" s="187">
        <v>2026</v>
      </c>
      <c r="D26" s="325">
        <v>0</v>
      </c>
      <c r="E26" s="325">
        <v>1966</v>
      </c>
      <c r="F26" s="187">
        <v>1966</v>
      </c>
      <c r="G26" s="325">
        <v>0</v>
      </c>
      <c r="H26" s="325">
        <v>2020</v>
      </c>
      <c r="I26" s="187">
        <v>2020</v>
      </c>
      <c r="J26" s="325">
        <v>0</v>
      </c>
      <c r="K26" s="325">
        <v>2035</v>
      </c>
      <c r="L26" s="187">
        <v>2035</v>
      </c>
      <c r="M26" s="325">
        <v>0</v>
      </c>
      <c r="N26" s="325">
        <v>1974</v>
      </c>
      <c r="O26" s="187">
        <v>1974</v>
      </c>
      <c r="P26" s="325">
        <v>0</v>
      </c>
      <c r="Q26" s="325">
        <v>1295</v>
      </c>
      <c r="R26" s="187">
        <v>1295</v>
      </c>
      <c r="S26" s="325">
        <v>0</v>
      </c>
      <c r="T26" s="325">
        <v>1321</v>
      </c>
      <c r="U26" s="187">
        <v>1321</v>
      </c>
      <c r="V26" s="325">
        <v>0</v>
      </c>
      <c r="W26" s="325">
        <v>1786</v>
      </c>
      <c r="X26" s="187">
        <v>1786</v>
      </c>
      <c r="Y26" s="325">
        <v>0</v>
      </c>
      <c r="Z26" s="326">
        <v>1787</v>
      </c>
      <c r="AA26" s="188">
        <v>1787</v>
      </c>
      <c r="AB26" s="326">
        <v>0</v>
      </c>
      <c r="AC26" s="550"/>
    </row>
    <row r="27" spans="1:29" s="551" customFormat="1" ht="15" customHeight="1">
      <c r="A27" s="52" t="s">
        <v>104</v>
      </c>
      <c r="B27" s="325">
        <v>18641</v>
      </c>
      <c r="C27" s="325">
        <v>18534</v>
      </c>
      <c r="D27" s="325">
        <v>107</v>
      </c>
      <c r="E27" s="325">
        <v>19119</v>
      </c>
      <c r="F27" s="325">
        <v>19007</v>
      </c>
      <c r="G27" s="325">
        <v>112</v>
      </c>
      <c r="H27" s="325">
        <v>19466</v>
      </c>
      <c r="I27" s="325">
        <v>19342</v>
      </c>
      <c r="J27" s="325">
        <v>124</v>
      </c>
      <c r="K27" s="325">
        <v>20688</v>
      </c>
      <c r="L27" s="325">
        <v>20559</v>
      </c>
      <c r="M27" s="325">
        <v>129</v>
      </c>
      <c r="N27" s="325">
        <v>21310</v>
      </c>
      <c r="O27" s="325">
        <v>21147</v>
      </c>
      <c r="P27" s="325">
        <v>163</v>
      </c>
      <c r="Q27" s="325">
        <v>21580</v>
      </c>
      <c r="R27" s="325">
        <v>21411</v>
      </c>
      <c r="S27" s="325">
        <v>169</v>
      </c>
      <c r="T27" s="325">
        <v>21737</v>
      </c>
      <c r="U27" s="325">
        <v>21564</v>
      </c>
      <c r="V27" s="325">
        <v>173</v>
      </c>
      <c r="W27" s="325">
        <v>21838</v>
      </c>
      <c r="X27" s="325">
        <v>21641</v>
      </c>
      <c r="Y27" s="325">
        <v>197</v>
      </c>
      <c r="Z27" s="326">
        <v>21890</v>
      </c>
      <c r="AA27" s="326">
        <v>21673</v>
      </c>
      <c r="AB27" s="326">
        <v>217</v>
      </c>
      <c r="AC27" s="550"/>
    </row>
    <row r="28" spans="1:29" s="551" customFormat="1" ht="15" customHeight="1">
      <c r="A28" s="52" t="s">
        <v>105</v>
      </c>
      <c r="B28" s="325">
        <v>35895</v>
      </c>
      <c r="C28" s="325">
        <v>35654</v>
      </c>
      <c r="D28" s="325">
        <v>241</v>
      </c>
      <c r="E28" s="325">
        <v>36562</v>
      </c>
      <c r="F28" s="325">
        <v>36318</v>
      </c>
      <c r="G28" s="325">
        <v>244</v>
      </c>
      <c r="H28" s="325">
        <v>37634</v>
      </c>
      <c r="I28" s="325">
        <v>37368</v>
      </c>
      <c r="J28" s="325">
        <v>266</v>
      </c>
      <c r="K28" s="325">
        <v>36705</v>
      </c>
      <c r="L28" s="325">
        <v>36442</v>
      </c>
      <c r="M28" s="325">
        <v>263</v>
      </c>
      <c r="N28" s="325">
        <v>37461</v>
      </c>
      <c r="O28" s="325">
        <v>37169</v>
      </c>
      <c r="P28" s="325">
        <v>292</v>
      </c>
      <c r="Q28" s="325">
        <v>38377</v>
      </c>
      <c r="R28" s="325">
        <v>38063</v>
      </c>
      <c r="S28" s="325">
        <v>314</v>
      </c>
      <c r="T28" s="325">
        <v>38501</v>
      </c>
      <c r="U28" s="325">
        <v>38168</v>
      </c>
      <c r="V28" s="325">
        <v>333</v>
      </c>
      <c r="W28" s="325">
        <v>40471</v>
      </c>
      <c r="X28" s="325">
        <v>40235</v>
      </c>
      <c r="Y28" s="325">
        <v>236</v>
      </c>
      <c r="Z28" s="326">
        <v>40967</v>
      </c>
      <c r="AA28" s="326">
        <v>40699</v>
      </c>
      <c r="AB28" s="326">
        <v>268</v>
      </c>
      <c r="AC28" s="550"/>
    </row>
    <row r="29" spans="1:29" s="551" customFormat="1" ht="15" customHeight="1">
      <c r="A29" s="52" t="s">
        <v>106</v>
      </c>
      <c r="B29" s="325">
        <v>-27335</v>
      </c>
      <c r="C29" s="71">
        <v>-27053</v>
      </c>
      <c r="D29" s="325">
        <v>-282</v>
      </c>
      <c r="E29" s="325">
        <v>-28836</v>
      </c>
      <c r="F29" s="187">
        <v>-28551</v>
      </c>
      <c r="G29" s="325">
        <v>-285</v>
      </c>
      <c r="H29" s="325">
        <v>-30476</v>
      </c>
      <c r="I29" s="187">
        <v>-30159</v>
      </c>
      <c r="J29" s="325">
        <v>-317</v>
      </c>
      <c r="K29" s="325">
        <v>-31748</v>
      </c>
      <c r="L29" s="187">
        <v>-31429</v>
      </c>
      <c r="M29" s="325">
        <v>-319</v>
      </c>
      <c r="N29" s="325">
        <v>-32977</v>
      </c>
      <c r="O29" s="187">
        <v>-32603</v>
      </c>
      <c r="P29" s="325">
        <v>-374</v>
      </c>
      <c r="Q29" s="325">
        <v>-34609</v>
      </c>
      <c r="R29" s="187">
        <v>-34210</v>
      </c>
      <c r="S29" s="325">
        <v>-399</v>
      </c>
      <c r="T29" s="325">
        <v>-35488</v>
      </c>
      <c r="U29" s="187">
        <v>-35067</v>
      </c>
      <c r="V29" s="325">
        <v>-421</v>
      </c>
      <c r="W29" s="325">
        <v>-36257</v>
      </c>
      <c r="X29" s="187">
        <v>-35918</v>
      </c>
      <c r="Y29" s="325">
        <v>-339</v>
      </c>
      <c r="Z29" s="326">
        <v>-37527</v>
      </c>
      <c r="AA29" s="188">
        <v>-37152</v>
      </c>
      <c r="AB29" s="326">
        <v>-375</v>
      </c>
      <c r="AC29" s="550"/>
    </row>
    <row r="30" spans="1:29" s="120" customFormat="1" ht="15" customHeight="1">
      <c r="A30" s="74" t="s">
        <v>107</v>
      </c>
      <c r="B30" s="132">
        <v>-9611</v>
      </c>
      <c r="C30" s="132">
        <v>-9530</v>
      </c>
      <c r="D30" s="132">
        <v>-81</v>
      </c>
      <c r="E30" s="132">
        <v>-9874</v>
      </c>
      <c r="F30" s="132">
        <v>-9792</v>
      </c>
      <c r="G30" s="132">
        <v>-82</v>
      </c>
      <c r="H30" s="132">
        <v>-10194</v>
      </c>
      <c r="I30" s="132">
        <v>-10101</v>
      </c>
      <c r="J30" s="132">
        <v>-93</v>
      </c>
      <c r="K30" s="132">
        <v>-10527</v>
      </c>
      <c r="L30" s="132">
        <v>-10432</v>
      </c>
      <c r="M30" s="132">
        <v>-95</v>
      </c>
      <c r="N30" s="132">
        <v>-10968</v>
      </c>
      <c r="O30" s="132">
        <v>-10845</v>
      </c>
      <c r="P30" s="132">
        <v>-123</v>
      </c>
      <c r="Q30" s="132">
        <v>-11456</v>
      </c>
      <c r="R30" s="132">
        <v>-11326</v>
      </c>
      <c r="S30" s="132">
        <v>-130</v>
      </c>
      <c r="T30" s="132">
        <v>-11750</v>
      </c>
      <c r="U30" s="132">
        <v>-11612</v>
      </c>
      <c r="V30" s="132">
        <v>-138</v>
      </c>
      <c r="W30" s="132">
        <v>-11896</v>
      </c>
      <c r="X30" s="132">
        <v>-11742</v>
      </c>
      <c r="Y30" s="132">
        <v>-154</v>
      </c>
      <c r="Z30" s="133">
        <v>-11912</v>
      </c>
      <c r="AA30" s="133">
        <v>-11743</v>
      </c>
      <c r="AB30" s="133">
        <v>-169</v>
      </c>
      <c r="AC30" s="550"/>
    </row>
    <row r="31" spans="1:29" s="120" customFormat="1" ht="15" customHeight="1">
      <c r="A31" s="74" t="s">
        <v>108</v>
      </c>
      <c r="B31" s="75">
        <v>-17724</v>
      </c>
      <c r="C31" s="75">
        <v>-17523</v>
      </c>
      <c r="D31" s="75">
        <v>-201</v>
      </c>
      <c r="E31" s="75">
        <v>-18962</v>
      </c>
      <c r="F31" s="75">
        <v>-18759</v>
      </c>
      <c r="G31" s="75">
        <v>-203</v>
      </c>
      <c r="H31" s="75">
        <v>-20282</v>
      </c>
      <c r="I31" s="75">
        <v>-20058</v>
      </c>
      <c r="J31" s="75">
        <v>-224</v>
      </c>
      <c r="K31" s="75">
        <v>-21221</v>
      </c>
      <c r="L31" s="75">
        <v>-20997</v>
      </c>
      <c r="M31" s="75">
        <v>-224</v>
      </c>
      <c r="N31" s="75">
        <v>-22009</v>
      </c>
      <c r="O31" s="75">
        <v>-21758</v>
      </c>
      <c r="P31" s="75">
        <v>-251</v>
      </c>
      <c r="Q31" s="75">
        <v>-23153</v>
      </c>
      <c r="R31" s="75">
        <v>-22884</v>
      </c>
      <c r="S31" s="75">
        <v>-269</v>
      </c>
      <c r="T31" s="75">
        <v>-23738</v>
      </c>
      <c r="U31" s="75">
        <v>-23455</v>
      </c>
      <c r="V31" s="75">
        <v>-283</v>
      </c>
      <c r="W31" s="75">
        <v>-24361</v>
      </c>
      <c r="X31" s="75">
        <v>-24176</v>
      </c>
      <c r="Y31" s="75">
        <v>-185</v>
      </c>
      <c r="Z31" s="210">
        <v>-25615</v>
      </c>
      <c r="AA31" s="210">
        <v>-25409</v>
      </c>
      <c r="AB31" s="210">
        <v>-206</v>
      </c>
      <c r="AC31" s="550"/>
    </row>
    <row r="32" spans="1:29" s="551" customFormat="1" ht="15" customHeight="1">
      <c r="A32" s="52" t="s">
        <v>109</v>
      </c>
      <c r="B32" s="325">
        <v>24759</v>
      </c>
      <c r="C32" s="325">
        <v>23796</v>
      </c>
      <c r="D32" s="325">
        <v>963</v>
      </c>
      <c r="E32" s="325">
        <v>24345</v>
      </c>
      <c r="F32" s="325">
        <v>23835</v>
      </c>
      <c r="G32" s="325">
        <v>510</v>
      </c>
      <c r="H32" s="325">
        <v>26742</v>
      </c>
      <c r="I32" s="325">
        <v>25614</v>
      </c>
      <c r="J32" s="325">
        <v>1128</v>
      </c>
      <c r="K32" s="325">
        <v>27400</v>
      </c>
      <c r="L32" s="325">
        <v>26048</v>
      </c>
      <c r="M32" s="325">
        <v>1352</v>
      </c>
      <c r="N32" s="325">
        <v>26955</v>
      </c>
      <c r="O32" s="325">
        <v>26286</v>
      </c>
      <c r="P32" s="325">
        <v>669</v>
      </c>
      <c r="Q32" s="325">
        <v>27202</v>
      </c>
      <c r="R32" s="325">
        <v>26506</v>
      </c>
      <c r="S32" s="325">
        <v>696</v>
      </c>
      <c r="T32" s="325">
        <v>26110</v>
      </c>
      <c r="U32" s="325">
        <v>25109</v>
      </c>
      <c r="V32" s="325">
        <v>1001</v>
      </c>
      <c r="W32" s="325">
        <v>27583</v>
      </c>
      <c r="X32" s="325">
        <v>26651</v>
      </c>
      <c r="Y32" s="325">
        <v>932</v>
      </c>
      <c r="Z32" s="326">
        <v>26287</v>
      </c>
      <c r="AA32" s="326">
        <v>25416</v>
      </c>
      <c r="AB32" s="326">
        <v>871</v>
      </c>
      <c r="AC32" s="550"/>
    </row>
    <row r="33" spans="1:30" s="551" customFormat="1" ht="15" customHeight="1">
      <c r="A33" s="52" t="s">
        <v>110</v>
      </c>
      <c r="B33" s="325">
        <v>-1800</v>
      </c>
      <c r="C33" s="325">
        <v>-1800</v>
      </c>
      <c r="D33" s="325">
        <v>0</v>
      </c>
      <c r="E33" s="325">
        <v>-1949</v>
      </c>
      <c r="F33" s="325">
        <v>-1949</v>
      </c>
      <c r="G33" s="325">
        <v>0</v>
      </c>
      <c r="H33" s="325">
        <v>-1956</v>
      </c>
      <c r="I33" s="325">
        <v>-1956</v>
      </c>
      <c r="J33" s="325">
        <v>0</v>
      </c>
      <c r="K33" s="325">
        <v>-1961</v>
      </c>
      <c r="L33" s="325">
        <v>-1961</v>
      </c>
      <c r="M33" s="325">
        <v>0</v>
      </c>
      <c r="N33" s="325">
        <v>-2338</v>
      </c>
      <c r="O33" s="325">
        <v>-2338</v>
      </c>
      <c r="P33" s="325">
        <v>0</v>
      </c>
      <c r="Q33" s="325">
        <v>-2677</v>
      </c>
      <c r="R33" s="325">
        <v>-2677</v>
      </c>
      <c r="S33" s="325">
        <v>0</v>
      </c>
      <c r="T33" s="325">
        <v>-2623</v>
      </c>
      <c r="U33" s="325">
        <v>-2623</v>
      </c>
      <c r="V33" s="325">
        <v>0</v>
      </c>
      <c r="W33" s="325">
        <v>-3621</v>
      </c>
      <c r="X33" s="325">
        <v>-3616</v>
      </c>
      <c r="Y33" s="325">
        <v>-5</v>
      </c>
      <c r="Z33" s="326">
        <v>-3456</v>
      </c>
      <c r="AA33" s="326">
        <v>-3451</v>
      </c>
      <c r="AB33" s="326">
        <v>-5</v>
      </c>
      <c r="AC33" s="550"/>
    </row>
    <row r="34" spans="1:30" s="121" customFormat="1" ht="5.0999999999999996" customHeight="1">
      <c r="A34" s="51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550"/>
    </row>
    <row r="35" spans="1:30" s="197" customFormat="1" ht="15" customHeight="1" thickBot="1">
      <c r="A35" s="552" t="s">
        <v>330</v>
      </c>
      <c r="B35" s="548">
        <v>1388429</v>
      </c>
      <c r="C35" s="548">
        <v>1292147</v>
      </c>
      <c r="D35" s="548">
        <v>96282</v>
      </c>
      <c r="E35" s="548">
        <v>1412294</v>
      </c>
      <c r="F35" s="548">
        <v>1325087</v>
      </c>
      <c r="G35" s="548">
        <v>87207</v>
      </c>
      <c r="H35" s="548">
        <v>1404664</v>
      </c>
      <c r="I35" s="548">
        <v>1308278</v>
      </c>
      <c r="J35" s="548">
        <v>96386</v>
      </c>
      <c r="K35" s="548">
        <v>1409305</v>
      </c>
      <c r="L35" s="548">
        <v>1324829</v>
      </c>
      <c r="M35" s="548">
        <v>84476</v>
      </c>
      <c r="N35" s="548">
        <v>1486358</v>
      </c>
      <c r="O35" s="548">
        <v>1364124</v>
      </c>
      <c r="P35" s="548">
        <v>122234</v>
      </c>
      <c r="Q35" s="548">
        <v>1571407</v>
      </c>
      <c r="R35" s="548">
        <v>1451120</v>
      </c>
      <c r="S35" s="548">
        <v>120287</v>
      </c>
      <c r="T35" s="548">
        <v>1659687</v>
      </c>
      <c r="U35" s="548">
        <v>1545177</v>
      </c>
      <c r="V35" s="548">
        <v>114510</v>
      </c>
      <c r="W35" s="548">
        <v>1644804</v>
      </c>
      <c r="X35" s="548">
        <v>1548012</v>
      </c>
      <c r="Y35" s="548">
        <v>96792</v>
      </c>
      <c r="Z35" s="83">
        <v>1662619</v>
      </c>
      <c r="AA35" s="83">
        <v>1542806</v>
      </c>
      <c r="AB35" s="83">
        <v>119813</v>
      </c>
      <c r="AC35" s="550"/>
      <c r="AD35" s="549"/>
    </row>
    <row r="36" spans="1:30" s="556" customFormat="1" ht="4.5" customHeight="1" thickTop="1">
      <c r="A36" s="553"/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5"/>
    </row>
    <row r="37" spans="1:30" s="197" customFormat="1" ht="15" customHeight="1" thickBot="1">
      <c r="A37" s="102" t="s">
        <v>258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9"/>
      <c r="AD37" s="549"/>
    </row>
    <row r="38" spans="1:30" s="551" customFormat="1" ht="15" customHeight="1" thickTop="1">
      <c r="A38" s="165" t="s">
        <v>259</v>
      </c>
      <c r="B38" s="71">
        <v>938459</v>
      </c>
      <c r="C38" s="71">
        <v>847751</v>
      </c>
      <c r="D38" s="71">
        <v>90708</v>
      </c>
      <c r="E38" s="71">
        <v>942762</v>
      </c>
      <c r="F38" s="71">
        <v>853447</v>
      </c>
      <c r="G38" s="71">
        <v>89315</v>
      </c>
      <c r="H38" s="71">
        <v>926568</v>
      </c>
      <c r="I38" s="71">
        <v>834438</v>
      </c>
      <c r="J38" s="71">
        <v>92130</v>
      </c>
      <c r="K38" s="71">
        <v>925321</v>
      </c>
      <c r="L38" s="71">
        <v>841998</v>
      </c>
      <c r="M38" s="71">
        <v>83323</v>
      </c>
      <c r="N38" s="71">
        <v>1013847</v>
      </c>
      <c r="O38" s="71">
        <v>886925.57621765998</v>
      </c>
      <c r="P38" s="71">
        <v>126921.42378234002</v>
      </c>
      <c r="Q38" s="71">
        <v>1084595</v>
      </c>
      <c r="R38" s="71">
        <v>954751.77736346005</v>
      </c>
      <c r="S38" s="71">
        <v>129843.22263653998</v>
      </c>
      <c r="T38" s="71">
        <v>1164279</v>
      </c>
      <c r="U38" s="71">
        <v>1037348</v>
      </c>
      <c r="V38" s="71">
        <v>126931</v>
      </c>
      <c r="W38" s="71">
        <v>1137526</v>
      </c>
      <c r="X38" s="71">
        <v>1027168</v>
      </c>
      <c r="Y38" s="71">
        <v>110358</v>
      </c>
      <c r="Z38" s="180">
        <v>1154771</v>
      </c>
      <c r="AA38" s="180">
        <v>1035434</v>
      </c>
      <c r="AB38" s="180">
        <v>119337</v>
      </c>
      <c r="AC38" s="557"/>
    </row>
    <row r="39" spans="1:30" s="120" customFormat="1" ht="15" customHeight="1">
      <c r="A39" s="181" t="s">
        <v>260</v>
      </c>
      <c r="B39" s="75">
        <v>328146</v>
      </c>
      <c r="C39" s="75">
        <v>284893</v>
      </c>
      <c r="D39" s="75">
        <v>43253</v>
      </c>
      <c r="E39" s="75">
        <v>309924</v>
      </c>
      <c r="F39" s="75">
        <v>273027</v>
      </c>
      <c r="G39" s="75">
        <v>36897</v>
      </c>
      <c r="H39" s="75">
        <v>288480</v>
      </c>
      <c r="I39" s="75">
        <v>248618</v>
      </c>
      <c r="J39" s="75">
        <v>39862</v>
      </c>
      <c r="K39" s="75">
        <v>272794</v>
      </c>
      <c r="L39" s="75">
        <v>235497</v>
      </c>
      <c r="M39" s="75">
        <v>37297</v>
      </c>
      <c r="N39" s="75">
        <v>294878</v>
      </c>
      <c r="O39" s="75">
        <v>247219.39364445998</v>
      </c>
      <c r="P39" s="75">
        <v>47658.606355540011</v>
      </c>
      <c r="Q39" s="75">
        <v>293042</v>
      </c>
      <c r="R39" s="75">
        <v>251994.14693842002</v>
      </c>
      <c r="S39" s="75">
        <v>41047.853061579997</v>
      </c>
      <c r="T39" s="75">
        <v>337766</v>
      </c>
      <c r="U39" s="75">
        <v>302768</v>
      </c>
      <c r="V39" s="75">
        <v>34998</v>
      </c>
      <c r="W39" s="75">
        <v>314826</v>
      </c>
      <c r="X39" s="75">
        <v>284827</v>
      </c>
      <c r="Y39" s="75">
        <v>29999</v>
      </c>
      <c r="Z39" s="210">
        <v>338186</v>
      </c>
      <c r="AA39" s="210">
        <v>296382</v>
      </c>
      <c r="AB39" s="210">
        <v>41804</v>
      </c>
      <c r="AC39" s="557"/>
    </row>
    <row r="40" spans="1:30" s="120" customFormat="1" ht="15" customHeight="1">
      <c r="A40" s="181" t="s">
        <v>261</v>
      </c>
      <c r="B40" s="75">
        <v>325016</v>
      </c>
      <c r="C40" s="75">
        <v>310973</v>
      </c>
      <c r="D40" s="75">
        <v>14043</v>
      </c>
      <c r="E40" s="75">
        <v>330367</v>
      </c>
      <c r="F40" s="75">
        <v>313407</v>
      </c>
      <c r="G40" s="75">
        <v>16960</v>
      </c>
      <c r="H40" s="75">
        <v>337070</v>
      </c>
      <c r="I40" s="75">
        <v>320770</v>
      </c>
      <c r="J40" s="75">
        <v>16300</v>
      </c>
      <c r="K40" s="75">
        <v>366795</v>
      </c>
      <c r="L40" s="75">
        <v>346916</v>
      </c>
      <c r="M40" s="75">
        <v>19879</v>
      </c>
      <c r="N40" s="75">
        <v>399776</v>
      </c>
      <c r="O40" s="75">
        <v>375146.83677669999</v>
      </c>
      <c r="P40" s="75">
        <v>24629.163223299998</v>
      </c>
      <c r="Q40" s="75">
        <v>493571</v>
      </c>
      <c r="R40" s="75">
        <v>457606.32251150999</v>
      </c>
      <c r="S40" s="75">
        <v>35964.677488490001</v>
      </c>
      <c r="T40" s="75">
        <v>524312</v>
      </c>
      <c r="U40" s="75">
        <v>487829</v>
      </c>
      <c r="V40" s="75">
        <v>36483</v>
      </c>
      <c r="W40" s="75">
        <v>548924</v>
      </c>
      <c r="X40" s="75">
        <v>512072</v>
      </c>
      <c r="Y40" s="75">
        <v>36852</v>
      </c>
      <c r="Z40" s="210">
        <v>539166</v>
      </c>
      <c r="AA40" s="210">
        <v>505392</v>
      </c>
      <c r="AB40" s="210">
        <v>33774</v>
      </c>
      <c r="AC40" s="557"/>
    </row>
    <row r="41" spans="1:30" s="120" customFormat="1" ht="15" customHeight="1">
      <c r="A41" s="181" t="s">
        <v>262</v>
      </c>
      <c r="B41" s="75">
        <v>157507</v>
      </c>
      <c r="C41" s="75">
        <v>153590</v>
      </c>
      <c r="D41" s="75">
        <v>3917</v>
      </c>
      <c r="E41" s="75">
        <v>163190</v>
      </c>
      <c r="F41" s="75">
        <v>159434</v>
      </c>
      <c r="G41" s="75">
        <v>3756</v>
      </c>
      <c r="H41" s="75">
        <v>163130</v>
      </c>
      <c r="I41" s="75">
        <v>159255</v>
      </c>
      <c r="J41" s="75">
        <v>3875</v>
      </c>
      <c r="K41" s="75">
        <v>170743</v>
      </c>
      <c r="L41" s="75">
        <v>167367</v>
      </c>
      <c r="M41" s="75">
        <v>3376</v>
      </c>
      <c r="N41" s="75">
        <v>172560</v>
      </c>
      <c r="O41" s="75">
        <v>160325.42032455001</v>
      </c>
      <c r="P41" s="75">
        <v>12234.579675449999</v>
      </c>
      <c r="Q41" s="75">
        <v>161704</v>
      </c>
      <c r="R41" s="75">
        <v>149585.26109442001</v>
      </c>
      <c r="S41" s="75">
        <v>12118.738905579998</v>
      </c>
      <c r="T41" s="75">
        <v>154003</v>
      </c>
      <c r="U41" s="75">
        <v>142007</v>
      </c>
      <c r="V41" s="75">
        <v>11996</v>
      </c>
      <c r="W41" s="75">
        <v>145017</v>
      </c>
      <c r="X41" s="75">
        <v>133792</v>
      </c>
      <c r="Y41" s="75">
        <v>11225</v>
      </c>
      <c r="Z41" s="210">
        <v>142709</v>
      </c>
      <c r="AA41" s="210">
        <v>130587</v>
      </c>
      <c r="AB41" s="210">
        <v>12122</v>
      </c>
      <c r="AC41" s="557"/>
    </row>
    <row r="42" spans="1:30" s="120" customFormat="1" ht="15" customHeight="1">
      <c r="A42" s="181" t="s">
        <v>263</v>
      </c>
      <c r="B42" s="75">
        <v>53958</v>
      </c>
      <c r="C42" s="75">
        <v>40437</v>
      </c>
      <c r="D42" s="75">
        <v>13521</v>
      </c>
      <c r="E42" s="75">
        <v>54518</v>
      </c>
      <c r="F42" s="75">
        <v>41018</v>
      </c>
      <c r="G42" s="75">
        <v>13500</v>
      </c>
      <c r="H42" s="75">
        <v>52727</v>
      </c>
      <c r="I42" s="75">
        <v>41397</v>
      </c>
      <c r="J42" s="75">
        <v>11330</v>
      </c>
      <c r="K42" s="75">
        <v>49314</v>
      </c>
      <c r="L42" s="75">
        <v>38186</v>
      </c>
      <c r="M42" s="75">
        <v>11128</v>
      </c>
      <c r="N42" s="75">
        <v>52234</v>
      </c>
      <c r="O42" s="75">
        <v>38084.345952589996</v>
      </c>
      <c r="P42" s="75">
        <v>14149.65404741</v>
      </c>
      <c r="Q42" s="75">
        <v>53537</v>
      </c>
      <c r="R42" s="75">
        <v>38420.044516410002</v>
      </c>
      <c r="S42" s="75">
        <v>15116.955483589998</v>
      </c>
      <c r="T42" s="75">
        <v>54107</v>
      </c>
      <c r="U42" s="75">
        <v>38754</v>
      </c>
      <c r="V42" s="75">
        <v>15353</v>
      </c>
      <c r="W42" s="75">
        <v>53246</v>
      </c>
      <c r="X42" s="75">
        <v>38892</v>
      </c>
      <c r="Y42" s="75">
        <v>14354</v>
      </c>
      <c r="Z42" s="210">
        <v>45330</v>
      </c>
      <c r="AA42" s="210">
        <v>39046</v>
      </c>
      <c r="AB42" s="210">
        <v>6284</v>
      </c>
      <c r="AC42" s="557"/>
    </row>
    <row r="43" spans="1:30" s="120" customFormat="1" ht="15" customHeight="1">
      <c r="A43" s="181" t="s">
        <v>95</v>
      </c>
      <c r="B43" s="75">
        <v>17993</v>
      </c>
      <c r="C43" s="75">
        <v>16793</v>
      </c>
      <c r="D43" s="75">
        <v>1200</v>
      </c>
      <c r="E43" s="75">
        <v>24809</v>
      </c>
      <c r="F43" s="75">
        <v>23764</v>
      </c>
      <c r="G43" s="75">
        <v>1045</v>
      </c>
      <c r="H43" s="75">
        <v>16057</v>
      </c>
      <c r="I43" s="75">
        <v>14602</v>
      </c>
      <c r="J43" s="75">
        <v>1455</v>
      </c>
      <c r="K43" s="75">
        <v>13826</v>
      </c>
      <c r="L43" s="75">
        <v>12634</v>
      </c>
      <c r="M43" s="75">
        <v>1192</v>
      </c>
      <c r="N43" s="75">
        <v>22483</v>
      </c>
      <c r="O43" s="75">
        <v>17743.908348460001</v>
      </c>
      <c r="P43" s="75">
        <v>4739.0916515399986</v>
      </c>
      <c r="Q43" s="75">
        <v>20193</v>
      </c>
      <c r="R43" s="75">
        <v>15499.272882920002</v>
      </c>
      <c r="S43" s="75">
        <v>4693.7271170799977</v>
      </c>
      <c r="T43" s="75">
        <v>24346</v>
      </c>
      <c r="U43" s="75">
        <v>19127</v>
      </c>
      <c r="V43" s="75">
        <v>5219</v>
      </c>
      <c r="W43" s="75">
        <v>17408</v>
      </c>
      <c r="X43" s="75">
        <v>13260</v>
      </c>
      <c r="Y43" s="75">
        <v>4148</v>
      </c>
      <c r="Z43" s="210">
        <v>21056</v>
      </c>
      <c r="AA43" s="210">
        <v>16450</v>
      </c>
      <c r="AB43" s="210">
        <v>4606</v>
      </c>
      <c r="AC43" s="557"/>
    </row>
    <row r="44" spans="1:30" s="120" customFormat="1" ht="15" customHeight="1">
      <c r="A44" s="181" t="s">
        <v>264</v>
      </c>
      <c r="B44" s="75">
        <v>55839</v>
      </c>
      <c r="C44" s="75">
        <v>41065</v>
      </c>
      <c r="D44" s="75">
        <v>14774</v>
      </c>
      <c r="E44" s="75">
        <v>59954</v>
      </c>
      <c r="F44" s="75">
        <v>42797</v>
      </c>
      <c r="G44" s="75">
        <v>17157</v>
      </c>
      <c r="H44" s="75">
        <v>69104</v>
      </c>
      <c r="I44" s="75">
        <v>49796</v>
      </c>
      <c r="J44" s="75">
        <v>19308</v>
      </c>
      <c r="K44" s="75">
        <v>51849</v>
      </c>
      <c r="L44" s="75">
        <v>41398</v>
      </c>
      <c r="M44" s="75">
        <v>10451</v>
      </c>
      <c r="N44" s="75">
        <v>71916</v>
      </c>
      <c r="O44" s="75">
        <v>48405.671170900001</v>
      </c>
      <c r="P44" s="75">
        <v>23510.328829099999</v>
      </c>
      <c r="Q44" s="75">
        <v>62548</v>
      </c>
      <c r="R44" s="75">
        <v>41646.72941978</v>
      </c>
      <c r="S44" s="75">
        <v>20901.27058022</v>
      </c>
      <c r="T44" s="75">
        <v>69745</v>
      </c>
      <c r="U44" s="75">
        <v>46863</v>
      </c>
      <c r="V44" s="75">
        <v>22882</v>
      </c>
      <c r="W44" s="75">
        <v>58105</v>
      </c>
      <c r="X44" s="75">
        <v>44325</v>
      </c>
      <c r="Y44" s="75">
        <v>13780</v>
      </c>
      <c r="Z44" s="210">
        <v>68324</v>
      </c>
      <c r="AA44" s="210">
        <v>47577</v>
      </c>
      <c r="AB44" s="210">
        <v>20747</v>
      </c>
      <c r="AC44" s="557"/>
    </row>
    <row r="45" spans="1:30" s="551" customFormat="1" ht="15" customHeight="1">
      <c r="A45" s="165" t="s">
        <v>265</v>
      </c>
      <c r="B45" s="325">
        <v>290277</v>
      </c>
      <c r="C45" s="71">
        <v>290220</v>
      </c>
      <c r="D45" s="325">
        <v>57</v>
      </c>
      <c r="E45" s="325">
        <v>295694</v>
      </c>
      <c r="F45" s="325">
        <v>295643</v>
      </c>
      <c r="G45" s="325">
        <v>51</v>
      </c>
      <c r="H45" s="325">
        <v>299372</v>
      </c>
      <c r="I45" s="325">
        <v>299315</v>
      </c>
      <c r="J45" s="325">
        <v>57</v>
      </c>
      <c r="K45" s="325">
        <v>312280</v>
      </c>
      <c r="L45" s="325">
        <v>312173</v>
      </c>
      <c r="M45" s="325">
        <v>107</v>
      </c>
      <c r="N45" s="325">
        <v>308003</v>
      </c>
      <c r="O45" s="325">
        <v>307874.01659567998</v>
      </c>
      <c r="P45" s="325">
        <v>128.98340432000001</v>
      </c>
      <c r="Q45" s="325">
        <v>312224</v>
      </c>
      <c r="R45" s="325">
        <v>311550.83758018003</v>
      </c>
      <c r="S45" s="325">
        <v>673.16241981999997</v>
      </c>
      <c r="T45" s="325">
        <v>316650</v>
      </c>
      <c r="U45" s="325">
        <v>316513</v>
      </c>
      <c r="V45" s="325">
        <v>137</v>
      </c>
      <c r="W45" s="325">
        <v>321428</v>
      </c>
      <c r="X45" s="325">
        <v>321275</v>
      </c>
      <c r="Y45" s="325">
        <v>153</v>
      </c>
      <c r="Z45" s="326">
        <v>321000</v>
      </c>
      <c r="AA45" s="326">
        <v>320822</v>
      </c>
      <c r="AB45" s="326">
        <v>178</v>
      </c>
      <c r="AC45" s="557"/>
    </row>
    <row r="46" spans="1:30" s="120" customFormat="1" ht="15" customHeight="1">
      <c r="A46" s="181" t="s">
        <v>266</v>
      </c>
      <c r="B46" s="75">
        <v>261106</v>
      </c>
      <c r="C46" s="75">
        <v>261093</v>
      </c>
      <c r="D46" s="75">
        <v>13</v>
      </c>
      <c r="E46" s="75">
        <v>265241</v>
      </c>
      <c r="F46" s="75">
        <v>265228</v>
      </c>
      <c r="G46" s="75">
        <v>13</v>
      </c>
      <c r="H46" s="75">
        <v>269675</v>
      </c>
      <c r="I46" s="75">
        <v>269661</v>
      </c>
      <c r="J46" s="75">
        <v>14</v>
      </c>
      <c r="K46" s="75">
        <v>274765</v>
      </c>
      <c r="L46" s="75">
        <v>274750</v>
      </c>
      <c r="M46" s="75">
        <v>15</v>
      </c>
      <c r="N46" s="75">
        <v>272257</v>
      </c>
      <c r="O46" s="75">
        <v>272241.56766737998</v>
      </c>
      <c r="P46" s="75">
        <v>15.43233262</v>
      </c>
      <c r="Q46" s="75">
        <v>274861</v>
      </c>
      <c r="R46" s="75">
        <v>274848.86762867001</v>
      </c>
      <c r="S46" s="75">
        <v>12.13237133</v>
      </c>
      <c r="T46" s="75">
        <v>279186</v>
      </c>
      <c r="U46" s="75">
        <v>279172</v>
      </c>
      <c r="V46" s="75">
        <v>14</v>
      </c>
      <c r="W46" s="75">
        <v>284606</v>
      </c>
      <c r="X46" s="75">
        <v>284592</v>
      </c>
      <c r="Y46" s="75">
        <v>14</v>
      </c>
      <c r="Z46" s="210">
        <v>285163</v>
      </c>
      <c r="AA46" s="210">
        <v>285149</v>
      </c>
      <c r="AB46" s="210">
        <v>14</v>
      </c>
      <c r="AC46" s="557"/>
    </row>
    <row r="47" spans="1:30" s="120" customFormat="1" ht="15" customHeight="1">
      <c r="A47" s="181" t="s">
        <v>267</v>
      </c>
      <c r="B47" s="75">
        <v>29171</v>
      </c>
      <c r="C47" s="75">
        <v>29127</v>
      </c>
      <c r="D47" s="75">
        <v>44</v>
      </c>
      <c r="E47" s="75">
        <v>30453</v>
      </c>
      <c r="F47" s="75">
        <v>30415</v>
      </c>
      <c r="G47" s="75">
        <v>38</v>
      </c>
      <c r="H47" s="75">
        <v>29697</v>
      </c>
      <c r="I47" s="75">
        <v>29654</v>
      </c>
      <c r="J47" s="75">
        <v>43</v>
      </c>
      <c r="K47" s="75">
        <v>37515</v>
      </c>
      <c r="L47" s="75">
        <v>37423</v>
      </c>
      <c r="M47" s="75">
        <v>92</v>
      </c>
      <c r="N47" s="75">
        <v>35746</v>
      </c>
      <c r="O47" s="75">
        <v>35632.4489283</v>
      </c>
      <c r="P47" s="75">
        <v>113.55107169999999</v>
      </c>
      <c r="Q47" s="75">
        <v>37363</v>
      </c>
      <c r="R47" s="75">
        <v>36701.96995151</v>
      </c>
      <c r="S47" s="75">
        <v>661.03004849000001</v>
      </c>
      <c r="T47" s="75">
        <v>37464</v>
      </c>
      <c r="U47" s="75">
        <v>37341</v>
      </c>
      <c r="V47" s="75">
        <v>123</v>
      </c>
      <c r="W47" s="75">
        <v>36822</v>
      </c>
      <c r="X47" s="75">
        <v>36683</v>
      </c>
      <c r="Y47" s="75">
        <v>139</v>
      </c>
      <c r="Z47" s="210">
        <v>35837</v>
      </c>
      <c r="AA47" s="210">
        <v>35673</v>
      </c>
      <c r="AB47" s="210">
        <v>164</v>
      </c>
      <c r="AC47" s="557"/>
    </row>
    <row r="48" spans="1:30" s="551" customFormat="1" ht="15" customHeight="1">
      <c r="A48" s="165" t="s">
        <v>268</v>
      </c>
      <c r="B48" s="325">
        <v>4887</v>
      </c>
      <c r="C48" s="187">
        <v>4841</v>
      </c>
      <c r="D48" s="325">
        <v>46</v>
      </c>
      <c r="E48" s="325">
        <v>7161</v>
      </c>
      <c r="F48" s="187">
        <v>7044</v>
      </c>
      <c r="G48" s="325">
        <v>117</v>
      </c>
      <c r="H48" s="325">
        <v>8180</v>
      </c>
      <c r="I48" s="187">
        <v>8027</v>
      </c>
      <c r="J48" s="325">
        <v>153</v>
      </c>
      <c r="K48" s="325">
        <v>8107</v>
      </c>
      <c r="L48" s="187">
        <v>7949</v>
      </c>
      <c r="M48" s="325">
        <v>158</v>
      </c>
      <c r="N48" s="325">
        <v>5174</v>
      </c>
      <c r="O48" s="187">
        <v>5139.8819079599998</v>
      </c>
      <c r="P48" s="325">
        <v>34.118092040000008</v>
      </c>
      <c r="Q48" s="325">
        <v>7536</v>
      </c>
      <c r="R48" s="187">
        <v>7394.30037412</v>
      </c>
      <c r="S48" s="325">
        <v>141.69962587999999</v>
      </c>
      <c r="T48" s="325">
        <v>7032</v>
      </c>
      <c r="U48" s="187">
        <v>6795</v>
      </c>
      <c r="V48" s="325">
        <v>237</v>
      </c>
      <c r="W48" s="325">
        <v>7993</v>
      </c>
      <c r="X48" s="187">
        <v>7672</v>
      </c>
      <c r="Y48" s="325">
        <v>321</v>
      </c>
      <c r="Z48" s="326">
        <v>6413</v>
      </c>
      <c r="AA48" s="188">
        <v>6195</v>
      </c>
      <c r="AB48" s="326">
        <v>218</v>
      </c>
      <c r="AC48" s="557"/>
    </row>
    <row r="49" spans="1:29" s="551" customFormat="1" ht="15" customHeight="1">
      <c r="A49" s="165" t="s">
        <v>269</v>
      </c>
      <c r="B49" s="71">
        <v>26363</v>
      </c>
      <c r="C49" s="71">
        <v>25615</v>
      </c>
      <c r="D49" s="71">
        <v>748</v>
      </c>
      <c r="E49" s="71">
        <v>31261</v>
      </c>
      <c r="F49" s="71">
        <v>30637</v>
      </c>
      <c r="G49" s="71">
        <v>624</v>
      </c>
      <c r="H49" s="71">
        <v>30441</v>
      </c>
      <c r="I49" s="71">
        <v>29481</v>
      </c>
      <c r="J49" s="71">
        <v>960</v>
      </c>
      <c r="K49" s="71">
        <v>28062</v>
      </c>
      <c r="L49" s="71">
        <v>27508</v>
      </c>
      <c r="M49" s="71">
        <v>554</v>
      </c>
      <c r="N49" s="71">
        <v>27959</v>
      </c>
      <c r="O49" s="71">
        <v>25561.360813750001</v>
      </c>
      <c r="P49" s="71">
        <v>2397.63918625</v>
      </c>
      <c r="Q49" s="71">
        <v>30066</v>
      </c>
      <c r="R49" s="71">
        <v>28367.08730739</v>
      </c>
      <c r="S49" s="71">
        <v>1698.9126926099989</v>
      </c>
      <c r="T49" s="71">
        <v>32421</v>
      </c>
      <c r="U49" s="71">
        <v>31288</v>
      </c>
      <c r="V49" s="71">
        <v>1133</v>
      </c>
      <c r="W49" s="71">
        <v>32459</v>
      </c>
      <c r="X49" s="71">
        <v>31334</v>
      </c>
      <c r="Y49" s="71">
        <v>1125</v>
      </c>
      <c r="Z49" s="180">
        <v>34453</v>
      </c>
      <c r="AA49" s="180">
        <v>33094</v>
      </c>
      <c r="AB49" s="180">
        <v>1359</v>
      </c>
      <c r="AC49" s="557"/>
    </row>
    <row r="50" spans="1:29" s="551" customFormat="1" ht="15" customHeight="1">
      <c r="A50" s="165" t="s">
        <v>270</v>
      </c>
      <c r="B50" s="71">
        <v>1259986</v>
      </c>
      <c r="C50" s="71">
        <v>1168427</v>
      </c>
      <c r="D50" s="71">
        <v>91559</v>
      </c>
      <c r="E50" s="71">
        <v>1276878</v>
      </c>
      <c r="F50" s="71">
        <v>1186771</v>
      </c>
      <c r="G50" s="71">
        <v>90107</v>
      </c>
      <c r="H50" s="71">
        <v>1264561</v>
      </c>
      <c r="I50" s="71">
        <v>1171261</v>
      </c>
      <c r="J50" s="71">
        <v>93300</v>
      </c>
      <c r="K50" s="71">
        <v>1273770</v>
      </c>
      <c r="L50" s="71">
        <v>1189628</v>
      </c>
      <c r="M50" s="71">
        <v>84142</v>
      </c>
      <c r="N50" s="71">
        <v>1354983</v>
      </c>
      <c r="O50" s="71">
        <v>1225500.8355350499</v>
      </c>
      <c r="P50" s="71">
        <v>129482.16446495001</v>
      </c>
      <c r="Q50" s="71">
        <v>1434421</v>
      </c>
      <c r="R50" s="71">
        <v>1302064.0026251501</v>
      </c>
      <c r="S50" s="71">
        <v>132356.99737484998</v>
      </c>
      <c r="T50" s="71">
        <v>1520382</v>
      </c>
      <c r="U50" s="71">
        <v>1391944</v>
      </c>
      <c r="V50" s="71">
        <v>128438</v>
      </c>
      <c r="W50" s="71">
        <v>1499406</v>
      </c>
      <c r="X50" s="71">
        <v>1387449</v>
      </c>
      <c r="Y50" s="71">
        <v>111957</v>
      </c>
      <c r="Z50" s="180">
        <v>1516637</v>
      </c>
      <c r="AA50" s="180">
        <v>1395545</v>
      </c>
      <c r="AB50" s="180">
        <v>121092</v>
      </c>
      <c r="AC50" s="557"/>
    </row>
    <row r="51" spans="1:29" s="551" customFormat="1" ht="15" customHeight="1">
      <c r="A51" s="324" t="s">
        <v>271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6"/>
      <c r="AA51" s="326"/>
      <c r="AB51" s="326"/>
      <c r="AC51" s="557"/>
    </row>
    <row r="52" spans="1:29" s="120" customFormat="1" ht="15" customHeight="1">
      <c r="A52" s="181" t="s">
        <v>272</v>
      </c>
      <c r="B52" s="75">
        <v>75100</v>
      </c>
      <c r="C52" s="75">
        <v>75100</v>
      </c>
      <c r="D52" s="75">
        <v>0</v>
      </c>
      <c r="E52" s="75">
        <v>75100</v>
      </c>
      <c r="F52" s="75">
        <v>75100</v>
      </c>
      <c r="G52" s="75">
        <v>0</v>
      </c>
      <c r="H52" s="75">
        <v>75100</v>
      </c>
      <c r="I52" s="75">
        <v>75100</v>
      </c>
      <c r="J52" s="75">
        <v>0</v>
      </c>
      <c r="K52" s="75">
        <v>75100</v>
      </c>
      <c r="L52" s="75">
        <v>75100</v>
      </c>
      <c r="M52" s="75">
        <v>0</v>
      </c>
      <c r="N52" s="75">
        <v>79100</v>
      </c>
      <c r="O52" s="75">
        <v>79100</v>
      </c>
      <c r="P52" s="75">
        <v>0</v>
      </c>
      <c r="Q52" s="75">
        <v>79100</v>
      </c>
      <c r="R52" s="75">
        <v>79100</v>
      </c>
      <c r="S52" s="75">
        <v>0</v>
      </c>
      <c r="T52" s="75">
        <v>79100</v>
      </c>
      <c r="U52" s="75">
        <v>79100</v>
      </c>
      <c r="V52" s="75">
        <v>0</v>
      </c>
      <c r="W52" s="75">
        <v>79100</v>
      </c>
      <c r="X52" s="75">
        <v>79100</v>
      </c>
      <c r="Y52" s="75">
        <v>0</v>
      </c>
      <c r="Z52" s="210">
        <v>83100</v>
      </c>
      <c r="AA52" s="210">
        <v>83100</v>
      </c>
      <c r="AB52" s="210">
        <v>0</v>
      </c>
      <c r="AC52" s="557"/>
    </row>
    <row r="53" spans="1:29" s="120" customFormat="1" ht="15" customHeight="1">
      <c r="A53" s="181" t="s">
        <v>273</v>
      </c>
      <c r="B53" s="75">
        <v>-441</v>
      </c>
      <c r="C53" s="75">
        <v>-441</v>
      </c>
      <c r="D53" s="75">
        <v>0</v>
      </c>
      <c r="E53" s="75">
        <v>-441</v>
      </c>
      <c r="F53" s="75">
        <v>-441</v>
      </c>
      <c r="G53" s="75">
        <v>0</v>
      </c>
      <c r="H53" s="75">
        <v>-441</v>
      </c>
      <c r="I53" s="75">
        <v>-441</v>
      </c>
      <c r="J53" s="75">
        <v>0</v>
      </c>
      <c r="K53" s="75">
        <v>-441</v>
      </c>
      <c r="L53" s="75">
        <v>-441</v>
      </c>
      <c r="M53" s="75">
        <v>0</v>
      </c>
      <c r="N53" s="75">
        <v>-441</v>
      </c>
      <c r="O53" s="75">
        <v>-441</v>
      </c>
      <c r="P53" s="75">
        <v>0</v>
      </c>
      <c r="Q53" s="75">
        <v>-441</v>
      </c>
      <c r="R53" s="75">
        <v>-441</v>
      </c>
      <c r="S53" s="75">
        <v>0</v>
      </c>
      <c r="T53" s="75">
        <v>-441</v>
      </c>
      <c r="U53" s="75">
        <v>-441</v>
      </c>
      <c r="V53" s="75">
        <v>0</v>
      </c>
      <c r="W53" s="75">
        <v>-441</v>
      </c>
      <c r="X53" s="75">
        <v>-441</v>
      </c>
      <c r="Y53" s="75">
        <v>0</v>
      </c>
      <c r="Z53" s="210">
        <v>0</v>
      </c>
      <c r="AA53" s="210">
        <v>0</v>
      </c>
      <c r="AB53" s="210">
        <v>0</v>
      </c>
      <c r="AC53" s="557"/>
    </row>
    <row r="54" spans="1:29" s="120" customFormat="1" ht="15" customHeight="1">
      <c r="A54" s="181" t="s">
        <v>274</v>
      </c>
      <c r="B54" s="75">
        <v>11</v>
      </c>
      <c r="C54" s="75">
        <v>11</v>
      </c>
      <c r="D54" s="75">
        <v>0</v>
      </c>
      <c r="E54" s="75">
        <v>11</v>
      </c>
      <c r="F54" s="75">
        <v>11</v>
      </c>
      <c r="G54" s="75">
        <v>0</v>
      </c>
      <c r="H54" s="75">
        <v>11</v>
      </c>
      <c r="I54" s="75">
        <v>11</v>
      </c>
      <c r="J54" s="75">
        <v>0</v>
      </c>
      <c r="K54" s="75">
        <v>11</v>
      </c>
      <c r="L54" s="75">
        <v>11</v>
      </c>
      <c r="M54" s="75">
        <v>0</v>
      </c>
      <c r="N54" s="75">
        <v>11</v>
      </c>
      <c r="O54" s="75">
        <v>11</v>
      </c>
      <c r="P54" s="75">
        <v>0</v>
      </c>
      <c r="Q54" s="75">
        <v>11</v>
      </c>
      <c r="R54" s="75">
        <v>11</v>
      </c>
      <c r="S54" s="75">
        <v>0</v>
      </c>
      <c r="T54" s="75">
        <v>11</v>
      </c>
      <c r="U54" s="75">
        <v>11</v>
      </c>
      <c r="V54" s="75">
        <v>0</v>
      </c>
      <c r="W54" s="75">
        <v>11</v>
      </c>
      <c r="X54" s="75">
        <v>11</v>
      </c>
      <c r="Y54" s="75">
        <v>0</v>
      </c>
      <c r="Z54" s="210">
        <v>11</v>
      </c>
      <c r="AA54" s="210">
        <v>11</v>
      </c>
      <c r="AB54" s="210">
        <v>0</v>
      </c>
      <c r="AC54" s="557"/>
    </row>
    <row r="55" spans="1:29" s="120" customFormat="1" ht="15" customHeight="1">
      <c r="A55" s="181" t="s">
        <v>275</v>
      </c>
      <c r="B55" s="75">
        <v>49447</v>
      </c>
      <c r="C55" s="75">
        <v>49447</v>
      </c>
      <c r="D55" s="75">
        <v>0</v>
      </c>
      <c r="E55" s="75">
        <v>53411</v>
      </c>
      <c r="F55" s="75">
        <v>53411</v>
      </c>
      <c r="G55" s="75">
        <v>0</v>
      </c>
      <c r="H55" s="75">
        <v>57230</v>
      </c>
      <c r="I55" s="75">
        <v>57230</v>
      </c>
      <c r="J55" s="75">
        <v>0</v>
      </c>
      <c r="K55" s="75">
        <v>52408</v>
      </c>
      <c r="L55" s="75">
        <v>52408</v>
      </c>
      <c r="M55" s="75">
        <v>0</v>
      </c>
      <c r="N55" s="75">
        <v>50599</v>
      </c>
      <c r="O55" s="75">
        <v>50599</v>
      </c>
      <c r="P55" s="75">
        <v>0</v>
      </c>
      <c r="Q55" s="75">
        <v>52986</v>
      </c>
      <c r="R55" s="75">
        <v>52986</v>
      </c>
      <c r="S55" s="75">
        <v>0</v>
      </c>
      <c r="T55" s="75">
        <v>55775</v>
      </c>
      <c r="U55" s="75">
        <v>55775</v>
      </c>
      <c r="V55" s="75">
        <v>0</v>
      </c>
      <c r="W55" s="75">
        <v>59407</v>
      </c>
      <c r="X55" s="75">
        <v>59407</v>
      </c>
      <c r="Y55" s="75">
        <v>0</v>
      </c>
      <c r="Z55" s="210">
        <v>59055</v>
      </c>
      <c r="AA55" s="210">
        <v>59055</v>
      </c>
      <c r="AB55" s="210">
        <v>0</v>
      </c>
      <c r="AC55" s="557"/>
    </row>
    <row r="56" spans="1:29" s="120" customFormat="1" ht="15" customHeight="1">
      <c r="A56" s="181" t="s">
        <v>276</v>
      </c>
      <c r="B56" s="75">
        <v>2556</v>
      </c>
      <c r="C56" s="75">
        <v>2556</v>
      </c>
      <c r="D56" s="75">
        <v>0</v>
      </c>
      <c r="E56" s="75">
        <v>5555</v>
      </c>
      <c r="F56" s="75">
        <v>5555</v>
      </c>
      <c r="G56" s="75">
        <v>0</v>
      </c>
      <c r="H56" s="75">
        <v>6412</v>
      </c>
      <c r="I56" s="75">
        <v>6412</v>
      </c>
      <c r="J56" s="75">
        <v>0</v>
      </c>
      <c r="K56" s="75">
        <v>6645</v>
      </c>
      <c r="L56" s="75">
        <v>6645</v>
      </c>
      <c r="M56" s="75">
        <v>0</v>
      </c>
      <c r="N56" s="75">
        <v>279</v>
      </c>
      <c r="O56" s="75">
        <v>279</v>
      </c>
      <c r="P56" s="75">
        <v>0</v>
      </c>
      <c r="Q56" s="75">
        <v>3478</v>
      </c>
      <c r="R56" s="75">
        <v>3478</v>
      </c>
      <c r="S56" s="75">
        <v>0</v>
      </c>
      <c r="T56" s="75">
        <v>3016</v>
      </c>
      <c r="U56" s="75">
        <v>3016</v>
      </c>
      <c r="V56" s="75">
        <v>0</v>
      </c>
      <c r="W56" s="75">
        <v>5626</v>
      </c>
      <c r="X56" s="75">
        <v>5626</v>
      </c>
      <c r="Y56" s="75">
        <v>0</v>
      </c>
      <c r="Z56" s="210">
        <v>2074</v>
      </c>
      <c r="AA56" s="210">
        <v>2074</v>
      </c>
      <c r="AB56" s="210">
        <v>0</v>
      </c>
      <c r="AC56" s="557"/>
    </row>
    <row r="57" spans="1:29" s="551" customFormat="1" ht="15" customHeight="1">
      <c r="A57" s="165" t="s">
        <v>277</v>
      </c>
      <c r="B57" s="325">
        <v>126673</v>
      </c>
      <c r="C57" s="325">
        <v>126673</v>
      </c>
      <c r="D57" s="325">
        <v>0</v>
      </c>
      <c r="E57" s="325">
        <v>133636</v>
      </c>
      <c r="F57" s="325">
        <v>133636</v>
      </c>
      <c r="G57" s="325">
        <v>0</v>
      </c>
      <c r="H57" s="325">
        <v>138312</v>
      </c>
      <c r="I57" s="325">
        <v>138312</v>
      </c>
      <c r="J57" s="325">
        <v>0</v>
      </c>
      <c r="K57" s="325">
        <v>133723</v>
      </c>
      <c r="L57" s="325">
        <v>133723</v>
      </c>
      <c r="M57" s="325">
        <v>0</v>
      </c>
      <c r="N57" s="325">
        <v>129548</v>
      </c>
      <c r="O57" s="325">
        <v>129548</v>
      </c>
      <c r="P57" s="325">
        <v>0</v>
      </c>
      <c r="Q57" s="325">
        <v>135134</v>
      </c>
      <c r="R57" s="325">
        <v>135134</v>
      </c>
      <c r="S57" s="325">
        <v>0</v>
      </c>
      <c r="T57" s="325">
        <v>137461</v>
      </c>
      <c r="U57" s="325">
        <v>137461</v>
      </c>
      <c r="V57" s="325">
        <v>0</v>
      </c>
      <c r="W57" s="325">
        <v>143703</v>
      </c>
      <c r="X57" s="325">
        <v>143703</v>
      </c>
      <c r="Y57" s="325">
        <v>0</v>
      </c>
      <c r="Z57" s="326">
        <v>144240</v>
      </c>
      <c r="AA57" s="326">
        <v>144240</v>
      </c>
      <c r="AB57" s="326">
        <v>0</v>
      </c>
      <c r="AC57" s="557"/>
    </row>
    <row r="58" spans="1:29" s="551" customFormat="1" ht="15" customHeight="1">
      <c r="A58" s="165" t="s">
        <v>278</v>
      </c>
      <c r="B58" s="325">
        <v>1770</v>
      </c>
      <c r="C58" s="325">
        <v>1770</v>
      </c>
      <c r="D58" s="325">
        <v>0</v>
      </c>
      <c r="E58" s="325">
        <v>1780</v>
      </c>
      <c r="F58" s="325">
        <v>1780</v>
      </c>
      <c r="G58" s="325">
        <v>0</v>
      </c>
      <c r="H58" s="325">
        <v>1785</v>
      </c>
      <c r="I58" s="325">
        <v>1785</v>
      </c>
      <c r="J58" s="325">
        <v>0</v>
      </c>
      <c r="K58" s="325">
        <v>1812</v>
      </c>
      <c r="L58" s="325">
        <v>1812</v>
      </c>
      <c r="M58" s="325">
        <v>0</v>
      </c>
      <c r="N58" s="325">
        <v>1827</v>
      </c>
      <c r="O58" s="325">
        <v>1827</v>
      </c>
      <c r="P58" s="325">
        <v>0</v>
      </c>
      <c r="Q58" s="325">
        <v>1852</v>
      </c>
      <c r="R58" s="325">
        <v>1852</v>
      </c>
      <c r="S58" s="325">
        <v>0</v>
      </c>
      <c r="T58" s="325">
        <v>1844</v>
      </c>
      <c r="U58" s="325">
        <v>1844</v>
      </c>
      <c r="V58" s="325">
        <v>0</v>
      </c>
      <c r="W58" s="325">
        <v>1695</v>
      </c>
      <c r="X58" s="325">
        <v>1695</v>
      </c>
      <c r="Y58" s="325">
        <v>0</v>
      </c>
      <c r="Z58" s="326">
        <v>1742</v>
      </c>
      <c r="AA58" s="326">
        <v>1742</v>
      </c>
      <c r="AB58" s="326">
        <v>0</v>
      </c>
      <c r="AC58" s="557"/>
    </row>
    <row r="59" spans="1:29" s="551" customFormat="1" ht="15" customHeight="1">
      <c r="A59" s="165" t="s">
        <v>279</v>
      </c>
      <c r="B59" s="325">
        <v>128443</v>
      </c>
      <c r="C59" s="325">
        <v>128443</v>
      </c>
      <c r="D59" s="325">
        <v>0</v>
      </c>
      <c r="E59" s="325">
        <v>135416</v>
      </c>
      <c r="F59" s="325">
        <v>135416</v>
      </c>
      <c r="G59" s="325">
        <v>0</v>
      </c>
      <c r="H59" s="325">
        <v>140097</v>
      </c>
      <c r="I59" s="325">
        <v>140097</v>
      </c>
      <c r="J59" s="325">
        <v>0</v>
      </c>
      <c r="K59" s="325">
        <v>135535</v>
      </c>
      <c r="L59" s="325">
        <v>135535</v>
      </c>
      <c r="M59" s="325">
        <v>0</v>
      </c>
      <c r="N59" s="325">
        <v>131375</v>
      </c>
      <c r="O59" s="325">
        <v>131375</v>
      </c>
      <c r="P59" s="325">
        <v>0</v>
      </c>
      <c r="Q59" s="325">
        <v>136986</v>
      </c>
      <c r="R59" s="325">
        <v>136986</v>
      </c>
      <c r="S59" s="325">
        <v>0</v>
      </c>
      <c r="T59" s="325">
        <v>139305</v>
      </c>
      <c r="U59" s="325">
        <v>139305</v>
      </c>
      <c r="V59" s="325">
        <v>0</v>
      </c>
      <c r="W59" s="325">
        <v>145398</v>
      </c>
      <c r="X59" s="325">
        <v>145398</v>
      </c>
      <c r="Y59" s="325">
        <v>0</v>
      </c>
      <c r="Z59" s="326">
        <v>145982</v>
      </c>
      <c r="AA59" s="326">
        <v>145982</v>
      </c>
      <c r="AB59" s="326">
        <v>0</v>
      </c>
      <c r="AC59" s="557"/>
    </row>
    <row r="60" spans="1:29" s="121" customFormat="1" ht="5.0999999999999996" customHeight="1">
      <c r="A60" s="16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557"/>
    </row>
    <row r="61" spans="1:29" s="197" customFormat="1" ht="15" customHeight="1" thickBot="1">
      <c r="A61" s="552" t="s">
        <v>330</v>
      </c>
      <c r="B61" s="548">
        <v>1388429</v>
      </c>
      <c r="C61" s="548">
        <v>1296870</v>
      </c>
      <c r="D61" s="548">
        <v>91559</v>
      </c>
      <c r="E61" s="548">
        <v>1412294</v>
      </c>
      <c r="F61" s="548">
        <v>1322187</v>
      </c>
      <c r="G61" s="548">
        <v>90107</v>
      </c>
      <c r="H61" s="548">
        <v>1404658</v>
      </c>
      <c r="I61" s="548">
        <v>1311358</v>
      </c>
      <c r="J61" s="548">
        <v>93300</v>
      </c>
      <c r="K61" s="548">
        <v>1409305</v>
      </c>
      <c r="L61" s="548">
        <v>1325163</v>
      </c>
      <c r="M61" s="548">
        <v>84142</v>
      </c>
      <c r="N61" s="548">
        <v>1486358</v>
      </c>
      <c r="O61" s="548">
        <v>1356875.8355350499</v>
      </c>
      <c r="P61" s="548">
        <v>129482.16446495001</v>
      </c>
      <c r="Q61" s="548">
        <v>1571407</v>
      </c>
      <c r="R61" s="548">
        <v>1439050.0026251501</v>
      </c>
      <c r="S61" s="548">
        <v>132356.99737484998</v>
      </c>
      <c r="T61" s="548">
        <v>1659687</v>
      </c>
      <c r="U61" s="548">
        <v>1531249</v>
      </c>
      <c r="V61" s="548">
        <v>128438</v>
      </c>
      <c r="W61" s="548">
        <v>1644804</v>
      </c>
      <c r="X61" s="548">
        <v>1532847</v>
      </c>
      <c r="Y61" s="548">
        <v>111957</v>
      </c>
      <c r="Z61" s="83">
        <v>1662619</v>
      </c>
      <c r="AA61" s="83">
        <v>1541527</v>
      </c>
      <c r="AB61" s="83">
        <v>121092</v>
      </c>
      <c r="AC61" s="557"/>
    </row>
    <row r="62" spans="1:29" s="121" customFormat="1" ht="5.0999999999999996" customHeight="1" thickTop="1">
      <c r="A62" s="165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558"/>
      <c r="AC62" s="557"/>
    </row>
    <row r="63" spans="1:29" s="197" customFormat="1" ht="15" customHeight="1" thickBot="1">
      <c r="A63" s="552" t="s">
        <v>608</v>
      </c>
      <c r="B63" s="548"/>
      <c r="C63" s="548"/>
      <c r="D63" s="548">
        <v>4723</v>
      </c>
      <c r="E63" s="548"/>
      <c r="F63" s="548"/>
      <c r="G63" s="548">
        <v>-2900</v>
      </c>
      <c r="H63" s="548"/>
      <c r="I63" s="548"/>
      <c r="J63" s="548">
        <v>3086</v>
      </c>
      <c r="K63" s="548"/>
      <c r="L63" s="548"/>
      <c r="M63" s="548">
        <v>334</v>
      </c>
      <c r="N63" s="548"/>
      <c r="O63" s="548"/>
      <c r="P63" s="548">
        <v>-7248.1644649500086</v>
      </c>
      <c r="Q63" s="548"/>
      <c r="R63" s="548"/>
      <c r="S63" s="548">
        <v>-12069.997374849976</v>
      </c>
      <c r="T63" s="548"/>
      <c r="U63" s="548"/>
      <c r="V63" s="548">
        <v>-13928</v>
      </c>
      <c r="W63" s="548"/>
      <c r="X63" s="548"/>
      <c r="Y63" s="548">
        <f>+Y35-Y61</f>
        <v>-15165</v>
      </c>
      <c r="Z63" s="548"/>
      <c r="AA63" s="548"/>
      <c r="AB63" s="83">
        <f>+AB35-AB61</f>
        <v>-1279</v>
      </c>
      <c r="AC63" s="549"/>
    </row>
    <row r="64" spans="1:29" s="120" customFormat="1" ht="15" customHeight="1" thickTop="1">
      <c r="A64" s="181" t="s">
        <v>609</v>
      </c>
      <c r="B64" s="75"/>
      <c r="C64" s="75"/>
      <c r="D64" s="75">
        <v>-53769</v>
      </c>
      <c r="E64" s="75"/>
      <c r="F64" s="75"/>
      <c r="G64" s="75">
        <v>-44522</v>
      </c>
      <c r="H64" s="75"/>
      <c r="I64" s="75"/>
      <c r="J64" s="75">
        <v>-52397</v>
      </c>
      <c r="K64" s="75"/>
      <c r="L64" s="75"/>
      <c r="M64" s="75">
        <v>-65994</v>
      </c>
      <c r="N64" s="75"/>
      <c r="O64" s="75"/>
      <c r="P64" s="75">
        <v>-70694</v>
      </c>
      <c r="Q64" s="75"/>
      <c r="R64" s="75"/>
      <c r="S64" s="75">
        <v>-14389</v>
      </c>
      <c r="T64" s="75"/>
      <c r="U64" s="75"/>
      <c r="V64" s="75">
        <v>-16448</v>
      </c>
      <c r="W64" s="75"/>
      <c r="X64" s="75"/>
      <c r="Y64" s="75">
        <v>-4217</v>
      </c>
      <c r="Z64" s="75"/>
      <c r="AA64" s="75"/>
      <c r="AB64" s="210">
        <v>-20193</v>
      </c>
      <c r="AC64" s="559"/>
    </row>
    <row r="65" spans="1:29" s="120" customFormat="1" ht="15" customHeight="1">
      <c r="A65" s="181" t="s">
        <v>610</v>
      </c>
      <c r="B65" s="75"/>
      <c r="C65" s="75"/>
      <c r="D65" s="75">
        <v>24</v>
      </c>
      <c r="E65" s="75"/>
      <c r="F65" s="75"/>
      <c r="G65" s="75">
        <v>-222</v>
      </c>
      <c r="H65" s="75"/>
      <c r="I65" s="75"/>
      <c r="J65" s="75">
        <v>-1661</v>
      </c>
      <c r="K65" s="75"/>
      <c r="L65" s="75"/>
      <c r="M65" s="75">
        <v>-4</v>
      </c>
      <c r="N65" s="75"/>
      <c r="O65" s="75"/>
      <c r="P65" s="75">
        <v>430</v>
      </c>
      <c r="Q65" s="75"/>
      <c r="R65" s="75"/>
      <c r="S65" s="75">
        <v>636</v>
      </c>
      <c r="T65" s="75"/>
      <c r="U65" s="75"/>
      <c r="V65" s="75">
        <v>1467</v>
      </c>
      <c r="W65" s="75"/>
      <c r="X65" s="75"/>
      <c r="Y65" s="75">
        <v>3144</v>
      </c>
      <c r="Z65" s="75"/>
      <c r="AA65" s="75"/>
      <c r="AB65" s="210">
        <v>3007</v>
      </c>
      <c r="AC65" s="559"/>
    </row>
    <row r="66" spans="1:29" s="120" customFormat="1" ht="5.0999999999999996" customHeight="1">
      <c r="A66" s="181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184"/>
      <c r="AC66" s="559"/>
    </row>
    <row r="67" spans="1:29" s="197" customFormat="1" ht="15" customHeight="1" thickBot="1">
      <c r="A67" s="144" t="s">
        <v>611</v>
      </c>
      <c r="B67" s="83"/>
      <c r="C67" s="83"/>
      <c r="D67" s="83">
        <v>-49022</v>
      </c>
      <c r="E67" s="83"/>
      <c r="F67" s="83"/>
      <c r="G67" s="83">
        <v>-47644</v>
      </c>
      <c r="H67" s="83"/>
      <c r="I67" s="83"/>
      <c r="J67" s="83">
        <v>-50972</v>
      </c>
      <c r="K67" s="83"/>
      <c r="L67" s="83"/>
      <c r="M67" s="83">
        <v>-65664</v>
      </c>
      <c r="N67" s="83"/>
      <c r="O67" s="83"/>
      <c r="P67" s="83">
        <f>+SUM(P63:P65)</f>
        <v>-77512.164464950009</v>
      </c>
      <c r="Q67" s="83"/>
      <c r="R67" s="83"/>
      <c r="S67" s="83">
        <v>-25822.997374849976</v>
      </c>
      <c r="T67" s="83"/>
      <c r="U67" s="83"/>
      <c r="V67" s="83">
        <v>-28909</v>
      </c>
      <c r="W67" s="83"/>
      <c r="X67" s="83"/>
      <c r="Y67" s="83">
        <f>+SUM(Y63:Y65)</f>
        <v>-16238</v>
      </c>
      <c r="Z67" s="83"/>
      <c r="AA67" s="83"/>
      <c r="AB67" s="83">
        <f>+SUM(AB63:AB65)</f>
        <v>-18465</v>
      </c>
      <c r="AC67" s="549"/>
    </row>
    <row r="68" spans="1:29" s="387" customFormat="1" ht="12.75" customHeight="1" thickTop="1">
      <c r="A68" s="284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</row>
    <row r="69" spans="1:29" s="561" customFormat="1" ht="20.25" customHeight="1">
      <c r="A69" s="364" t="s">
        <v>612</v>
      </c>
      <c r="B69" s="560"/>
      <c r="C69" s="560"/>
      <c r="D69" s="560"/>
      <c r="E69" s="560"/>
      <c r="F69" s="560"/>
      <c r="G69" s="560"/>
      <c r="H69" s="560"/>
      <c r="I69" s="560"/>
      <c r="J69" s="560"/>
      <c r="K69" s="560">
        <f>+K61-K35</f>
        <v>0</v>
      </c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</row>
    <row r="70" spans="1:29" s="561" customFormat="1" ht="24">
      <c r="A70" s="364" t="s">
        <v>613</v>
      </c>
    </row>
    <row r="71" spans="1:29" s="561" customFormat="1" ht="15" customHeight="1">
      <c r="A71" s="364" t="s">
        <v>614</v>
      </c>
    </row>
    <row r="72" spans="1:29" s="387" customFormat="1" ht="24">
      <c r="A72" s="90" t="s">
        <v>615</v>
      </c>
    </row>
    <row r="73" spans="1:29" s="387" customFormat="1" ht="15" customHeight="1"/>
    <row r="74" spans="1:29" s="387" customFormat="1" ht="15" customHeight="1"/>
    <row r="75" spans="1:29" s="387" customFormat="1" ht="15" customHeight="1"/>
    <row r="76" spans="1:29" s="387" customFormat="1" ht="15" customHeight="1"/>
    <row r="77" spans="1:29" s="387" customFormat="1" ht="15" customHeight="1"/>
    <row r="78" spans="1:29" s="387" customFormat="1" ht="15" customHeight="1"/>
    <row r="79" spans="1:29" s="387" customFormat="1" ht="15" customHeight="1"/>
    <row r="80" spans="1:29" s="387" customFormat="1" ht="15" customHeight="1"/>
    <row r="81" s="387" customFormat="1" ht="15" customHeight="1"/>
    <row r="82" s="387" customFormat="1" ht="15" customHeight="1"/>
    <row r="83" s="387" customFormat="1" ht="15" customHeight="1"/>
    <row r="84" s="387" customFormat="1" ht="15" customHeight="1"/>
    <row r="85" s="387" customFormat="1" ht="15" customHeight="1"/>
    <row r="86" s="387" customFormat="1" ht="15" customHeight="1"/>
    <row r="87" s="387" customFormat="1" ht="15" customHeight="1"/>
    <row r="88" s="387" customFormat="1" ht="15" customHeight="1"/>
    <row r="89" s="387" customFormat="1" ht="15" customHeight="1"/>
    <row r="90" s="387" customFormat="1" ht="15" customHeight="1"/>
    <row r="91" s="387" customFormat="1" ht="15" customHeight="1"/>
    <row r="92" s="387" customFormat="1" ht="15" customHeight="1"/>
    <row r="93" s="387" customFormat="1" ht="15" customHeight="1"/>
    <row r="94" s="387" customFormat="1" ht="15" customHeight="1"/>
    <row r="95" s="387" customFormat="1" ht="15" customHeight="1"/>
    <row r="96" s="387" customFormat="1" ht="15" customHeight="1"/>
    <row r="97" s="387" customFormat="1" ht="15" customHeight="1"/>
    <row r="98" s="387" customFormat="1" ht="15" customHeight="1"/>
    <row r="99" s="387" customFormat="1" ht="15" customHeight="1"/>
    <row r="100" s="387" customFormat="1" ht="15" customHeight="1"/>
    <row r="101" s="387" customFormat="1" ht="15" customHeight="1"/>
    <row r="102" s="387" customFormat="1" ht="15" customHeight="1"/>
    <row r="103" s="387" customFormat="1" ht="15" customHeight="1"/>
    <row r="104" s="387" customFormat="1" ht="15" customHeight="1"/>
    <row r="105" s="387" customFormat="1" ht="15" customHeight="1"/>
    <row r="106" s="387" customFormat="1" ht="15" customHeight="1"/>
    <row r="107" s="387" customFormat="1" ht="15" customHeight="1"/>
    <row r="108" s="387" customFormat="1" ht="15" customHeight="1"/>
    <row r="109" s="387" customFormat="1" ht="15" customHeight="1"/>
    <row r="110" s="387" customFormat="1" ht="15" customHeight="1"/>
    <row r="111" s="387" customFormat="1" ht="15" customHeight="1"/>
    <row r="112" s="387" customFormat="1" ht="15" customHeight="1"/>
    <row r="113" s="387" customFormat="1" ht="15" customHeight="1"/>
    <row r="114" s="387" customFormat="1" ht="15" customHeight="1"/>
    <row r="115" s="387" customFormat="1" ht="15" customHeight="1"/>
    <row r="116" s="387" customFormat="1" ht="15" customHeight="1"/>
    <row r="117" s="387" customFormat="1" ht="15" customHeight="1"/>
    <row r="118" s="387" customFormat="1" ht="15" customHeight="1"/>
    <row r="119" s="387" customFormat="1" ht="15" customHeight="1"/>
    <row r="120" s="387" customFormat="1" ht="15" customHeight="1"/>
    <row r="121" s="387" customFormat="1" ht="15" customHeight="1"/>
    <row r="122" s="387" customFormat="1" ht="15" customHeight="1"/>
    <row r="123" s="387" customFormat="1" ht="15" customHeight="1"/>
    <row r="124" s="387" customFormat="1" ht="15" customHeight="1"/>
    <row r="125" s="387" customFormat="1" ht="15" customHeight="1"/>
    <row r="126" s="387" customFormat="1" ht="15" customHeight="1"/>
    <row r="127" s="387" customFormat="1" ht="15" customHeight="1"/>
    <row r="128" s="387" customFormat="1" ht="15" customHeight="1"/>
    <row r="129" s="387" customFormat="1" ht="15" customHeight="1"/>
    <row r="130" s="387" customFormat="1" ht="15" customHeight="1"/>
    <row r="131" s="387" customFormat="1" ht="15" customHeight="1"/>
    <row r="132" s="387" customFormat="1" ht="15" customHeight="1"/>
    <row r="133" s="387" customFormat="1" ht="15" customHeight="1"/>
    <row r="134" s="387" customFormat="1" ht="15" customHeight="1"/>
    <row r="135" s="387" customFormat="1" ht="15" customHeight="1"/>
    <row r="136" s="387" customFormat="1" ht="15" customHeight="1"/>
    <row r="137" s="387" customFormat="1" ht="15" customHeight="1"/>
    <row r="138" s="387" customFormat="1" ht="15" customHeight="1"/>
    <row r="139" s="387" customFormat="1" ht="15" customHeight="1"/>
    <row r="140" s="387" customFormat="1" ht="15" customHeight="1"/>
    <row r="141" s="387" customFormat="1" ht="15" customHeight="1"/>
    <row r="142" s="387" customFormat="1" ht="15" customHeight="1"/>
    <row r="143" s="387" customFormat="1" ht="15" customHeight="1"/>
    <row r="144" s="387" customFormat="1" ht="15" customHeight="1"/>
    <row r="145" s="387" customFormat="1" ht="15" customHeight="1"/>
    <row r="146" s="387" customFormat="1" ht="15" customHeight="1"/>
    <row r="147" s="387" customFormat="1" ht="15" customHeight="1"/>
    <row r="148" s="387" customFormat="1" ht="15" customHeight="1"/>
    <row r="149" s="387" customFormat="1" ht="15" customHeight="1"/>
    <row r="150" s="387" customFormat="1" ht="15" customHeight="1"/>
    <row r="151" s="387" customFormat="1" ht="15" customHeight="1"/>
    <row r="152" s="387" customFormat="1" ht="15" customHeight="1"/>
    <row r="153" s="387" customFormat="1" ht="15" customHeight="1"/>
  </sheetData>
  <mergeCells count="9">
    <mergeCell ref="T7:V7"/>
    <mergeCell ref="W7:Y7"/>
    <mergeCell ref="Z7:AB7"/>
    <mergeCell ref="B7:D7"/>
    <mergeCell ref="E7:G7"/>
    <mergeCell ref="H7:J7"/>
    <mergeCell ref="K7:M7"/>
    <mergeCell ref="N7:P7"/>
    <mergeCell ref="Q7:S7"/>
  </mergeCells>
  <hyperlinks>
    <hyperlink ref="AB6" location="Índice!D9" display="Índice"/>
  </hyperlinks>
  <printOptions horizontalCentered="1"/>
  <pageMargins left="0" right="0" top="0.39370078740157483" bottom="0" header="0" footer="0"/>
  <pageSetup paperSize="9" scale="70" fitToWidth="100" fitToHeight="10" orientation="landscape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38</vt:i4>
      </vt:variant>
      <vt:variant>
        <vt:lpstr>Intervalos nomeados</vt:lpstr>
      </vt:variant>
      <vt:variant>
        <vt:i4>74</vt:i4>
      </vt:variant>
    </vt:vector>
  </HeadingPairs>
  <TitlesOfParts>
    <vt:vector size="112" baseType="lpstr">
      <vt:lpstr>Índice</vt:lpstr>
      <vt:lpstr>BP - Dados Selecionados</vt:lpstr>
      <vt:lpstr>Ativo Gerencial</vt:lpstr>
      <vt:lpstr>Passivo Gerencial</vt:lpstr>
      <vt:lpstr>DRE Recorrente</vt:lpstr>
      <vt:lpstr>Ativo Contábil</vt:lpstr>
      <vt:lpstr>Passivo Contábil</vt:lpstr>
      <vt:lpstr>DRE Contábil</vt:lpstr>
      <vt:lpstr>Balanço por Moeda</vt:lpstr>
      <vt:lpstr>TVM</vt:lpstr>
      <vt:lpstr>TVM por Emissor</vt:lpstr>
      <vt:lpstr>Operações de Crédito</vt:lpstr>
      <vt:lpstr>Setor de Atividade</vt:lpstr>
      <vt:lpstr>Carteira por Porte (Bacen)</vt:lpstr>
      <vt:lpstr>Carteira por Porte Expandida</vt:lpstr>
      <vt:lpstr>Carteira por Modalidade (Bacen)</vt:lpstr>
      <vt:lpstr>Carteira por Modalidade (Exp)</vt:lpstr>
      <vt:lpstr>Financ Consumo</vt:lpstr>
      <vt:lpstr>Maiores Devedores</vt:lpstr>
      <vt:lpstr>PDD - Nível de Risco</vt:lpstr>
      <vt:lpstr>Despesa de PDD</vt:lpstr>
      <vt:lpstr>Movimentação PDD</vt:lpstr>
      <vt:lpstr>Créditos Tributários</vt:lpstr>
      <vt:lpstr>Rec. Captados e Administrados</vt:lpstr>
      <vt:lpstr>Contingências Passivas</vt:lpstr>
      <vt:lpstr>Prov. Seg. Prev.  Cap. Conta</vt:lpstr>
      <vt:lpstr>Provisões Técnicas por Produto</vt:lpstr>
      <vt:lpstr>Operações de Seg. Prev. Cap.</vt:lpstr>
      <vt:lpstr>Origem do Lucro por Segmento</vt:lpstr>
      <vt:lpstr>Margem Financeira</vt:lpstr>
      <vt:lpstr>Receitas de Prest. de Serviços</vt:lpstr>
      <vt:lpstr>Despesas de Pessoal</vt:lpstr>
      <vt:lpstr>Outras Despesas Administrativas</vt:lpstr>
      <vt:lpstr>Índice de Desempenho</vt:lpstr>
      <vt:lpstr>Índice Eficiência Operacional</vt:lpstr>
      <vt:lpstr>Índice Cobertura</vt:lpstr>
      <vt:lpstr>Índice de Basileia</vt:lpstr>
      <vt:lpstr>Carteira Crédito - Indicadores</vt:lpstr>
      <vt:lpstr>'Ativo Contábil'!Area_de_impressao</vt:lpstr>
      <vt:lpstr>'Ativo Gerencial'!Area_de_impressao</vt:lpstr>
      <vt:lpstr>'Balanço por Moeda'!Area_de_impressao</vt:lpstr>
      <vt:lpstr>'BP - Dados Selecionados'!Area_de_impressao</vt:lpstr>
      <vt:lpstr>'Carteira Crédito - Indicadores'!Area_de_impressao</vt:lpstr>
      <vt:lpstr>'Carteira por Modalidade (Bacen)'!Area_de_impressao</vt:lpstr>
      <vt:lpstr>'Carteira por Modalidade (Exp)'!Area_de_impressao</vt:lpstr>
      <vt:lpstr>'Carteira por Porte (Bacen)'!Area_de_impressao</vt:lpstr>
      <vt:lpstr>'Carteira por Porte Expandida'!Area_de_impressao</vt:lpstr>
      <vt:lpstr>'Contingências Passivas'!Area_de_impressao</vt:lpstr>
      <vt:lpstr>'Créditos Tributários'!Area_de_impressao</vt:lpstr>
      <vt:lpstr>'Despesa de PDD'!Area_de_impressao</vt:lpstr>
      <vt:lpstr>'Despesas de Pessoal'!Area_de_impressao</vt:lpstr>
      <vt:lpstr>'DRE Contábil'!Area_de_impressao</vt:lpstr>
      <vt:lpstr>'DRE Recorrente'!Area_de_impressao</vt:lpstr>
      <vt:lpstr>'Financ Consumo'!Area_de_impressao</vt:lpstr>
      <vt:lpstr>Índice!Area_de_impressao</vt:lpstr>
      <vt:lpstr>'Índice Cobertura'!Area_de_impressao</vt:lpstr>
      <vt:lpstr>'Índice de Basileia'!Area_de_impressao</vt:lpstr>
      <vt:lpstr>'Índice de Desempenho'!Area_de_impressao</vt:lpstr>
      <vt:lpstr>'Índice Eficiência Operacional'!Area_de_impressao</vt:lpstr>
      <vt:lpstr>'Maiores Devedores'!Area_de_impressao</vt:lpstr>
      <vt:lpstr>'Margem Financeira'!Area_de_impressao</vt:lpstr>
      <vt:lpstr>'Movimentação PDD'!Area_de_impressao</vt:lpstr>
      <vt:lpstr>'Operações de Crédito'!Area_de_impressao</vt:lpstr>
      <vt:lpstr>'Operações de Seg. Prev. Cap.'!Area_de_impressao</vt:lpstr>
      <vt:lpstr>'Origem do Lucro por Segmento'!Area_de_impressao</vt:lpstr>
      <vt:lpstr>'Outras Despesas Administrativas'!Area_de_impressao</vt:lpstr>
      <vt:lpstr>'Passivo Contábil'!Area_de_impressao</vt:lpstr>
      <vt:lpstr>'Passivo Gerencial'!Area_de_impressao</vt:lpstr>
      <vt:lpstr>'PDD - Nível de Risco'!Area_de_impressao</vt:lpstr>
      <vt:lpstr>'Prov. Seg. Prev.  Cap. Conta'!Area_de_impressao</vt:lpstr>
      <vt:lpstr>'Provisões Técnicas por Produto'!Area_de_impressao</vt:lpstr>
      <vt:lpstr>'Rec. Captados e Administrados'!Area_de_impressao</vt:lpstr>
      <vt:lpstr>'Receitas de Prest. de Serviços'!Area_de_impressao</vt:lpstr>
      <vt:lpstr>'Setor de Atividade'!Area_de_impressao</vt:lpstr>
      <vt:lpstr>TVM!Area_de_impressao</vt:lpstr>
      <vt:lpstr>'TVM por Emissor'!Area_de_impressao</vt:lpstr>
      <vt:lpstr>'Ativo Contábil'!Titulos_de_impressao</vt:lpstr>
      <vt:lpstr>'Ativo Gerencial'!Titulos_de_impressao</vt:lpstr>
      <vt:lpstr>'Balanço por Moeda'!Titulos_de_impressao</vt:lpstr>
      <vt:lpstr>'BP - Dados Selecionados'!Titulos_de_impressao</vt:lpstr>
      <vt:lpstr>'Carteira Crédito - Indicadores'!Titulos_de_impressao</vt:lpstr>
      <vt:lpstr>'Carteira por Modalidade (Bacen)'!Titulos_de_impressao</vt:lpstr>
      <vt:lpstr>'Carteira por Modalidade (Exp)'!Titulos_de_impressao</vt:lpstr>
      <vt:lpstr>'Carteira por Porte (Bacen)'!Titulos_de_impressao</vt:lpstr>
      <vt:lpstr>'Carteira por Porte Expandida'!Titulos_de_impressao</vt:lpstr>
      <vt:lpstr>'Contingências Passivas'!Titulos_de_impressao</vt:lpstr>
      <vt:lpstr>'Créditos Tributários'!Titulos_de_impressao</vt:lpstr>
      <vt:lpstr>'Despesa de PDD'!Titulos_de_impressao</vt:lpstr>
      <vt:lpstr>'Despesas de Pessoal'!Titulos_de_impressao</vt:lpstr>
      <vt:lpstr>'DRE Contábil'!Titulos_de_impressao</vt:lpstr>
      <vt:lpstr>'Financ Consumo'!Titulos_de_impressao</vt:lpstr>
      <vt:lpstr>'Índice Cobertura'!Titulos_de_impressao</vt:lpstr>
      <vt:lpstr>'Índice de Basileia'!Titulos_de_impressao</vt:lpstr>
      <vt:lpstr>'Índice de Desempenho'!Titulos_de_impressao</vt:lpstr>
      <vt:lpstr>'Índice Eficiência Operacional'!Titulos_de_impressao</vt:lpstr>
      <vt:lpstr>'Maiores Devedores'!Titulos_de_impressao</vt:lpstr>
      <vt:lpstr>'Margem Financeira'!Titulos_de_impressao</vt:lpstr>
      <vt:lpstr>'Movimentação PDD'!Titulos_de_impressao</vt:lpstr>
      <vt:lpstr>'Operações de Crédito'!Titulos_de_impressao</vt:lpstr>
      <vt:lpstr>'Operações de Seg. Prev. Cap.'!Titulos_de_impressao</vt:lpstr>
      <vt:lpstr>'Origem do Lucro por Segmento'!Titulos_de_impressao</vt:lpstr>
      <vt:lpstr>'Outras Despesas Administrativas'!Titulos_de_impressao</vt:lpstr>
      <vt:lpstr>'Passivo Contábil'!Titulos_de_impressao</vt:lpstr>
      <vt:lpstr>'Passivo Gerencial'!Titulos_de_impressao</vt:lpstr>
      <vt:lpstr>'PDD - Nível de Risco'!Titulos_de_impressao</vt:lpstr>
      <vt:lpstr>'Prov. Seg. Prev.  Cap. Conta'!Titulos_de_impressao</vt:lpstr>
      <vt:lpstr>'Provisões Técnicas por Produto'!Titulos_de_impressao</vt:lpstr>
      <vt:lpstr>'Rec. Captados e Administrados'!Titulos_de_impressao</vt:lpstr>
      <vt:lpstr>'Receitas de Prest. de Serviços'!Titulos_de_impressao</vt:lpstr>
      <vt:lpstr>'Setor de Atividade'!Titulos_de_impressao</vt:lpstr>
      <vt:lpstr>TVM!Titulos_de_impressao</vt:lpstr>
      <vt:lpstr>'TVM por Emissor'!Titulos_de_impressao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THAIRONE KESLEY DE SOUZA</dc:creator>
  <cp:lastModifiedBy>THAIRONE KESLEY DE SOUZA</cp:lastModifiedBy>
  <dcterms:created xsi:type="dcterms:W3CDTF">2021-04-28T18:14:11Z</dcterms:created>
  <dcterms:modified xsi:type="dcterms:W3CDTF">2021-05-11T00:02:16Z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fed9c9-9e02-402c-91c6-79672c367b2e_Enabled">
    <vt:lpwstr>True</vt:lpwstr>
  </property>
  <property fmtid="{D5CDD505-2E9C-101B-9397-08002B2CF9AE}" pid="3" name="MSIP_Label_d3fed9c9-9e02-402c-91c6-79672c367b2e_SiteId">
    <vt:lpwstr>ccd25372-eb59-436a-ad74-78a49d784cf3</vt:lpwstr>
  </property>
  <property fmtid="{D5CDD505-2E9C-101B-9397-08002B2CF9AE}" pid="4" name="MSIP_Label_d3fed9c9-9e02-402c-91c6-79672c367b2e_Owner">
    <vt:lpwstr>thairone.souza@bradesco.com.br</vt:lpwstr>
  </property>
  <property fmtid="{D5CDD505-2E9C-101B-9397-08002B2CF9AE}" pid="5" name="MSIP_Label_d3fed9c9-9e02-402c-91c6-79672c367b2e_SetDate">
    <vt:lpwstr>2021-04-28T18:19:56.0879051Z</vt:lpwstr>
  </property>
  <property fmtid="{D5CDD505-2E9C-101B-9397-08002B2CF9AE}" pid="6" name="MSIP_Label_d3fed9c9-9e02-402c-91c6-79672c367b2e_Name">
    <vt:lpwstr>INTERNA</vt:lpwstr>
  </property>
  <property fmtid="{D5CDD505-2E9C-101B-9397-08002B2CF9AE}" pid="7" name="MSIP_Label_d3fed9c9-9e02-402c-91c6-79672c367b2e_Application">
    <vt:lpwstr>Microsoft Azure Information Protection</vt:lpwstr>
  </property>
  <property fmtid="{D5CDD505-2E9C-101B-9397-08002B2CF9AE}" pid="8" name="MSIP_Label_d3fed9c9-9e02-402c-91c6-79672c367b2e_ActionId">
    <vt:lpwstr>710386d0-1124-4dd5-a34b-6dc349aa9039</vt:lpwstr>
  </property>
  <property fmtid="{D5CDD505-2E9C-101B-9397-08002B2CF9AE}" pid="9" name="MSIP_Label_d3fed9c9-9e02-402c-91c6-79672c367b2e_Extended_MSFT_Method">
    <vt:lpwstr>Automatic</vt:lpwstr>
  </property>
  <property fmtid="{D5CDD505-2E9C-101B-9397-08002B2CF9AE}" pid="10" name="Sensitivity">
    <vt:lpwstr>INTERNA</vt:lpwstr>
  </property>
</Properties>
</file>