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hidePivotFieldList="1"/>
  <mc:AlternateContent xmlns:mc="http://schemas.openxmlformats.org/markup-compatibility/2006">
    <mc:Choice Requires="x15">
      <x15ac:absPath xmlns:x15ac="http://schemas.microsoft.com/office/spreadsheetml/2010/11/ac" url="\\mz-cw-fs-066\D8394_1\Compartilhado_Secoes\Sustentabilidade\Comunicacao\Relatorios\00_Relatorio_Integrado\2023\02_indicadores&amp;planilhaESG\05_Planilha_ESG\04_VF\"/>
    </mc:Choice>
  </mc:AlternateContent>
  <xr:revisionPtr revIDLastSave="0" documentId="13_ncr:1_{A01D3DC2-A03F-42BE-9D40-704FC8ADBDFA}" xr6:coauthVersionLast="47" xr6:coauthVersionMax="47" xr10:uidLastSave="{00000000-0000-0000-0000-000000000000}"/>
  <bookViews>
    <workbookView xWindow="-110" yWindow="-110" windowWidth="19420" windowHeight="10300" activeTab="6" xr2:uid="{00000000-000D-0000-FFFF-FFFF00000000}"/>
  </bookViews>
  <sheets>
    <sheet name="Home" sheetId="44" r:id="rId1"/>
    <sheet name="Ambiental" sheetId="36" r:id="rId2"/>
    <sheet name="Social" sheetId="28" r:id="rId3"/>
    <sheet name="Governança" sheetId="35" r:id="rId4"/>
    <sheet name="DRE por país" sheetId="43" r:id="rId5"/>
    <sheet name="ODS" sheetId="46" r:id="rId6"/>
    <sheet name="Stakeholders" sheetId="45" r:id="rId7"/>
  </sheets>
  <externalReferences>
    <externalReference r:id="rId8"/>
    <externalReference r:id="rId9"/>
  </externalReferences>
  <definedNames>
    <definedName name="_xlnm._FilterDatabase" localSheetId="3" hidden="1">Governança!$B$7:$J$111</definedName>
    <definedName name="_xlnm._FilterDatabase" localSheetId="2" hidden="1">Social!$B$8:$K$408</definedName>
    <definedName name="_ftn1" localSheetId="3">Governança!#REF!</definedName>
    <definedName name="_ftn2" localSheetId="3">Governança!#REF!</definedName>
    <definedName name="_ftnref1" localSheetId="3">Governança!#REF!</definedName>
    <definedName name="_ftnref2" localSheetId="3">Governança!#REF!</definedName>
    <definedName name="OLE_LINK11" localSheetId="1">Ambiental!$L$61</definedName>
    <definedName name="_xlnm.Print_Titles" localSheetId="1">Ambiental!$1:$7</definedName>
    <definedName name="_xlnm.Print_Titles" localSheetId="4">'DRE por país'!$1:$9</definedName>
    <definedName name="_xlnm.Print_Titles" localSheetId="3">Governança!$1:$7</definedName>
    <definedName name="_xlnm.Print_Titles" localSheetId="5">ODS!$7:$7</definedName>
    <definedName name="_xlnm.Print_Titles" localSheetId="2">Social!$7:$7</definedName>
    <definedName name="_xlnm.Print_Titles" localSheetId="6">Stakeholders!$7:$7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6" i="35" l="1"/>
  <c r="I66" i="35"/>
  <c r="G66" i="35"/>
  <c r="F66" i="35"/>
  <c r="K67" i="36" l="1"/>
  <c r="H55" i="36" l="1"/>
  <c r="J21" i="36"/>
  <c r="I21" i="36"/>
  <c r="H21" i="36" l="1"/>
  <c r="G21" i="36"/>
  <c r="K26" i="36"/>
  <c r="K14" i="36"/>
  <c r="K20" i="36"/>
  <c r="K21" i="36" s="1"/>
  <c r="J11" i="36" l="1"/>
  <c r="I11" i="36"/>
  <c r="H11" i="36"/>
  <c r="G11" i="36"/>
  <c r="K11" i="36"/>
  <c r="I80" i="36" l="1"/>
  <c r="B20" i="43" l="1"/>
  <c r="B19" i="43"/>
  <c r="B18" i="43"/>
  <c r="B17" i="43"/>
  <c r="B16" i="43"/>
  <c r="B15" i="43"/>
  <c r="B14" i="43"/>
  <c r="B13" i="43"/>
  <c r="B12" i="43"/>
  <c r="I298" i="28" l="1"/>
  <c r="I299" i="28"/>
  <c r="G298" i="28"/>
  <c r="H298" i="28"/>
  <c r="G299" i="28"/>
  <c r="H299" i="28"/>
  <c r="J299" i="28"/>
  <c r="J298" i="28"/>
  <c r="J80" i="36" l="1"/>
  <c r="K80" i="36"/>
  <c r="J67" i="28" l="1"/>
  <c r="K38" i="36"/>
  <c r="J38" i="36"/>
  <c r="G43" i="36"/>
  <c r="J42" i="36" l="1"/>
  <c r="K42" i="36"/>
  <c r="J398" i="28"/>
  <c r="J27" i="28"/>
  <c r="J22" i="28"/>
  <c r="K68" i="36" l="1"/>
  <c r="K55" i="36"/>
  <c r="K50" i="36"/>
  <c r="K34" i="36"/>
  <c r="G34" i="36"/>
  <c r="K56" i="36" l="1"/>
  <c r="I63" i="35"/>
  <c r="K40" i="36"/>
  <c r="J395" i="28"/>
  <c r="J95" i="28" l="1"/>
  <c r="J93" i="28"/>
  <c r="J91" i="28"/>
  <c r="J89" i="28"/>
  <c r="J87" i="28"/>
  <c r="J85" i="28"/>
  <c r="J83" i="28"/>
  <c r="J81" i="28"/>
  <c r="J79" i="28"/>
  <c r="J77" i="28"/>
  <c r="J75" i="28"/>
  <c r="J73" i="28"/>
  <c r="J71" i="28"/>
  <c r="J69" i="28"/>
  <c r="J65" i="28"/>
  <c r="J63" i="28"/>
  <c r="J61" i="28"/>
  <c r="J59" i="28"/>
  <c r="J57" i="28"/>
  <c r="J55" i="28"/>
  <c r="J53" i="28"/>
  <c r="J51" i="28"/>
  <c r="J49" i="28"/>
  <c r="J47" i="28"/>
  <c r="J45" i="28"/>
  <c r="J43" i="28"/>
  <c r="J41" i="28"/>
  <c r="J39" i="28"/>
  <c r="J37" i="28"/>
  <c r="J35" i="28"/>
  <c r="J33" i="28"/>
  <c r="J31" i="28"/>
  <c r="J29" i="28"/>
  <c r="K85" i="36"/>
  <c r="I398" i="28"/>
  <c r="H398" i="28"/>
  <c r="G398" i="28"/>
  <c r="I395" i="28"/>
  <c r="H395" i="28"/>
  <c r="G395" i="28"/>
  <c r="G394" i="28" l="1"/>
  <c r="I394" i="28"/>
  <c r="H394" i="28"/>
  <c r="I22" i="28"/>
  <c r="H22" i="28"/>
  <c r="G22" i="28"/>
  <c r="J40" i="36"/>
  <c r="I38" i="36"/>
  <c r="H38" i="36"/>
  <c r="G38" i="36"/>
  <c r="H80" i="36"/>
  <c r="G80" i="36"/>
  <c r="J67" i="36"/>
  <c r="J68" i="36" s="1"/>
  <c r="I67" i="36"/>
  <c r="I68" i="36" s="1"/>
  <c r="H67" i="36"/>
  <c r="H68" i="36" s="1"/>
  <c r="G67" i="36"/>
  <c r="G68" i="36" s="1"/>
  <c r="J55" i="36"/>
  <c r="I55" i="36"/>
  <c r="G51" i="36"/>
  <c r="G55" i="36" s="1"/>
  <c r="I50" i="36"/>
  <c r="H50" i="36"/>
  <c r="J34" i="36"/>
  <c r="I34" i="36"/>
  <c r="H34" i="36"/>
  <c r="J26" i="36"/>
  <c r="I26" i="36"/>
  <c r="H26" i="36"/>
  <c r="G26" i="36"/>
  <c r="G50" i="36"/>
  <c r="J14" i="36"/>
  <c r="I14" i="36"/>
  <c r="H14" i="36"/>
  <c r="G14" i="36"/>
  <c r="I41" i="36" l="1"/>
  <c r="G42" i="36"/>
  <c r="J41" i="36"/>
  <c r="K41" i="36"/>
  <c r="H42" i="36"/>
  <c r="H41" i="36"/>
  <c r="I40" i="36"/>
  <c r="I42" i="36"/>
  <c r="G40" i="36"/>
  <c r="H40" i="36"/>
  <c r="G56" i="36"/>
  <c r="G57" i="36" s="1"/>
</calcChain>
</file>

<file path=xl/sharedStrings.xml><?xml version="1.0" encoding="utf-8"?>
<sst xmlns="http://schemas.openxmlformats.org/spreadsheetml/2006/main" count="1655" uniqueCount="710">
  <si>
    <t>reinvestidos em nossos negócios, produtos e serviços</t>
  </si>
  <si>
    <t>Efetividade de Resolução</t>
  </si>
  <si>
    <t>valor total contratado</t>
  </si>
  <si>
    <t>Clientes</t>
  </si>
  <si>
    <t>Privacidade de Dados</t>
  </si>
  <si>
    <t>Ecoeficiência</t>
  </si>
  <si>
    <t>-</t>
  </si>
  <si>
    <t>Tema</t>
  </si>
  <si>
    <t>Unidade</t>
  </si>
  <si>
    <t>m³</t>
  </si>
  <si>
    <t>redução do consumo</t>
  </si>
  <si>
    <t>%</t>
  </si>
  <si>
    <t>Macrotema</t>
  </si>
  <si>
    <t>GJ</t>
  </si>
  <si>
    <t>Emissões Operacionais</t>
  </si>
  <si>
    <t>Gestão da Água</t>
  </si>
  <si>
    <t>Gestão de Energia</t>
  </si>
  <si>
    <t>Gestão de Resíduos</t>
  </si>
  <si>
    <t>volume total de ativos sob gestão</t>
  </si>
  <si>
    <t xml:space="preserve">% de projetos enquadrados nos Princípios do Equador </t>
  </si>
  <si>
    <t>R$ milhões</t>
  </si>
  <si>
    <t>R$ bilhões</t>
  </si>
  <si>
    <t>valor financiado dos projetos não enquadrados</t>
  </si>
  <si>
    <t>número de fornecedores cadastrados</t>
  </si>
  <si>
    <t>número de fornecedores com contratos ativos</t>
  </si>
  <si>
    <t>trabalho infantil </t>
  </si>
  <si>
    <t>trabalho forçado ou análogo ao escravo</t>
  </si>
  <si>
    <t>trabalhadores jovens expostos a trabalho perigoso </t>
  </si>
  <si>
    <t>número</t>
  </si>
  <si>
    <t>a) doações sociais</t>
  </si>
  <si>
    <t>a) rouanet</t>
  </si>
  <si>
    <t>c) esporte</t>
  </si>
  <si>
    <t>d) estatuto da criança e do adolescente (ECA)</t>
  </si>
  <si>
    <t>e) pronon e pronas</t>
  </si>
  <si>
    <t>f) idoso</t>
  </si>
  <si>
    <t>investimento total em projetos socioambientais</t>
  </si>
  <si>
    <t>valor total de contribuições e outros gastos</t>
  </si>
  <si>
    <t>remuneração ao trabalho</t>
  </si>
  <si>
    <t>Métricas</t>
  </si>
  <si>
    <t>b) patrocínios</t>
  </si>
  <si>
    <t>NPS (base 100)</t>
  </si>
  <si>
    <t>Número de Clientes</t>
  </si>
  <si>
    <t>Pessoas</t>
  </si>
  <si>
    <t>Repasses</t>
  </si>
  <si>
    <t>Investimento Sociambiental</t>
  </si>
  <si>
    <t>Contribuições</t>
  </si>
  <si>
    <t>Total de Funcionários</t>
  </si>
  <si>
    <t>Abaixo de 30 anos</t>
  </si>
  <si>
    <t>Entre 30-50 anos</t>
  </si>
  <si>
    <t>Acima de 50 anos</t>
  </si>
  <si>
    <t>Diretoria + Conselho de Administração</t>
  </si>
  <si>
    <t>Superintendência</t>
  </si>
  <si>
    <t>Gerência</t>
  </si>
  <si>
    <t>Operacional</t>
  </si>
  <si>
    <t>Aprendiz</t>
  </si>
  <si>
    <t>Estagiário</t>
  </si>
  <si>
    <t>Norte</t>
  </si>
  <si>
    <t>Nordeste</t>
  </si>
  <si>
    <t>Centro-oeste</t>
  </si>
  <si>
    <t>Sudeste</t>
  </si>
  <si>
    <t>Sul</t>
  </si>
  <si>
    <t>Mulheres</t>
  </si>
  <si>
    <t>Homens</t>
  </si>
  <si>
    <t>Total</t>
  </si>
  <si>
    <t>Brancos</t>
  </si>
  <si>
    <t>Negros</t>
  </si>
  <si>
    <t>Indígenas</t>
  </si>
  <si>
    <t>Absenteísmo</t>
  </si>
  <si>
    <t>Taxa de Absenteísmo</t>
  </si>
  <si>
    <t>18 a 22</t>
  </si>
  <si>
    <t>23 a 26</t>
  </si>
  <si>
    <t>27 a 32</t>
  </si>
  <si>
    <t>33 a 39</t>
  </si>
  <si>
    <t>40 a 49</t>
  </si>
  <si>
    <t>50 a 64</t>
  </si>
  <si>
    <t>Líderes</t>
  </si>
  <si>
    <t>Não Líderes</t>
  </si>
  <si>
    <t>Satisfação e Engajamento</t>
  </si>
  <si>
    <t>Não Informado</t>
  </si>
  <si>
    <t>Asiáticos</t>
  </si>
  <si>
    <t>Voluntária</t>
  </si>
  <si>
    <t>Gestão Sr.</t>
  </si>
  <si>
    <t>Média Gestão</t>
  </si>
  <si>
    <t>Gestão Jr.</t>
  </si>
  <si>
    <t>consumo de água reciclada - reuso</t>
  </si>
  <si>
    <t>R$ trilhões</t>
  </si>
  <si>
    <t>valor financiado dos projetos enquadrados nos Princípios do Equador</t>
  </si>
  <si>
    <t>GRI 2-7</t>
  </si>
  <si>
    <t>GRI 2-8</t>
  </si>
  <si>
    <t>Profissionais terceiros a serviço da Organização - colaboradores</t>
  </si>
  <si>
    <t>Estagiários</t>
  </si>
  <si>
    <t xml:space="preserve">Total de trabalhadores que não são empregados </t>
  </si>
  <si>
    <t>Não declarados</t>
  </si>
  <si>
    <t>GRI 401-1</t>
  </si>
  <si>
    <t>GRI 405-2</t>
  </si>
  <si>
    <t>GRI 404-1</t>
  </si>
  <si>
    <t>GRI 405-1</t>
  </si>
  <si>
    <t>GRI 203-2</t>
  </si>
  <si>
    <t>SASB FN-AC-270a.1, FN-CF-270a.4, FN-IN-270a.2</t>
  </si>
  <si>
    <t>0800 Ouvidoria</t>
  </si>
  <si>
    <t>Procon</t>
  </si>
  <si>
    <t>BCB</t>
  </si>
  <si>
    <t>Susep</t>
  </si>
  <si>
    <t>ANS</t>
  </si>
  <si>
    <t>Carta/Imprensa</t>
  </si>
  <si>
    <t>Total de reclamações apresentadas em fóruns formais de proteção ao consumidor</t>
  </si>
  <si>
    <t>GRI 308-1 e 414-1</t>
  </si>
  <si>
    <t>GRI 204-1</t>
  </si>
  <si>
    <t xml:space="preserve">GRI 2-23, 2-24, 2-29, FS 1 </t>
  </si>
  <si>
    <t>GRI 308-2</t>
  </si>
  <si>
    <t>GRI 414-2</t>
  </si>
  <si>
    <t>GRI 201-1 | SASB FN-CF-270a.1</t>
  </si>
  <si>
    <t>GRI 2-28</t>
  </si>
  <si>
    <t>GRI 305-1</t>
  </si>
  <si>
    <t>GRI 305-2</t>
  </si>
  <si>
    <t>GRI 305-3</t>
  </si>
  <si>
    <t>GRI 305-5</t>
  </si>
  <si>
    <t>GRI 303-3, 303-5</t>
  </si>
  <si>
    <t>GRI 303-3</t>
  </si>
  <si>
    <t>GRI 302-1</t>
  </si>
  <si>
    <t>Mecanismos de Queixa - Organização Bradesco</t>
  </si>
  <si>
    <t>Contratações</t>
  </si>
  <si>
    <t>PCDs</t>
  </si>
  <si>
    <t>Rotatividade</t>
  </si>
  <si>
    <t>Treinamento</t>
  </si>
  <si>
    <t>milhões</t>
  </si>
  <si>
    <t>SASB FN-AC-000.B</t>
  </si>
  <si>
    <t>Indicadores</t>
  </si>
  <si>
    <t>GRI 3-3</t>
  </si>
  <si>
    <t>GRI 305-4</t>
  </si>
  <si>
    <t>GJ/func</t>
  </si>
  <si>
    <t>GJ/R$ MM</t>
  </si>
  <si>
    <t>GRI 2-23; FS1</t>
  </si>
  <si>
    <t>GRI FS6, FS7, FS8 | SASB FN-CB-240a.1</t>
  </si>
  <si>
    <t>GRI 306-4, 306-5  </t>
  </si>
  <si>
    <t>Escopo 1</t>
  </si>
  <si>
    <t>Escopo 2</t>
  </si>
  <si>
    <t>Escopo 3</t>
  </si>
  <si>
    <t>Homeoffice</t>
  </si>
  <si>
    <t xml:space="preserve">Indicador por Receita </t>
  </si>
  <si>
    <t xml:space="preserve">Indicador por Lucro Líquido </t>
  </si>
  <si>
    <t xml:space="preserve">Indicador per capita </t>
  </si>
  <si>
    <t>Indicador per capita (FTE)</t>
  </si>
  <si>
    <t>GJ/FTE</t>
  </si>
  <si>
    <t xml:space="preserve">Escopo 1 </t>
  </si>
  <si>
    <t>Redução total</t>
  </si>
  <si>
    <t>emissões brutas totais</t>
  </si>
  <si>
    <t>emissões fugitivas</t>
  </si>
  <si>
    <t>geração de eletricidade, calor ou vapor</t>
  </si>
  <si>
    <t>transporte de materiais, produtos, resíduos, funcionários e passageiros</t>
  </si>
  <si>
    <t>resíduos gerados nas operações</t>
  </si>
  <si>
    <t>viagens a negócios</t>
  </si>
  <si>
    <t>deslocamento de funcionários (casa-trabalho)</t>
  </si>
  <si>
    <t xml:space="preserve">Indígenas </t>
  </si>
  <si>
    <t>Redução de emissões como resultado direto de iniciativas</t>
  </si>
  <si>
    <t>Sistema Interligado Nacional (SIN)</t>
  </si>
  <si>
    <t>Eólica</t>
  </si>
  <si>
    <t>Hidroelétrica</t>
  </si>
  <si>
    <t>Solar</t>
  </si>
  <si>
    <t>Geração distribuída (painéis solares)</t>
  </si>
  <si>
    <t>Ambiente de contratação livre</t>
  </si>
  <si>
    <t>I-REC</t>
  </si>
  <si>
    <t>Total Renováveis</t>
  </si>
  <si>
    <t>Nuclear</t>
  </si>
  <si>
    <t>Térmica</t>
  </si>
  <si>
    <t>Total Não-Renováveis</t>
  </si>
  <si>
    <t>Total Energia Consumida</t>
  </si>
  <si>
    <t>Frota própria veículos – etanol</t>
  </si>
  <si>
    <t>Frota própria veículos – gasolina</t>
  </si>
  <si>
    <t>Frota própria veículos – diesel</t>
  </si>
  <si>
    <t>Frota própria aérea – querosene de aviação</t>
  </si>
  <si>
    <t>Transporte de Valores</t>
  </si>
  <si>
    <t>Transporte de Socorro</t>
  </si>
  <si>
    <t>Transporte de Malotes</t>
  </si>
  <si>
    <t>Transporte de Cargas</t>
  </si>
  <si>
    <t>Deslocamentos Aéreos</t>
  </si>
  <si>
    <t>Reembolso de km</t>
  </si>
  <si>
    <t>Táxi</t>
  </si>
  <si>
    <t>Deslocamento de Funcionários</t>
  </si>
  <si>
    <t>Fretado</t>
  </si>
  <si>
    <t>GRI 302-3</t>
  </si>
  <si>
    <t>Intensidade energética da Organização</t>
  </si>
  <si>
    <t>Total de consumo fora da organização</t>
  </si>
  <si>
    <t>Consumo de energia fora da organização</t>
  </si>
  <si>
    <t>GRI 302-2</t>
  </si>
  <si>
    <t>Água subterrânea</t>
  </si>
  <si>
    <t>Água pluvial</t>
  </si>
  <si>
    <t>Concessionária</t>
  </si>
  <si>
    <t>Total água nova</t>
  </si>
  <si>
    <t>Total água consumida</t>
  </si>
  <si>
    <t>Consumo total de água</t>
  </si>
  <si>
    <t>Reciclagem</t>
  </si>
  <si>
    <t>Compostagem</t>
  </si>
  <si>
    <t>Aterro sanitário</t>
  </si>
  <si>
    <t>Total de resíduos gerados</t>
  </si>
  <si>
    <t>CDR recuperação energética</t>
  </si>
  <si>
    <t>Total de resíduos não perigosos gerados, por destinação</t>
  </si>
  <si>
    <t>ODS</t>
  </si>
  <si>
    <t>Meta</t>
  </si>
  <si>
    <r>
      <t xml:space="preserve">Capitalismo de </t>
    </r>
    <r>
      <rPr>
        <b/>
        <i/>
        <sz val="14"/>
        <color rgb="FFC00000"/>
        <rFont val="Bradesco Sans"/>
      </rPr>
      <t xml:space="preserve">Stakeholders </t>
    </r>
    <r>
      <rPr>
        <b/>
        <sz val="14"/>
        <color rgb="FFC00000"/>
        <rFont val="Bradesco Sans"/>
      </rPr>
      <t>– Métricas Essenciais</t>
    </r>
  </si>
  <si>
    <t>Princípios de Governança</t>
  </si>
  <si>
    <t>Métrica</t>
  </si>
  <si>
    <t>Fonte</t>
  </si>
  <si>
    <t>Propósito da governança</t>
  </si>
  <si>
    <t>Qualidade do corpo governante</t>
  </si>
  <si>
    <t>Engajamento de partes interessadas</t>
  </si>
  <si>
    <t>Comportamento ético</t>
  </si>
  <si>
    <t>Supervisão de riscos e oportunidades</t>
  </si>
  <si>
    <t>Planeta</t>
  </si>
  <si>
    <t xml:space="preserve">Mudança climática
 </t>
  </si>
  <si>
    <t xml:space="preserve">Dignidade e igualdade
 </t>
  </si>
  <si>
    <t>Saúde e Bem-estar</t>
  </si>
  <si>
    <t>Habilidades para o futuro</t>
  </si>
  <si>
    <t>Prosperidade</t>
  </si>
  <si>
    <t>Emprego e geração de riqueza</t>
  </si>
  <si>
    <t>Comunidade e vitalidade social</t>
  </si>
  <si>
    <t>tCO₂e</t>
  </si>
  <si>
    <t>t</t>
  </si>
  <si>
    <t>Geradores (diesel)</t>
  </si>
  <si>
    <t>ND</t>
  </si>
  <si>
    <t>ND = não disponível</t>
  </si>
  <si>
    <t xml:space="preserve">resíduos gerados nas operações </t>
  </si>
  <si>
    <t xml:space="preserve">viagens a negócios </t>
  </si>
  <si>
    <t xml:space="preserve">deslocamento de funcionários (casa-trabalho) </t>
  </si>
  <si>
    <t>emissões biogênicas totais</t>
  </si>
  <si>
    <t>percentual de energia renovável consumida nas instalações</t>
  </si>
  <si>
    <t>Energia renovável</t>
  </si>
  <si>
    <t>Redução de consumo</t>
  </si>
  <si>
    <t>Satisfação de clientes</t>
  </si>
  <si>
    <t>NPS</t>
  </si>
  <si>
    <t>queixas endereçadas e resolvidas</t>
  </si>
  <si>
    <t>total de queixas identificadas</t>
  </si>
  <si>
    <t xml:space="preserve">total de reclamações recebidas, resolvidas em até cinco dias úteis </t>
  </si>
  <si>
    <t>GRI 418-1 
SASB FN-CF-220a.1; FN-CB-230a.1, FN-CF-230a.1</t>
  </si>
  <si>
    <t>queixas comprovadas quanto à violação da privacidade de clientes ou da conformidade com normas relativas à privacidade de dados pessoais</t>
  </si>
  <si>
    <t>Funcionários por gênero</t>
  </si>
  <si>
    <t>Funcionários por faixa etária</t>
  </si>
  <si>
    <t>Intensidade de emissões</t>
  </si>
  <si>
    <t xml:space="preserve"> Mulheres por categoria funcional</t>
  </si>
  <si>
    <t>abaixo de 30 anos</t>
  </si>
  <si>
    <t>entre 30 e 50 anos</t>
  </si>
  <si>
    <t>acima de 50 anos</t>
  </si>
  <si>
    <t>Funcionários no Brasil</t>
  </si>
  <si>
    <t>Perfil de funcionários no Brasil</t>
  </si>
  <si>
    <t>Funcionários em período integral, por região</t>
  </si>
  <si>
    <t>Funcionários em período parcial, por região</t>
  </si>
  <si>
    <t>Funcionários permanentes, por região</t>
  </si>
  <si>
    <t>Funcionários temporários, por região</t>
  </si>
  <si>
    <t>Funcionários em tempo integral, por gênero</t>
  </si>
  <si>
    <t>Funcionários em tempo parcial, por gênero</t>
  </si>
  <si>
    <t>Funcionários permanentes, por gênero</t>
  </si>
  <si>
    <t>Funcionários temporários, por gênero</t>
  </si>
  <si>
    <t>Total funcionários com deficiência</t>
  </si>
  <si>
    <t>Negros por categoria funcional</t>
  </si>
  <si>
    <t>Indígenas por categoria funcional</t>
  </si>
  <si>
    <t xml:space="preserve">Funcionários com deficiência, por categoria funcional </t>
  </si>
  <si>
    <t>Funcionários com deficiência, por gênero</t>
  </si>
  <si>
    <t>Funcionários com deficiência, por região</t>
  </si>
  <si>
    <t>Contratações por gênero</t>
  </si>
  <si>
    <t>Contratações por região</t>
  </si>
  <si>
    <t xml:space="preserve">Contratações por faixa etária </t>
  </si>
  <si>
    <t>Contratações por categoria funcional</t>
  </si>
  <si>
    <t>Movimentações internas</t>
  </si>
  <si>
    <t>Desligamentos</t>
  </si>
  <si>
    <t>Movimentações internas por gênero</t>
  </si>
  <si>
    <t>Contratações por raça/etnia</t>
  </si>
  <si>
    <t>Empregados que deixaram a empresa, por gênero</t>
  </si>
  <si>
    <t>Empregados que deixaram a empresa, por faixa etária</t>
  </si>
  <si>
    <t>Empregados que deixaram a empresa, por região</t>
  </si>
  <si>
    <t>Empregados que deixaram a empresa, por raça/etnia</t>
  </si>
  <si>
    <t>Empregados que deixaram a empresa, por categoria funcional</t>
  </si>
  <si>
    <t>Rotatividade por gênero</t>
  </si>
  <si>
    <t>Rotatividade voluntária por gênero</t>
  </si>
  <si>
    <t>Rotatividade por raça/etnia</t>
  </si>
  <si>
    <t>Rotatividade voluntária por raça/etnia</t>
  </si>
  <si>
    <t>Rotatividade por faixa etária</t>
  </si>
  <si>
    <t>Rotatividade por região</t>
  </si>
  <si>
    <t>Rotatividade por categoria funcional</t>
  </si>
  <si>
    <t>Média de horas de treinamento por categoria funcional</t>
  </si>
  <si>
    <t>Média de horas de treinamento por gênero</t>
  </si>
  <si>
    <t>Média de horas de treinamento por faixa etária</t>
  </si>
  <si>
    <t>Média de horas de treinamento por raça/etnia</t>
  </si>
  <si>
    <t>Proporção do salário-base entre homens e mulheres</t>
  </si>
  <si>
    <t>Diretoria + Conselho de Administração 
(salário base + outros incentivos financeiros)</t>
  </si>
  <si>
    <t>Superintendência 
(salário base + outros incentivos financeiros)</t>
  </si>
  <si>
    <t>Gerência 
(Salário base + outros incentivos financeiros)</t>
  </si>
  <si>
    <t>Por gênero</t>
  </si>
  <si>
    <t>Por faixa etária</t>
  </si>
  <si>
    <t>Por posição de liderança</t>
  </si>
  <si>
    <t>recursos próprios</t>
  </si>
  <si>
    <t>leis de incentivo</t>
  </si>
  <si>
    <t>Fundação Bradesco</t>
  </si>
  <si>
    <t>ações realizadas</t>
  </si>
  <si>
    <t>voluntários participantes</t>
  </si>
  <si>
    <t>horas dedicadas</t>
  </si>
  <si>
    <t>pessoas beneficiadas</t>
  </si>
  <si>
    <t>R$ mil</t>
  </si>
  <si>
    <t>Investimentos responsáveis</t>
  </si>
  <si>
    <t>Gestão de ativos</t>
  </si>
  <si>
    <t>Relacionamento com fornecedores</t>
  </si>
  <si>
    <t>Risco socioambiental</t>
  </si>
  <si>
    <t>Relacionamento com instituições e política</t>
  </si>
  <si>
    <t>Monitoramento de carteiras socioambientais</t>
  </si>
  <si>
    <t>Gastos com fornecedores por região</t>
  </si>
  <si>
    <t>lucro líquido recorrente</t>
  </si>
  <si>
    <t>margem financeira</t>
  </si>
  <si>
    <t>PDD expandida</t>
  </si>
  <si>
    <t>ativos totais</t>
  </si>
  <si>
    <t>carteira de crédito expandida</t>
  </si>
  <si>
    <t>Outras informações</t>
  </si>
  <si>
    <t>Valor adicionado</t>
  </si>
  <si>
    <t>GRI FS11; SASB FN-AC-410A.1</t>
  </si>
  <si>
    <t>total de ativos com avaliação ASG sujeitos à triagem ambiental e/ou social positiva</t>
  </si>
  <si>
    <t>novos fornecedores contratados com base em critérios sociais e ambientais</t>
  </si>
  <si>
    <t>fornecedores considerados para contratação</t>
  </si>
  <si>
    <t>novos fornecedores homologados com base em critérios sociais e ambientais</t>
  </si>
  <si>
    <t>GRI 407-1</t>
  </si>
  <si>
    <t>GRI 408-1</t>
  </si>
  <si>
    <t>GRI 409-1</t>
  </si>
  <si>
    <t>número de fornecedores homologados</t>
  </si>
  <si>
    <t>Panorama</t>
  </si>
  <si>
    <t>Avaliação de novos fornecedores</t>
  </si>
  <si>
    <t>Riscos socioambientais</t>
  </si>
  <si>
    <t>norte</t>
  </si>
  <si>
    <t>nordeste</t>
  </si>
  <si>
    <t>centro-Oeste</t>
  </si>
  <si>
    <t>sudeste</t>
  </si>
  <si>
    <t>sul</t>
  </si>
  <si>
    <t>projetos avaliados</t>
  </si>
  <si>
    <t>projetos avaliados enquadrados nos Princípios do Equador</t>
  </si>
  <si>
    <t>projetos avaliados não enquadrados nos Princípios do Equador</t>
  </si>
  <si>
    <t>valor financiado dos projetos avaliados</t>
  </si>
  <si>
    <t>* Proibimos a realização de qualquer espécie de contribuição corporativa para candidatos ou partidos políticos, seja em forma de doação financeira, seja qualquer outra forma de ajuda. Tais vedações, bem como outros casos de doações, encontram-se na Política Corporativa de Doações e Patrocínios e seguem os preceitos da legislação vigente (Leis nº 9.504/1997 e nº 9.096/1995) e a Ação Direta de Inconstitucionalidade nº 4.650 (STF/2015).</t>
  </si>
  <si>
    <t>companhias que podem ocasionar dependência química e/ou riscos ou danos à saúde</t>
  </si>
  <si>
    <t>companhias que produzem ou comercializam produtos de combustíveis fósseis</t>
  </si>
  <si>
    <t>companhias que podem ocasionar riscos à saúde ou à segurança alimentar e nutricional</t>
  </si>
  <si>
    <t>Resultados recorrentes</t>
  </si>
  <si>
    <t>Principais dados financeiros</t>
  </si>
  <si>
    <t xml:space="preserve">Indicador por receita </t>
  </si>
  <si>
    <t>Comunidade</t>
  </si>
  <si>
    <t>número de clientes</t>
  </si>
  <si>
    <t>Funcionários por cor/etnia</t>
  </si>
  <si>
    <t>Asiáticos por categoria funcional</t>
  </si>
  <si>
    <r>
      <rPr>
        <b/>
        <sz val="10"/>
        <color rgb="FFC00000"/>
        <rFont val="Bradesco Sans"/>
        <scheme val="major"/>
      </rPr>
      <t xml:space="preserve">Measuring Stakeholder Capitalism </t>
    </r>
    <r>
      <rPr>
        <sz val="10"/>
        <color rgb="FFC00000"/>
        <rFont val="Bradesco Sans"/>
        <scheme val="major"/>
      </rPr>
      <t xml:space="preserve">
Towards Common Metrics and Consistent Reporting of Sustainable Value Creation</t>
    </r>
  </si>
  <si>
    <r>
      <rPr>
        <sz val="10"/>
        <color rgb="FFC00000"/>
        <rFont val="Bradesco Sans"/>
        <scheme val="major"/>
      </rPr>
      <t>Meta 4.4:</t>
    </r>
    <r>
      <rPr>
        <sz val="10"/>
        <rFont val="Bradesco Sans"/>
        <scheme val="major"/>
      </rPr>
      <t xml:space="preserve"> Até 2030, aumentar substancialmente o número de jovens e adultos que tenham habilidades relevantes, inclusive competências técnicas e profissionais, para emprego, trabalho decente e empreendedorismo</t>
    </r>
  </si>
  <si>
    <r>
      <rPr>
        <sz val="10"/>
        <color rgb="FFC00000"/>
        <rFont val="Bradesco Sans"/>
      </rPr>
      <t>Meta 5.1:</t>
    </r>
    <r>
      <rPr>
        <sz val="10"/>
        <rFont val="Bradesco Sans"/>
        <family val="2"/>
      </rPr>
      <t xml:space="preserve"> </t>
    </r>
    <r>
      <rPr>
        <sz val="10"/>
        <rFont val="Bradesco Sans"/>
      </rPr>
      <t>Acabar com todas as formas de discriminação contra todas as mulheres e meninas em toda parte.</t>
    </r>
  </si>
  <si>
    <r>
      <rPr>
        <sz val="10"/>
        <color rgb="FFC00000"/>
        <rFont val="Bradesco Sans"/>
      </rPr>
      <t xml:space="preserve">Meta 5.5: </t>
    </r>
    <r>
      <rPr>
        <sz val="10"/>
        <rFont val="Bradesco Sans"/>
      </rPr>
      <t>Garantir a participação plena e efetiva das mulheres e a igualdade de oportunidades para a liderança em todos os níveis de tomada de decisão na vida política, econômica e pública.</t>
    </r>
  </si>
  <si>
    <r>
      <rPr>
        <sz val="10"/>
        <color rgb="FFC00000"/>
        <rFont val="Bradesco Sans"/>
      </rPr>
      <t>Meta 4.5:</t>
    </r>
    <r>
      <rPr>
        <sz val="10"/>
        <rFont val="Bradesco Sans"/>
      </rPr>
      <t xml:space="preserve"> Até 2030, eliminar as disparidades de gênero na educação e garantir a igualdade de acesso a todos os níveis de educação e formação profissional para os mais vulneráveis, incluindo as pessoas com deficiência, povos indígenas e as crianças em situação de vulnerabilidade.</t>
    </r>
  </si>
  <si>
    <r>
      <rPr>
        <sz val="10"/>
        <color rgb="FFC00000"/>
        <rFont val="Bradesco Sans"/>
      </rPr>
      <t>Meta 5.a:</t>
    </r>
    <r>
      <rPr>
        <sz val="10"/>
        <rFont val="Bradesco Sans"/>
        <family val="2"/>
      </rPr>
      <t xml:space="preserve"> </t>
    </r>
    <r>
      <rPr>
        <sz val="10"/>
        <rFont val="Bradesco Sans"/>
      </rPr>
      <t>Realizar reformas para dar às mulheres direitos iguais aos recursos econômicos, bem como o acesso a propriedade e controle sobre a terra e outras formas de propriedade, serviços financeiros, herança e recursos naturais, de acordo com as leis nacionais.</t>
    </r>
  </si>
  <si>
    <r>
      <rPr>
        <sz val="10"/>
        <color rgb="FFC00000"/>
        <rFont val="Bradesco Sans"/>
      </rPr>
      <t>Meta 8.3:</t>
    </r>
    <r>
      <rPr>
        <sz val="10"/>
        <rFont val="Bradesco Sans"/>
        <family val="2"/>
      </rPr>
      <t xml:space="preserve"> Promover políticas orientadas para o desenvolvimento que apoiem as atividades produtivas, a geração de emprego decente, o empreendedorismo, a criatividade e a inovação, e incentivar a formalização e o crescimento das micro, pequenas e médias empresas, inclusive por meio do acesso a serviços financeiros.</t>
    </r>
  </si>
  <si>
    <r>
      <rPr>
        <sz val="10"/>
        <color rgb="FFC00000"/>
        <rFont val="Bradesco Sans"/>
      </rPr>
      <t>Meta 5.c:</t>
    </r>
    <r>
      <rPr>
        <sz val="10"/>
        <rFont val="Bradesco Sans"/>
      </rPr>
      <t xml:space="preserve"> </t>
    </r>
    <r>
      <rPr>
        <sz val="10"/>
        <rFont val="Bradesco Sans"/>
        <family val="2"/>
      </rPr>
      <t>Adotar e fortalecer políticas sólidas e legislação aplicável para a promoção da igualdade de gênero e o empoderamento de todas as mulheres e meninas em todos os níveis.</t>
    </r>
  </si>
  <si>
    <r>
      <rPr>
        <sz val="10"/>
        <color rgb="FFC00000"/>
        <rFont val="Bradesco Sans"/>
      </rPr>
      <t>Meta 8.10</t>
    </r>
    <r>
      <rPr>
        <sz val="10"/>
        <rFont val="Bradesco Sans"/>
      </rPr>
      <t xml:space="preserve">: </t>
    </r>
    <r>
      <rPr>
        <sz val="10"/>
        <rFont val="Bradesco Sans"/>
        <family val="2"/>
      </rPr>
      <t>Fortalecer a capacidade das instituições financeiras nacionais para incentivar a expansão do acesso aos serviços bancários, de seguros e financeiros para todos.</t>
    </r>
  </si>
  <si>
    <r>
      <rPr>
        <sz val="10"/>
        <color rgb="FFC00000"/>
        <rFont val="Bradesco Sans"/>
      </rPr>
      <t>Meta 8.7:</t>
    </r>
    <r>
      <rPr>
        <sz val="10"/>
        <rFont val="Bradesco Sans"/>
      </rPr>
      <t xml:space="preserve"> </t>
    </r>
    <r>
      <rPr>
        <sz val="10"/>
        <rFont val="Bradesco Sans"/>
        <family val="2"/>
      </rPr>
      <t>Tomar medidas imediatas e eficazes para erradicar o trabalho forçado, acabar com a escravidão moderna e o tráfico de pessoas, e assegurar a proibição e eliminação das piores formas de trabalho infantil, incluindo recrutamento e utilização de crianças-soldado, e até 2025 acabar com o trabalho infantil em todas as suas formas.</t>
    </r>
  </si>
  <si>
    <r>
      <rPr>
        <sz val="10"/>
        <color rgb="FFC00000"/>
        <rFont val="Bradesco Sans"/>
      </rPr>
      <t>Meta 9.3:</t>
    </r>
    <r>
      <rPr>
        <sz val="10"/>
        <rFont val="Bradesco Sans"/>
        <family val="2"/>
      </rPr>
      <t xml:space="preserve"> Aumentar o acesso das pequenas indústrias e outras empresas, particularmente em países em desenvolvimento, aos serviços financeiros, incluindo crédito acessível e sua integração em cadeias de valor e mercados.</t>
    </r>
  </si>
  <si>
    <r>
      <rPr>
        <sz val="10"/>
        <color rgb="FFC00000"/>
        <rFont val="Bradesco Sans"/>
      </rPr>
      <t>Meta 9.5:</t>
    </r>
    <r>
      <rPr>
        <sz val="10"/>
        <rFont val="Bradesco Sans"/>
        <family val="2"/>
      </rPr>
      <t xml:space="preserve"> Fortalecer a pesquisa científica, melhorar as capacidades tecnológicas de setores industriais em todos os países, particularmente os países em desenvolvimento, inclusive, até 2030, incentivando a inovação e aumentando substancialmente o número de trabalhadores de pesquisa e desenvolvimento por milhão de pessoas e os gastos público e privado em pesquisa e desenvolvimento.</t>
    </r>
  </si>
  <si>
    <r>
      <rPr>
        <sz val="10"/>
        <color rgb="FFC00000"/>
        <rFont val="Bradesco Sans"/>
      </rPr>
      <t>Meta 8.4:</t>
    </r>
    <r>
      <rPr>
        <sz val="10"/>
        <rFont val="Bradesco Sans"/>
      </rPr>
      <t xml:space="preserve"> </t>
    </r>
    <r>
      <rPr>
        <sz val="10"/>
        <rFont val="Bradesco Sans"/>
        <family val="2"/>
      </rPr>
      <t>Melhorar progressivamente, até 2030, a eficiência dos recursos globais no consumo e na produção, e empenhar-se para dissociar o crescimento econômico da degradação ambiental, de acordo com o Plano Decenal de Programas sobre Produção e Consumo Sustentáveis, com os países desenvolvidos assumindo a liderança.</t>
    </r>
  </si>
  <si>
    <r>
      <rPr>
        <sz val="10"/>
        <color rgb="FFC00000"/>
        <rFont val="Bradesco Sans"/>
      </rPr>
      <t>Meta 10.2:</t>
    </r>
    <r>
      <rPr>
        <sz val="10"/>
        <rFont val="Bradesco Sans"/>
        <family val="2"/>
      </rPr>
      <t xml:space="preserve"> Até 2030, empoderar e promover a inclusão social, econômica e política de todos, independentemente da idade, gênero, deficiência, raça, etnia, origem, religião, condição econômica ou outra.</t>
    </r>
  </si>
  <si>
    <r>
      <rPr>
        <sz val="10"/>
        <color rgb="FFC00000"/>
        <rFont val="Bradesco Sans"/>
      </rPr>
      <t>Meta 10.4:</t>
    </r>
    <r>
      <rPr>
        <sz val="10"/>
        <rFont val="Bradesco Sans"/>
      </rPr>
      <t xml:space="preserve"> </t>
    </r>
    <r>
      <rPr>
        <sz val="10"/>
        <rFont val="Bradesco Sans"/>
        <family val="2"/>
      </rPr>
      <t>Adotar políticas, especialmente fiscal, salarial e de proteção social, e alcançar progressivamente uma maior igualdade.</t>
    </r>
  </si>
  <si>
    <r>
      <rPr>
        <sz val="10"/>
        <color rgb="FFC00000"/>
        <rFont val="Bradesco Sans"/>
      </rPr>
      <t>Meta 10.5:</t>
    </r>
    <r>
      <rPr>
        <sz val="10"/>
        <rFont val="Bradesco Sans"/>
        <family val="2"/>
      </rPr>
      <t xml:space="preserve"> Melhorar a regulamentação e o monitoramento dos mercados e instituições financeiras globais e fortalecer a implementação de tais regulamentações.</t>
    </r>
  </si>
  <si>
    <r>
      <rPr>
        <sz val="10"/>
        <color rgb="FFC00000"/>
        <rFont val="Bradesco Sans"/>
      </rPr>
      <t>Meta 13b</t>
    </r>
    <r>
      <rPr>
        <sz val="10"/>
        <rFont val="Bradesco Sans"/>
      </rPr>
      <t>: Promover mecanismos para a criação de capacidades para o planejamento relacionado à mudança do clima e à gestão eficaz, nos países menos desenvolvidos, inclusive com foco em mulheres, jovens, comunidades locais e marginalizadas.</t>
    </r>
  </si>
  <si>
    <r>
      <rPr>
        <sz val="10"/>
        <color rgb="FFC00000"/>
        <rFont val="Bradesco Sans"/>
      </rPr>
      <t>Meta 13.3:</t>
    </r>
    <r>
      <rPr>
        <sz val="10"/>
        <rFont val="Bradesco Sans"/>
      </rPr>
      <t xml:space="preserve"> Melhorar a educação, aumentar a conscientização e a capacidade humana e institucional sobre mitigação, adaptação, redução de impacto e alerta precoce da mudança do clima.</t>
    </r>
  </si>
  <si>
    <r>
      <rPr>
        <sz val="10"/>
        <color rgb="FFC00000"/>
        <rFont val="Bradesco Sans"/>
      </rPr>
      <t>Meta 13.2:</t>
    </r>
    <r>
      <rPr>
        <sz val="10"/>
        <rFont val="Bradesco Sans"/>
      </rPr>
      <t xml:space="preserve"> Integrar medidas da mudança do clima nas políticas, estratégias e planejamentos nacionais.</t>
    </r>
  </si>
  <si>
    <r>
      <rPr>
        <sz val="10"/>
        <color rgb="FFC00000"/>
        <rFont val="Bradesco Sans"/>
      </rPr>
      <t>Meta 13.1</t>
    </r>
    <r>
      <rPr>
        <sz val="10"/>
        <rFont val="Bradesco Sans"/>
      </rPr>
      <t>: Reforçar a resiliência e a capacidade de adaptação a riscos relacionados ao clima e às catástrofes naturais em todos os países.</t>
    </r>
  </si>
  <si>
    <r>
      <rPr>
        <sz val="10"/>
        <color rgb="FFC00000"/>
        <rFont val="Bradesco Sans"/>
      </rPr>
      <t>Meta 5.b</t>
    </r>
    <r>
      <rPr>
        <sz val="10"/>
        <rFont val="Bradesco Sans"/>
      </rPr>
      <t>:</t>
    </r>
    <r>
      <rPr>
        <sz val="10"/>
        <rFont val="Bradesco Sans"/>
        <family val="2"/>
      </rPr>
      <t xml:space="preserve"> </t>
    </r>
    <r>
      <rPr>
        <sz val="10"/>
        <rFont val="Bradesco Sans"/>
      </rPr>
      <t>Aumentar o uso de tecnologias de base, em particular as tecnologias de informação e comunicação, para promover o empoderamento das mulheres.</t>
    </r>
  </si>
  <si>
    <t>DJSI 3.5.7</t>
  </si>
  <si>
    <t>Funcionários no Brasil,
por região</t>
  </si>
  <si>
    <t>NA</t>
  </si>
  <si>
    <t>valor econômico gerado</t>
  </si>
  <si>
    <t>valor econômico distribuído</t>
  </si>
  <si>
    <t>valor econômico retido</t>
  </si>
  <si>
    <t>remuneração de capitais de terceiros - alugueis</t>
  </si>
  <si>
    <t>contribuição ao governo</t>
  </si>
  <si>
    <t>JCP e dividendos pagos aos acionistas (pagos e provisionados)</t>
  </si>
  <si>
    <t>Coordenação / Supervisão</t>
  </si>
  <si>
    <t>Administrativo</t>
  </si>
  <si>
    <t>Coordenação/Supervisão</t>
  </si>
  <si>
    <t>DJSI 3.3.1</t>
  </si>
  <si>
    <t>GRI 2-21</t>
  </si>
  <si>
    <t>Proporção da remuneração total anual</t>
  </si>
  <si>
    <t>Remuneração</t>
  </si>
  <si>
    <t>Produtos Socioambientais</t>
  </si>
  <si>
    <t>Produtos próprios</t>
  </si>
  <si>
    <t>com benefícios ambientais</t>
  </si>
  <si>
    <t>com benefícios sociais</t>
  </si>
  <si>
    <t>resultado bruto da intermediação financeira + receitas de prestação de serviços + outras receitas</t>
  </si>
  <si>
    <t>lobby, representação de interesses ou similar</t>
  </si>
  <si>
    <t>liberdade sindical e negociação coletiva</t>
  </si>
  <si>
    <t>fornecedores com impactos sociais negativos potenciais e reais (mão de obra)</t>
  </si>
  <si>
    <t>fornecedores com impactos sociais negativos potenciais e reais (demais)</t>
  </si>
  <si>
    <t xml:space="preserve">fornecedores com impactos ambientais negativos potenciais e reais </t>
  </si>
  <si>
    <t>proporção entre a maior remuneração e a remuneração média da organização</t>
  </si>
  <si>
    <t>resultado bruto da intermediação financeira</t>
  </si>
  <si>
    <t>resultado das operações de seguros, previdência e capitalização</t>
  </si>
  <si>
    <t>receitas de prestação de serviços</t>
  </si>
  <si>
    <t>despesas de pessoal</t>
  </si>
  <si>
    <t>outras despesas administrativas</t>
  </si>
  <si>
    <t>outras receitas/despesas operacionais</t>
  </si>
  <si>
    <t>despesas tributárias</t>
  </si>
  <si>
    <t>resultado de participação em coligadas</t>
  </si>
  <si>
    <t>Assets under Management (AuM) com avaliação ESG</t>
  </si>
  <si>
    <t>campanhas políticas/candidatos locais, regionais ou nacionais*</t>
  </si>
  <si>
    <t>Fornecedores que podem apresentar riscos significativos em direitos humanos</t>
  </si>
  <si>
    <t xml:space="preserve">GRI 405-1
</t>
  </si>
  <si>
    <t>Energia consumida - móvel</t>
  </si>
  <si>
    <t>Energia consumida - estacionária</t>
  </si>
  <si>
    <t>Gestão de materiais</t>
  </si>
  <si>
    <t>GRI 301-3, 301-2</t>
  </si>
  <si>
    <t>Materiais utilizados - renováveis</t>
  </si>
  <si>
    <t>Materiais utilizados - não renováveis</t>
  </si>
  <si>
    <t>Papel</t>
  </si>
  <si>
    <t>Madeira certificada</t>
  </si>
  <si>
    <t>PVC</t>
  </si>
  <si>
    <t>Metal</t>
  </si>
  <si>
    <t>Material reciclado</t>
  </si>
  <si>
    <t>Plástico (produção de cartões)</t>
  </si>
  <si>
    <t>GRI 401-3</t>
  </si>
  <si>
    <t>Licença Maternidade/ Paternidade</t>
  </si>
  <si>
    <t>homens</t>
  </si>
  <si>
    <t>mulheres</t>
  </si>
  <si>
    <t>Empregados que tiraram a licença no ano vigente e cuja licença termina no ano vigente</t>
  </si>
  <si>
    <t>Empregados que tiraram a licença no ano vigente</t>
  </si>
  <si>
    <t>Empregados que tiraram a licença no ano vigente e cuja licença termina no ano seguinte</t>
  </si>
  <si>
    <t>Empregados com expectativa de retorno no ano vigente</t>
  </si>
  <si>
    <t>Empregados que retornaram ao trabalho no período, após o término da licença</t>
  </si>
  <si>
    <t>Empregados que NÃO retornaram ao trabalho, no período, após o término da licença</t>
  </si>
  <si>
    <t>Empregados que voltaram a trabalhar após a licença e que ainda estiveram empregados 12 meses após o retorno ao trabalho</t>
  </si>
  <si>
    <t>Taxa de retorno</t>
  </si>
  <si>
    <t>Taxa de retenção</t>
  </si>
  <si>
    <t>Empregados com direito a usufruir da licença</t>
  </si>
  <si>
    <t xml:space="preserve">GRI 401-1
</t>
  </si>
  <si>
    <t>Média entre contratados e desligados, dividida pelo total de funcionários ao final do período</t>
  </si>
  <si>
    <t>Média de horas de treinamento por nível gerencial</t>
  </si>
  <si>
    <t>taxa</t>
  </si>
  <si>
    <t>Avaliação de desempenho</t>
  </si>
  <si>
    <t>Avaliação de competências</t>
  </si>
  <si>
    <t>Funcionários elegíveis</t>
  </si>
  <si>
    <t>Saúde e segurança ocupacional</t>
  </si>
  <si>
    <t>Número de horas trabalhadas (em milhões)</t>
  </si>
  <si>
    <t>Óbitos resultantes de acidentes de trabalho</t>
  </si>
  <si>
    <t>índice</t>
  </si>
  <si>
    <t>Acidentes de trabalho com consequência grave (exceto óbitos)</t>
  </si>
  <si>
    <t>Acidentes de trabalho de comunicação obrigatória</t>
  </si>
  <si>
    <t>Principais tipos de acidente de trabalho</t>
  </si>
  <si>
    <t>Óbitos resultantes de doenças profissionais</t>
  </si>
  <si>
    <t>Doenças profissionais de comunicação obrigatória</t>
  </si>
  <si>
    <t>Principais tipos de doenças profissionais</t>
  </si>
  <si>
    <t>texto</t>
  </si>
  <si>
    <t>Típico - ocorrem no exercício do trabalho, provocando lesão corporal;  
Trajeto - ocorrem no deslocamento do funcionário até o trabalho</t>
  </si>
  <si>
    <t>CID M, CID G e CID F</t>
  </si>
  <si>
    <t>CID S, CID F, 
CID M e CID G</t>
  </si>
  <si>
    <t>CID S, CID M, 
CID F e CID G</t>
  </si>
  <si>
    <t>CID S, CID M, 
CID F e CID R</t>
  </si>
  <si>
    <t>NPS Pessoa Física</t>
  </si>
  <si>
    <t>Remuneração da alta direção</t>
  </si>
  <si>
    <t>Remuneração fixa</t>
  </si>
  <si>
    <t>Remuneração variável</t>
  </si>
  <si>
    <t>Benefícios de aposentadoria</t>
  </si>
  <si>
    <t>GRI 2-19</t>
  </si>
  <si>
    <t>Canal Corporativo de Denúncias</t>
  </si>
  <si>
    <t>Natureza dos relatos</t>
  </si>
  <si>
    <t>Conduta/comportamento</t>
  </si>
  <si>
    <t>Postura profissional inadequada</t>
  </si>
  <si>
    <t>Atendimento ao cliente/ usuário</t>
  </si>
  <si>
    <t>Assédio moral</t>
  </si>
  <si>
    <t>Assédio sexual</t>
  </si>
  <si>
    <t>Discriminação</t>
  </si>
  <si>
    <t>Corrupção</t>
  </si>
  <si>
    <t>Resultado da análise</t>
  </si>
  <si>
    <t>Em apuração</t>
  </si>
  <si>
    <t>Improcedente</t>
  </si>
  <si>
    <t>Parcialmente procedente</t>
  </si>
  <si>
    <t>Procedente</t>
  </si>
  <si>
    <t>Medidas adotadas</t>
  </si>
  <si>
    <t>Advertência</t>
  </si>
  <si>
    <t>Reorientação</t>
  </si>
  <si>
    <t>Dispensa</t>
  </si>
  <si>
    <t>Outros</t>
  </si>
  <si>
    <t>GRI 2-26</t>
  </si>
  <si>
    <t>Ética</t>
  </si>
  <si>
    <t>Prevenção à corrupção</t>
  </si>
  <si>
    <t>Relacionamento com clientes e usuários</t>
  </si>
  <si>
    <t>Prevenção à lavagem de dinheiro</t>
  </si>
  <si>
    <t>Compliance</t>
  </si>
  <si>
    <t>Assédio</t>
  </si>
  <si>
    <t>GRI 2-24</t>
  </si>
  <si>
    <t>Diversidade e Direitos Humanos</t>
  </si>
  <si>
    <t>Segurança da informação</t>
  </si>
  <si>
    <t>Saúde e segurança no trabalho</t>
  </si>
  <si>
    <t>Riscos</t>
  </si>
  <si>
    <t>Funcionários treinados em</t>
  </si>
  <si>
    <t xml:space="preserve">
Acidentes de trabalho</t>
  </si>
  <si>
    <t>Doenças profissionais</t>
  </si>
  <si>
    <t>Étnico-racial</t>
  </si>
  <si>
    <t>Gênero</t>
  </si>
  <si>
    <t>Religião</t>
  </si>
  <si>
    <t>Opinião política</t>
  </si>
  <si>
    <t>Origem social</t>
  </si>
  <si>
    <t xml:space="preserve">Queixas por discriminação </t>
  </si>
  <si>
    <t>Queixas analisadas</t>
  </si>
  <si>
    <t>Inconclusiva</t>
  </si>
  <si>
    <t>Em avaliação</t>
  </si>
  <si>
    <t>Medidas corretivas tomadas</t>
  </si>
  <si>
    <t>Feedback e reorientação</t>
  </si>
  <si>
    <t>Transferência do local de trabalho</t>
  </si>
  <si>
    <t>Queixas relacionadas aos direitos humanos</t>
  </si>
  <si>
    <t>Total de queixas</t>
  </si>
  <si>
    <t>GRI 406-1</t>
  </si>
  <si>
    <t>Transporte de Correspondências</t>
  </si>
  <si>
    <r>
      <t xml:space="preserve">DRE por país </t>
    </r>
    <r>
      <rPr>
        <sz val="12"/>
        <color theme="0"/>
        <rFont val="Montserrat"/>
      </rPr>
      <t>(GRI 207-4b)</t>
    </r>
  </si>
  <si>
    <t>Receitas de intermediação financeira</t>
  </si>
  <si>
    <t>Despesas de intermediação financeira</t>
  </si>
  <si>
    <t>Número de empregados</t>
  </si>
  <si>
    <t xml:space="preserve">(1) Agência Nova York; Bradesco North America LLC; Bradesco Securities, Inc.; Bradesco Bank, Bradesco Investments e Bradesco Global Advisors e Bradesco Global Advisors; </t>
  </si>
  <si>
    <t>(2) Bradesco Argentina S.A. e Bradesco Argentina de Seguros S.A.;</t>
  </si>
  <si>
    <t>(3) Bradescard México, Sociedad de Responsabilidad Limitada e Odontored Seguros Dentales S.A.;</t>
  </si>
  <si>
    <t>(4) Agência Grand Cayman; Cidade Capital Markets Ltd.; e Brasília Cayman Investments II Limited;</t>
  </si>
  <si>
    <t>(5) Banco Bradesco Europa S.A.; e</t>
  </si>
  <si>
    <t>(6) China: Bradesco Securities Hong Kong Limited, Inglaterra: Bradesco Securities UK Limited e Portugal: Bradport - SGPS Sociedade Unipessoal.</t>
  </si>
  <si>
    <t>(**) Brasil = Organização Bradesco (-) Saldos líquidos das eliminações de consolidação das empresas no exterior.</t>
  </si>
  <si>
    <t>Total água descartada</t>
  </si>
  <si>
    <t xml:space="preserve">¹ Programa Brasileiro GHG Protocol: https://eaesp.fgv.br/centros/centro-estudos-sustentabilidade/projetos/programa-brasileiro-ghg-protocol. Ferramenta de cálculo: https://docs.google.com/forms/d/e/1FAIpQLSd28GUG1Kc8wXj8JNRAFhMRh32r24Wome4RBuEdsnEb3OLB0Q/viewform </t>
  </si>
  <si>
    <t>Nota: Foi mantida a apresentação do desempenho do Bradesco em 2019 apenas na planilha de indicadores ambientais, devido ser o ano-base das metas estabelecidas pelo Plano Diretor de Ecoeficiência.</t>
  </si>
  <si>
    <t xml:space="preserve">Metodologia do Programa Brasileiro GHG Protocol. Fatores de emissão de 2023, referenciados na ferramenta fornecida pelo Programa¹. </t>
  </si>
  <si>
    <t>Referência no Relatório Anual Integrado</t>
  </si>
  <si>
    <t>Referência no Relatório ESG</t>
  </si>
  <si>
    <t>Escopo 1, substituição da frota da diretoria executiva dos carros flex por híbridos e elétricos e otimização do uso da frota aérea.
Escopo 3, otimização de rotas de distribuição e coleta; digitalização de processos e incentivo para que nossos clientes utilizem produtos e serviços digitais.</t>
  </si>
  <si>
    <t>Receita BRGAAP (receitas de intermediação financeira + receita de prestação de serviços + prêmios retidos de seguros, planos de previdência e capitalização + resultado de participações em coligadas e de controle compartilhado + outras receitas operacionais)</t>
  </si>
  <si>
    <t>Indicador por lucro líquido contábil</t>
  </si>
  <si>
    <t>Água descartada</t>
  </si>
  <si>
    <t>Em relação ao ano base (2019), considerando o consumo de água nova.</t>
  </si>
  <si>
    <t>Considera água nova consumida, subtraindo-se água de reúso</t>
  </si>
  <si>
    <t xml:space="preserve">Uso de ferramenta do Programa Brasileiro GHG Protocol para conversão de litros de combustível no correspndente poder calorífico em GJ. </t>
  </si>
  <si>
    <t>NA = não aplicável</t>
  </si>
  <si>
    <t>Os resíduos comuns e recicláveis dos núcleos administrativos são pesados e reportados em ferramenta sistematizada. Os resíduos tecnológicos são encaminhados para descaracterização e descarte, e a quantidade é reportada por meio de Certificado de Destinação dos Resíduos. Os resíduos gerados pela rede de agências é estimado a partir da relação peso x funcionário, com base na pesagem realizada em agências que estão em prédios administrativos.</t>
  </si>
  <si>
    <t>A coleta de informações é feita por meio de hidrômetros tanto para os poços, ETE e água pluvial. No caso de água adquirida via concessionárias, obtém-se os dados de consumo por meio das contas lançadas em ferramenta sistematizada. Em 2021 e 2023, devido à inviabilidade financeira, não houve aproveitamento de água pluvial.</t>
  </si>
  <si>
    <t>Para energia adquirida via concessionárias, obtém-se os dados de consumo por meio das contas lançadas em ferramenta sistematizada. Para contas não disponibilizadas, estima-se o consumo por inteligência artificial, utilizando-se a média de consumo histórica ou tomando-se agências de porte semelhante como referência. Devido à estratégia de consumo de energia exclusivamente de fontes renováveis, divulgamos a energia adquirida de fontes alternativas ao SIN e/ou conforme a geração relacionada às I-RECs adquiridas. O acionamento de geradores ocorre apenas em contingência, representando 0,61% do consumo observado.</t>
  </si>
  <si>
    <t>Valores contemplam materiais de escritório, como papel para impressão, formulários, envelopes, bobinas, lápis, entre outros (sistema de suprimentos online); plástico e metal para produção de cartões (base de dados de cartões produzidos).</t>
  </si>
  <si>
    <t>Contempla todos os prestadores de serviços, gerenciados via sistema de "não funcionários" (Techsocial). São exemplos: advogados, arquitetos, consultores, engenheiros, profissionais de limpeza e manutenção, médicos, vigilantes, entre outros.</t>
  </si>
  <si>
    <t>Contempla todos os estagiários do Banco e ligadas</t>
  </si>
  <si>
    <t>Em 2023, houve mudança na base considerada para levantamento do número desses profissionais.</t>
  </si>
  <si>
    <t>Movimentações de funcionários e aprendizes do Banco e ligadas, ao longo do ano</t>
  </si>
  <si>
    <t>Após releitura do demandado pelo indicador GRI, o histórico foi recalculado.</t>
  </si>
  <si>
    <t>Total de funcionários que retornaram ao trabalho após a licença dividido pelo total de funcionários que deveriam retornar, multiplicado por 100</t>
  </si>
  <si>
    <t>Total de funcionários que permaneceram na Organização 12 meses após retornarem da licença dividido pelo total de funcionários que retornaram da licença no período de relato anterior, multiplicado por 100</t>
  </si>
  <si>
    <t>Média horas de treinamento online e presencial</t>
  </si>
  <si>
    <t>ND = Não disponível</t>
  </si>
  <si>
    <t xml:space="preserve">Total de avaliações completas dividido pelo total de avaliações enviadas¹ </t>
  </si>
  <si>
    <t>Voluntariado³</t>
  </si>
  <si>
    <t>³ Em 2020, as ações de voluntariado foram parcialmente suspensas devido à pandemia.</t>
  </si>
  <si>
    <t>Considera o total de dias de ausência de funcionários e aprendizes do banco e ligadas, descontadas as férias, dividido pela quantidade média de funcionários no ano, multiplicado pelos 330 dias úteis</t>
  </si>
  <si>
    <t>Total e percentual de funcionários, aprendizes, estagiários e estatutários treinados</t>
  </si>
  <si>
    <t>Total de avaliações enviadas dividido pelo total de funcionários ativos em dezembro/23²</t>
  </si>
  <si>
    <t>² Não contempla funcionários de fundações, aposentados por invalidez, expatriados, diretores, estagiários, dirigentes sindicais liberados, funcionários afastados há mais de 270 dias no período. Base 30/04/2024.</t>
  </si>
  <si>
    <t>Média de remuneração dos homens de cada grupo dividido pela média de remuneração de mulheres de cada grupo. 
Para o grupo "Diretoria + Conselho de Administração", considera-se a média de honorários anual e a média do total de compensações. Para os demais grupos, considera-se a média de salários-base e salário-base mais outros incentivos financeiros, conforme demandado pelo indicador. 
São considerados os funcionários, aprendizes e estagiários de todas as empresas do consolidado financeiro. Não contempla os funcionários do exterior, os expatriados e os aposentados por invalidez.</t>
  </si>
  <si>
    <t>Contempla funcionários e aprendizes com jornada equivalente a 180h mensais do Banco e Ligadas.
Não contempla funcionários do exterior, estagiários, estatutários, aposentados por invalidez e expatriados.</t>
  </si>
  <si>
    <t>Contempla funcionários e aprendizes do Banco e Ligadas.
Não contempla estatutários, funcionários do exterior, expatriados, aposentados por invalidez e estagiários.</t>
  </si>
  <si>
    <t>Contempla funcionários com jornada equivalente a 220h mensais do Banco e Ligadas.
Não contempla estatutários, funcionários do exterior, expatriados, aposentados por invalidez, aprendizes e estagiários.</t>
  </si>
  <si>
    <t>Contempla funcionários e aprendizes com jornada equivalente a 180h mensais do Banco e Ligadas.
Não contempla estatutários, funcionários do exterior, expatriados, aposentados por invalidez e estagiários.</t>
  </si>
  <si>
    <t>Contempla funcionários do Banco e Ligadas.
Não contempla estatutários, funcionários do exterior, expatriados, aposentados por invalidez, aprendizes e estagiários.</t>
  </si>
  <si>
    <t>Contempla aprendizes do Banco e Ligadas.
Não contempla estatutários, funcionários (Brasil e exterior), expatriados, aposentados por invalidez e estagiários.</t>
  </si>
  <si>
    <t>Contempla funcionários, aprendizes, estagiários e estatutários do Banco e Ligadas.
Não contempla funcionários do exterior, expatriados e aposentados por invalidez.</t>
  </si>
  <si>
    <t>Contempla funcionários, aprendizes, estagiários e estatutários do Banco e Ligadas.
Não contempla funcionários do exterior, expatriados e aposentados por invalidez. 
Negros contemplam pretos e pardos.</t>
  </si>
  <si>
    <t>Contempla funcionários, aprendizes, estagiários e estatutários do Banco e Ligadas. Não contempla funcionários do exterior, expatriados e aposentados por invalidez.</t>
  </si>
  <si>
    <t>Contratações de funcionários e aprendizes, no Banco e ligadas.
Não contempla estatutários, funcionários do exterior e estagiários.</t>
  </si>
  <si>
    <t>Desligamentos de funcionários e aprendizes, no Banco e ligadas.
Não contempla estatutários, funcionários do exterior e estagiários.</t>
  </si>
  <si>
    <t>Todos os funcionários têm direito à licença parental. O número considera funcionários e aprendizes do Banco e ligadas. Não contempla estatutários, funcionários do exterior e estagiários.</t>
  </si>
  <si>
    <t>Funcionários e aprendizes do Banco e ligadas. 
Não contempla estatutários, funcionários do exterior e estagiários.</t>
  </si>
  <si>
    <t>Pesquisa disponibilizada a todos os funcionários do Banco e Ligadas. Percentual de favorabilidade.</t>
  </si>
  <si>
    <t>Acidentes de trabalho típico ou de trajeto que levam a óbito</t>
  </si>
  <si>
    <t>Todo acidente de trabalho em que o funcionário seja afastado por incapacidade laborativa por um dia ou mais, deve ser comunicado à previdência social, via e-social, com abertura de CAT.</t>
  </si>
  <si>
    <t>Casos identificados de doença relacionada à atividade profissional - cruzamento entre CID (Código Internacional de Doenças) e CNAE (Classificação Nacional de Atividades Econômicas), conforme classificação do NTEP (Nexo Técnico Epidemiológico Previdenciário), e notificadas com emissão de CAT por doença ocupacional.</t>
  </si>
  <si>
    <t>Principais casos de doenças ocupacionais, conforme o CID</t>
  </si>
  <si>
    <t xml:space="preserve">Análise de toda posição consolidada de clientes correntistas ativos e todas as demais empresas do conglomerado. </t>
  </si>
  <si>
    <t>Justificativa</t>
  </si>
  <si>
    <t>Critérios</t>
  </si>
  <si>
    <t>Embora existam registros históricos anteriores à 2021, optou-se por estabelecer esse ano como base a fim de demonstrar crescimento mais condizente ao momento do Banco.</t>
  </si>
  <si>
    <t>Para chegar ao percentual de atendimento em até 5 dias da Organização, ponderou-se o total de manifestações de cada ouvidoria (Banco Bradesco e Grupo Bradesco Seguros) versus seu percentual de atendimento nesse prazo.</t>
  </si>
  <si>
    <t>Foi identificada duplicidade no reporte de um dos canais de atendimento no período de 2020 a 2022, sendo corrigido nessa edição.</t>
  </si>
  <si>
    <t>Foi identificada duplicidade no reporte de um dos canais de atendimento no período de 2020 a 2022, com impacto sobre o número total de reclamações, sendo corrigido nessa edição.</t>
  </si>
  <si>
    <t>Foi identificada duplicidade no reporte de um dos canais de atendimento no período de 2020 a 2022, com impacto sobre o percentual de atendimento em até 5 dias, sendo corrigido nessa edição.</t>
  </si>
  <si>
    <t xml:space="preserve">Base de dados de manifestações recebidas pela Organização em todos os canais disponíveis a clientes e não clientes (agências, telebanco, fale conosco - primeira instância, BCB, CVM, carta, imprensa, ouvidoria, procon, defensoria pública, consumidor.gov.br, reclame aqui). </t>
  </si>
  <si>
    <t>Valor total investido pela Fundação Bradesco para o desenvolvimento de suas atividades</t>
  </si>
  <si>
    <t>Total de doações e patrocínios viabilizados por recursos próprios</t>
  </si>
  <si>
    <t>Total de doações e patrocínios incentivados (Leis de Incentivo)</t>
  </si>
  <si>
    <t>Desligamentos voluntários divididos pelo total de funcionários ao final do período</t>
  </si>
  <si>
    <t>Volume total de ações registradas no Portal Voluntários Bradesco</t>
  </si>
  <si>
    <t>Número de funcionários e estagiários que participaram de ao menos uma ação de voluntariado no ano</t>
  </si>
  <si>
    <t>Volume total de horas dedicadas pelos funcionários e estagiários nas ações registradas no Portal Voluntários Bradesco</t>
  </si>
  <si>
    <t>Número total de pessoas beneficiadas pelas ações registradas no Portal Voluntários Bradesco</t>
  </si>
  <si>
    <t>Identificada divergência na consolidação do saldo do CDC recursos hídricos em 2022, retificou-se o saldo de produtos próprios com benefícios ambientais.</t>
  </si>
  <si>
    <t>Consolidação do saldo em produtos próprios com benefícios ambientais e sociais (como Fotovoltaica, Aquecedor Solar, Veículos Elétricos e Híbridos, Microcrédito, Acessibilidade, Arranjos Produtivos Locais, entre outros), e saldo em repasses do BNDES (como Finame, Moderagro, Moderinfra, Proirriga, Prodecoop, entre outros)</t>
  </si>
  <si>
    <t>Remuneração total anual do indivíduo mais bem pago da Organização dividido pela Remuneração total anual média de todos os funcionários</t>
  </si>
  <si>
    <t>Base de fornecedores com status "Homologados"</t>
  </si>
  <si>
    <t>Quantidade de fornecedores homologados no ano</t>
  </si>
  <si>
    <t>Quantidade de fornecedores com contratos ativos ao final do exercício</t>
  </si>
  <si>
    <t>Total de gastos com fornecedores da Organização Bradesco (Banco Bradesco, Grupo Bradesco Seguros e unidades no exterior)</t>
  </si>
  <si>
    <t>A distribuição dos percentuais por regiões em 2023 considera somente os gastos com fornecedores do Banco Bradesco. A soma totaliza 99% porque os demais 1% dos foram gastos com fornecedores alocados no exterior.</t>
  </si>
  <si>
    <t xml:space="preserve">Quantidade de empresas que passaram pelos crivos / diligência do processo de homologação e foram homologadas no período </t>
  </si>
  <si>
    <t>Fornecedores com contratos ativos identificados com apontamentos ambientais</t>
  </si>
  <si>
    <t>Fornecedores com contratos ativos identificados com apontamentos sociais</t>
  </si>
  <si>
    <t>São considerados os fornecedores classificados como críticos, sob o ponto de vista social, ambiental e climático, identificados e avaliados no escopo da Norma de Riscos Social, Ambiental e Climático da Organização Bradesco.</t>
  </si>
  <si>
    <t>Os casos publicados como "em avaliação" referentes à 2022 foram concluídos e distribuídos na tabela conforme à conclusão da análise.</t>
  </si>
  <si>
    <t>R$ milhares</t>
  </si>
  <si>
    <t>Embora o Canal Corporativo de Denúncias tenha sido estruturado em 2021, já mantínhamos, por meio do nosso Sistema de Gestão da Responsabilidade Social Corporativa, uma estrutura de escuta e tratamento de manifestações, cujos casos foram reportados no nosso Relatório Integrado de 2020, página. 227.</t>
  </si>
  <si>
    <t>As informações que aqui reportamos contemplam o período de janeiro a dezembro de 2023. Para a sua construção, adotamos as normas da Global Reporting Initiative (GRI) e as diretrizes de Relato Integrado da Value Reporting Foundation (IIRC). Ainda nos orientamos por diretrizes, metodologias e frameworks globais de reporte como: Sustainability Accounting Standards Board (SASB) e SASB Materiality Map; Índice de Sustentabilidade Empresarial (ISE) da B3 (Brasil, Bolsa, Balcão); Índice Dow Jones de Sustentabilidade (DJSI); CDP Climate Guidance e Task Force on Climate_x0002_related Financial Disclosures (TCFD). Os dados dessa planilha passaram pelo processo de asseguração limitada de auditores independentes da KPMG. Para ter acesso à carta de asseguração, fale conosco por meio do e-mail sustentabilidade@bradesco.com.br.</t>
  </si>
  <si>
    <t>SASB FN-AC-330a.1, 
FN-IB-330a.1</t>
  </si>
  <si>
    <t>405-1 | SASB FN-AC-330a.1, FN-IB-330a.1</t>
  </si>
  <si>
    <t>GRI 2-7 | SASB FN-AC-330a.1, FN-IB-330a.1</t>
  </si>
  <si>
    <t>GRI 403-9</t>
  </si>
  <si>
    <t>GRI 403-10</t>
  </si>
  <si>
    <r>
      <t xml:space="preserve">Brasil </t>
    </r>
    <r>
      <rPr>
        <b/>
        <vertAlign val="superscript"/>
        <sz val="9"/>
        <color theme="1" tint="0.249977111117893"/>
        <rFont val="Bradesco Sans"/>
      </rPr>
      <t>(**)</t>
    </r>
  </si>
  <si>
    <r>
      <t>Estados Unidos</t>
    </r>
    <r>
      <rPr>
        <b/>
        <vertAlign val="superscript"/>
        <sz val="9"/>
        <color theme="1" tint="0.249977111117893"/>
        <rFont val="Bradesco Sans"/>
      </rPr>
      <t xml:space="preserve"> (1)</t>
    </r>
  </si>
  <si>
    <r>
      <t>Argentina</t>
    </r>
    <r>
      <rPr>
        <b/>
        <vertAlign val="superscript"/>
        <sz val="9"/>
        <color theme="1" tint="0.249977111117893"/>
        <rFont val="Bradesco Sans"/>
      </rPr>
      <t>(2)</t>
    </r>
  </si>
  <si>
    <r>
      <t>México</t>
    </r>
    <r>
      <rPr>
        <b/>
        <vertAlign val="superscript"/>
        <sz val="9"/>
        <color theme="1" tint="0.249977111117893"/>
        <rFont val="Bradesco Sans"/>
      </rPr>
      <t>(3)</t>
    </r>
  </si>
  <si>
    <r>
      <t>Ilhas Cayman</t>
    </r>
    <r>
      <rPr>
        <b/>
        <vertAlign val="superscript"/>
        <sz val="9"/>
        <color theme="1" tint="0.249977111117893"/>
        <rFont val="Bradesco Sans"/>
      </rPr>
      <t>(4)</t>
    </r>
  </si>
  <si>
    <r>
      <t>Luxemburgo</t>
    </r>
    <r>
      <rPr>
        <b/>
        <vertAlign val="superscript"/>
        <sz val="9"/>
        <color theme="1" tint="0.249977111117893"/>
        <rFont val="Bradesco Sans"/>
      </rPr>
      <t xml:space="preserve"> (5) </t>
    </r>
  </si>
  <si>
    <r>
      <t>Outros países</t>
    </r>
    <r>
      <rPr>
        <b/>
        <vertAlign val="superscript"/>
        <sz val="9"/>
        <color theme="1" tint="0.249977111117893"/>
        <rFont val="Bradesco Sans"/>
      </rPr>
      <t xml:space="preserve"> (6)</t>
    </r>
  </si>
  <si>
    <r>
      <t xml:space="preserve">aquisição de energia - </t>
    </r>
    <r>
      <rPr>
        <i/>
        <sz val="10"/>
        <color theme="1" tint="0.249977111117893"/>
        <rFont val="Bradesco Sans"/>
      </rPr>
      <t>Location based</t>
    </r>
  </si>
  <si>
    <r>
      <t>Metodologia do Programa Brasileiro GHG Protocol. Fator de emissão do Sistema Interligado Nacional (SIN): 0,0385 tCO</t>
    </r>
    <r>
      <rPr>
        <vertAlign val="subscript"/>
        <sz val="8"/>
        <color theme="1" tint="0.249977111117893"/>
        <rFont val="Bradesco Sans"/>
      </rPr>
      <t>2</t>
    </r>
    <r>
      <rPr>
        <sz val="8"/>
        <color theme="1" tint="0.249977111117893"/>
        <rFont val="Bradesco Sans"/>
      </rPr>
      <t>/MWh.</t>
    </r>
  </si>
  <si>
    <r>
      <t xml:space="preserve">aquisição de energia - </t>
    </r>
    <r>
      <rPr>
        <i/>
        <sz val="10"/>
        <color theme="1" tint="0.249977111117893"/>
        <rFont val="Bradesco Sans"/>
      </rPr>
      <t>Market based</t>
    </r>
  </si>
  <si>
    <r>
      <t xml:space="preserve">transporte e distribuição (frota terceirizada – </t>
    </r>
    <r>
      <rPr>
        <i/>
        <sz val="10"/>
        <color theme="1" tint="0.249977111117893"/>
        <rFont val="Bradesco Sans"/>
      </rPr>
      <t>upstream</t>
    </r>
    <r>
      <rPr>
        <sz val="10"/>
        <color theme="1" tint="0.249977111117893"/>
        <rFont val="Bradesco Sans"/>
      </rPr>
      <t>)</t>
    </r>
  </si>
  <si>
    <r>
      <t xml:space="preserve">Em 2023, a metodologia do Programa Brasileiro GHG Protocol passou a considerar as emissões relacionadas ao </t>
    </r>
    <r>
      <rPr>
        <i/>
        <sz val="8"/>
        <color theme="1" tint="0.249977111117893"/>
        <rFont val="Bradesco Sans"/>
      </rPr>
      <t xml:space="preserve">homeoffice </t>
    </r>
    <r>
      <rPr>
        <sz val="8"/>
        <color theme="1" tint="0.249977111117893"/>
        <rFont val="Bradesco Sans"/>
      </rPr>
      <t>na categoria deslocamento casa trabalho. Para permitir a comparabilidade, a apresentação dos valores de 2021 e 2022 foi ajustada.</t>
    </r>
  </si>
  <si>
    <r>
      <t>tCO</t>
    </r>
    <r>
      <rPr>
        <vertAlign val="subscript"/>
        <sz val="10"/>
        <color theme="1" tint="0.249977111117893"/>
        <rFont val="Bradesco Sans"/>
      </rPr>
      <t>2</t>
    </r>
    <r>
      <rPr>
        <sz val="10"/>
        <color theme="1" tint="0.249977111117893"/>
        <rFont val="Bradesco Sans"/>
      </rPr>
      <t>e/R$ MM</t>
    </r>
  </si>
  <si>
    <r>
      <t>tCO</t>
    </r>
    <r>
      <rPr>
        <vertAlign val="subscript"/>
        <sz val="10"/>
        <color theme="1" tint="0.249977111117893"/>
        <rFont val="Bradesco Sans"/>
      </rPr>
      <t>2</t>
    </r>
    <r>
      <rPr>
        <sz val="10"/>
        <color theme="1" tint="0.249977111117893"/>
        <rFont val="Bradesco Sans"/>
      </rPr>
      <t>e/func</t>
    </r>
  </si>
  <si>
    <r>
      <t>tCO</t>
    </r>
    <r>
      <rPr>
        <vertAlign val="subscript"/>
        <sz val="10"/>
        <color theme="1" tint="0.249977111117893"/>
        <rFont val="Bradesco Sans"/>
      </rPr>
      <t>2</t>
    </r>
    <r>
      <rPr>
        <sz val="10"/>
        <color theme="1" tint="0.249977111117893"/>
        <rFont val="Bradesco Sans"/>
      </rPr>
      <t>e/FTE</t>
    </r>
  </si>
  <si>
    <r>
      <rPr>
        <b/>
        <sz val="10"/>
        <color theme="1" tint="0.249977111117893"/>
        <rFont val="Bradesco Sans"/>
      </rPr>
      <t>Definição de propósito</t>
    </r>
    <r>
      <rPr>
        <sz val="10"/>
        <color theme="1" tint="0.249977111117893"/>
        <rFont val="Bradesco Sans"/>
      </rPr>
      <t xml:space="preserve">
O objetivo declarado da empresa, como a expressão dos meios pelos quais propõe soluções para questões econômicas, ambientais e sociais. O objetivo corporativo deve criar valor para todas as partes interessadas, incluindo os acionistas.</t>
    </r>
  </si>
  <si>
    <r>
      <rPr>
        <b/>
        <sz val="10"/>
        <color theme="1" tint="0.249977111117893"/>
        <rFont val="Bradesco Sans"/>
      </rPr>
      <t>Composição do conselho</t>
    </r>
    <r>
      <rPr>
        <sz val="10"/>
        <color theme="1" tint="0.249977111117893"/>
        <rFont val="Bradesco Sans"/>
      </rPr>
      <t xml:space="preserve">
Composição do mais alto órgão de governança e seus comitês por: competências relacionadas com aspectos econômicos, ambientais e sociais, executivo ou não executivo; independência; mandato no órgão de governança; número de outras posições e compromissos significativos do indivíduo, e a natureza do compromissos; gênero; participação em grupos sociais sub- representados; competências relativas a temas econômicos, ambientais e sociais; representação das partes interessadas.</t>
    </r>
  </si>
  <si>
    <r>
      <rPr>
        <b/>
        <sz val="10"/>
        <color theme="1" tint="0.249977111117893"/>
        <rFont val="Bradesco Sans"/>
      </rPr>
      <t>Impacto de questões materiais nas partes interessadas</t>
    </r>
    <r>
      <rPr>
        <sz val="10"/>
        <color theme="1" tint="0.249977111117893"/>
        <rFont val="Bradesco Sans"/>
      </rPr>
      <t xml:space="preserve">
Uma lista dos tópicos que são materiais para as principais partes interessadas e para a empresa. Como os temas foram identificados e como as partes interessadas foram envolvidas.</t>
    </r>
  </si>
  <si>
    <r>
      <rPr>
        <b/>
        <sz val="10"/>
        <color theme="1" tint="0.249977111117893"/>
        <rFont val="Bradesco Sans"/>
      </rPr>
      <t>Anticorrupção</t>
    </r>
    <r>
      <rPr>
        <sz val="10"/>
        <color theme="1" tint="0.249977111117893"/>
        <rFont val="Bradesco Sans"/>
      </rPr>
      <t xml:space="preserve">
1.	Número total e percentual de membros do órgão de governança, funcionários e parceiros de negócios, aos quais foram comunicados os procedimentos e as políticas de combate à corrupção adotados pela Organização, discriminados por região.
2.	Número total e percentual de membros do órgão de governança e funcionários que receberam capacitação em combate à corrupção, discriminados por categoria profissional e região.
3.	Número total e natureza dos casos confirmados de corrupção.</t>
    </r>
  </si>
  <si>
    <r>
      <rPr>
        <b/>
        <sz val="10"/>
        <color theme="1" tint="0.249977111117893"/>
        <rFont val="Bradesco Sans"/>
      </rPr>
      <t>Mecanismos para aconselhamento e apresentação de preocupações</t>
    </r>
    <r>
      <rPr>
        <sz val="10"/>
        <color theme="1" tint="0.249977111117893"/>
        <rFont val="Bradesco Sans"/>
      </rPr>
      <t xml:space="preserve">
Uma descrição dos mecanismos para:
1.	Busca de aconselhamento sobre como implementar as políticas e práticas da Organização para uma conduta empresarial responsável; e
2.	Relatar preocupações relativas à conduta empresarial da Organização.</t>
    </r>
  </si>
  <si>
    <r>
      <rPr>
        <b/>
        <sz val="10"/>
        <color theme="1" tint="0.249977111117893"/>
        <rFont val="Bradesco Sans"/>
      </rPr>
      <t>Integrando risco e oportunidade no processo de negócios</t>
    </r>
    <r>
      <rPr>
        <sz val="10"/>
        <color theme="1" tint="0.249977111117893"/>
        <rFont val="Bradesco Sans"/>
      </rPr>
      <t xml:space="preserve">
Fator de risco da empresa e divulgações de oportunidades que claramente identificam os riscos e oportunidades materiais enfrentados pela empresa especificamente (em oposição aos riscos do setor genérico), o apetite da empresa em relação a esses riscos, como esses riscos e oportunidades mudaram ao longo do tempo e a resposta a essas mudanças. Essas oportunidades e riscos devem integrar questões econômicas, ambientais e sociais materiais, incluindo mudança do clima e administração de dados.</t>
    </r>
  </si>
  <si>
    <r>
      <rPr>
        <b/>
        <sz val="10"/>
        <color theme="1" tint="0.249977111117893"/>
        <rFont val="Bradesco Sans"/>
      </rPr>
      <t>Emissões de gases de efeito estufa (GEE)</t>
    </r>
    <r>
      <rPr>
        <sz val="10"/>
        <color theme="1" tint="0.249977111117893"/>
        <rFont val="Bradesco Sans"/>
      </rPr>
      <t xml:space="preserve"> 
Para todos os gases de efeito estufa relevantes (por exemplo, dióxido de carbono, metano, óxido nitroso, gases fluorados, etc.), relatar
em toneladas métricas de dióxido de carbono equivalente (tCO</t>
    </r>
    <r>
      <rPr>
        <vertAlign val="subscript"/>
        <sz val="10"/>
        <color theme="1" tint="0.249977111117893"/>
        <rFont val="Bradesco Sans"/>
      </rPr>
      <t>2</t>
    </r>
    <r>
      <rPr>
        <sz val="10"/>
        <color theme="1" tint="0.249977111117893"/>
        <rFont val="Bradesco Sans"/>
      </rPr>
      <t xml:space="preserve">e) as emissões de Escopo 1 e Escopo 2, conforme </t>
    </r>
    <r>
      <rPr>
        <i/>
        <sz val="10"/>
        <color theme="1" tint="0.249977111117893"/>
        <rFont val="Bradesco Sans"/>
      </rPr>
      <t xml:space="preserve">GHG Protocol. </t>
    </r>
    <r>
      <rPr>
        <sz val="10"/>
        <color theme="1" tint="0.249977111117893"/>
        <rFont val="Bradesco Sans"/>
      </rPr>
      <t xml:space="preserve">
Estimar e relatar emissões materiais a montante e a jusante (Escopo 3), quando apropriado.</t>
    </r>
  </si>
  <si>
    <r>
      <rPr>
        <b/>
        <sz val="10"/>
        <color theme="1" tint="0.249977111117893"/>
        <rFont val="Bradesco Sans"/>
      </rPr>
      <t>Implementação da TCFD</t>
    </r>
    <r>
      <rPr>
        <sz val="10"/>
        <color theme="1" tint="0.249977111117893"/>
        <rFont val="Bradesco Sans"/>
      </rPr>
      <t xml:space="preserve">
Implementar totalmente as recomendações da Força-Tarefa sobre Divulgações Financeiras relacionadas ao clima (TCFD). 
Divulgar metas de emissões que estão alinhadas com os objetivos do Acordo de Paris – para limitar o aquecimento global a bem abaixo de 2°C acima dos níveis pré-industriais e buscar esforços para limitar o aquecimento a 1,5°C – e alcançar emissões zero líquidas antes de 2050.</t>
    </r>
  </si>
  <si>
    <r>
      <rPr>
        <b/>
        <sz val="10"/>
        <color theme="1" tint="0.249977111117893"/>
        <rFont val="Bradesco Sans"/>
      </rPr>
      <t xml:space="preserve">Diversidade </t>
    </r>
    <r>
      <rPr>
        <sz val="10"/>
        <color theme="1" tint="0.249977111117893"/>
        <rFont val="Bradesco Sans"/>
      </rPr>
      <t xml:space="preserve">
Porcentagem de empregados por categoria funcional, por faixa etária, gênero e etnia</t>
    </r>
  </si>
  <si>
    <r>
      <rPr>
        <b/>
        <sz val="10"/>
        <color theme="1" tint="0.249977111117893"/>
        <rFont val="Bradesco Sans"/>
      </rPr>
      <t xml:space="preserve">Igualdade salarial
</t>
    </r>
    <r>
      <rPr>
        <sz val="10"/>
        <color theme="1" tint="0.249977111117893"/>
        <rFont val="Bradesco Sans"/>
      </rPr>
      <t xml:space="preserve">Proporção do salário-base e remuneração entre mulheres e homens </t>
    </r>
  </si>
  <si>
    <r>
      <rPr>
        <b/>
        <sz val="10"/>
        <color theme="1" tint="0.249977111117893"/>
        <rFont val="Bradesco Sans"/>
      </rPr>
      <t>Nível salarial</t>
    </r>
    <r>
      <rPr>
        <sz val="10"/>
        <color theme="1" tint="0.249977111117893"/>
        <rFont val="Bradesco Sans"/>
      </rPr>
      <t xml:space="preserve">
Proporção da remuneração total anual do indivíduo mais bem pago da Organização e a média da remuneração total anual de todos os funcionários, exceto o mais bem pago.</t>
    </r>
  </si>
  <si>
    <r>
      <rPr>
        <b/>
        <sz val="10"/>
        <color theme="1" tint="0.249977111117893"/>
        <rFont val="Bradesco Sans"/>
      </rPr>
      <t xml:space="preserve">Risco de incidentes de trabalho infantil, forçado ou obrigatório 
</t>
    </r>
    <r>
      <rPr>
        <sz val="10"/>
        <color theme="1" tint="0.249977111117893"/>
        <rFont val="Bradesco Sans"/>
      </rPr>
      <t>Uma explicação das operações e fornecedores considerados como tendo risco significativo de incidentes de trabalho infantil, forçado ou compulsório. Esses riscos podem surgir em relação a:
a)	tipo de operação (como em fábricas) e tipo de fornecedor;
b)	países ou áreas geográficas com operações e fornecedores considerados em risco.</t>
    </r>
  </si>
  <si>
    <r>
      <rPr>
        <b/>
        <sz val="10"/>
        <color theme="1" tint="0.249977111117893"/>
        <rFont val="Bradesco Sans"/>
      </rPr>
      <t>Saúde e segurança</t>
    </r>
    <r>
      <rPr>
        <sz val="10"/>
        <color theme="1" tint="0.249977111117893"/>
        <rFont val="Bradesco Sans"/>
      </rPr>
      <t xml:space="preserve">
1.	Uma explicação de como a organização disponibiliza aos funcionários o acesso a
serviços médicos e de saúde não ocupacionais, e o escopo do acesso fornecido para funcionários
e colaboradores
2.	O número e a taxa de fatalidades como resultado de ferimentos relacionados ao trabalho; acidentes de trabalho de elevada consequência (excluindo fatalidades); lesões relacionadas ao trabalho registráveis; principais tipos de lesão relacionada ao trabalho; e o número de
horas trabalhadas.</t>
    </r>
  </si>
  <si>
    <r>
      <rPr>
        <b/>
        <sz val="10"/>
        <color theme="1" tint="0.249977111117893"/>
        <rFont val="Bradesco Sans"/>
      </rPr>
      <t>Treinamento fornecido</t>
    </r>
    <r>
      <rPr>
        <sz val="10"/>
        <color theme="1" tint="0.249977111117893"/>
        <rFont val="Bradesco Sans"/>
      </rPr>
      <t xml:space="preserve">
Média de horas de treinamento por gênero e categoria funcional</t>
    </r>
  </si>
  <si>
    <r>
      <rPr>
        <b/>
        <sz val="10"/>
        <color theme="1" tint="0.249977111117893"/>
        <rFont val="Bradesco Sans"/>
      </rPr>
      <t>Novas contratações e rotatividade de funcionários</t>
    </r>
    <r>
      <rPr>
        <sz val="10"/>
        <color theme="1" tint="0.249977111117893"/>
        <rFont val="Bradesco Sans"/>
      </rPr>
      <t xml:space="preserve">
1. Número total e taxa de novas contratações de funcionários durante o período de relatório, por faixa etária, gênero e região.
2. Número total e taxa de rotatividade de funcionários durante o período de relatório, por faixa etária, gênero e região.</t>
    </r>
  </si>
  <si>
    <r>
      <rPr>
        <b/>
        <sz val="10"/>
        <color theme="1" tint="0.249977111117893"/>
        <rFont val="Bradesco Sans"/>
      </rPr>
      <t>Contribuição econômica</t>
    </r>
    <r>
      <rPr>
        <sz val="10"/>
        <color theme="1" tint="0.249977111117893"/>
        <rFont val="Bradesco Sans"/>
      </rPr>
      <t xml:space="preserve">
1.	Valor econômico direto gerado e distribuído (EVG &amp; D), em regime de competência, incluindo os componentes básicos para as operações globais da Organização, listados por:
_Valor econômico direto gerado: receitas;
_Valor econômico distribuído: custos operacionais, salários e benefícios de funcionários, pagamentos a provedores de capital, pagamentos ao governo (por país) e investimentos na comunidade;
_Valor econômico retido: “valor econômico direto gerado” menos “valor econômico
distribuído"
2.	Apoio financeiro recebido do governo, como benefícios e créditos fiscais, subsídios, entre outros</t>
    </r>
  </si>
  <si>
    <r>
      <rPr>
        <b/>
        <sz val="10"/>
        <color theme="1" tint="0.249977111117893"/>
        <rFont val="Bradesco Sans"/>
      </rPr>
      <t xml:space="preserve">Contribuição de investimento financeiro 
</t>
    </r>
    <r>
      <rPr>
        <sz val="10"/>
        <color theme="1" tint="0.249977111117893"/>
        <rFont val="Bradesco Sans"/>
      </rPr>
      <t>_Total de despesas de capital (Capex) menos depreciação, sustentada por narrativa que descreva a estratégia de investimentos
da Organização.
_Recompra de ações mais pagamento de dividendos, apoiados por narrativa que descreva a estratégia da empresa para retornos de capital para acionistas.</t>
    </r>
  </si>
  <si>
    <r>
      <rPr>
        <b/>
        <sz val="10"/>
        <color theme="1" tint="0.249977111117893"/>
        <rFont val="Bradesco Sans"/>
      </rPr>
      <t>Imposto total pago</t>
    </r>
    <r>
      <rPr>
        <sz val="10"/>
        <color theme="1" tint="0.249977111117893"/>
        <rFont val="Bradesco Sans"/>
      </rPr>
      <t xml:space="preserve">
O imposto total global arcado pela empresa, incluindo imposto de renda corporativo, imposto de propriedade, VAT não creditável e outros impostos de vendas, impostos sobre os salários pagos pelo empregador e outros impostos que constituem custos para a empresa, por categoria de impostos.</t>
    </r>
  </si>
  <si>
    <t>· GRI 2-12, 2-17, 2-29, 3-1, 3-2
· IR 4A</t>
  </si>
  <si>
    <t>· GRI 205-2, 205-3</t>
  </si>
  <si>
    <t>· GRI 2-23, 2-26</t>
  </si>
  <si>
    <t xml:space="preserve">· IR 4D
· Embankment Project for Inclusive Capitalism (EPIC)
· Integrated Corporate Governance - World Economic Forum
</t>
  </si>
  <si>
    <r>
      <t xml:space="preserve">· GRI 305-1, 305-2, 305-3
· TCFD (métricas e metas)
· </t>
    </r>
    <r>
      <rPr>
        <i/>
        <sz val="10"/>
        <color theme="1" tint="0.249977111117893"/>
        <rFont val="Bradesco Sans"/>
      </rPr>
      <t>GHG Protocol</t>
    </r>
  </si>
  <si>
    <r>
      <t xml:space="preserve">· </t>
    </r>
    <r>
      <rPr>
        <i/>
        <sz val="10"/>
        <color theme="1" tint="0.249977111117893"/>
        <rFont val="Bradesco Sans"/>
      </rPr>
      <t xml:space="preserve">Recommendations of the </t>
    </r>
    <r>
      <rPr>
        <sz val="10"/>
        <color theme="1" tint="0.249977111117893"/>
        <rFont val="Bradesco Sans"/>
      </rPr>
      <t xml:space="preserve">TCFD
· CDSB REQ-01, REQ-02, REQ-03, REQ-04, REQ-06
· </t>
    </r>
    <r>
      <rPr>
        <i/>
        <sz val="10"/>
        <color theme="1" tint="0.249977111117893"/>
        <rFont val="Bradesco Sans"/>
      </rPr>
      <t>Science Based Targets initiative (SBTi)</t>
    </r>
  </si>
  <si>
    <t xml:space="preserve">· GRI 2-7, 2-9, 405-1
· SASB </t>
  </si>
  <si>
    <t xml:space="preserve">· GRI 405-2
 </t>
  </si>
  <si>
    <t>· GRI 2-21</t>
  </si>
  <si>
    <t>· GRI 407-1, 408-1, 409-1, 414-1, 414-2</t>
  </si>
  <si>
    <t>· GRI 403-6, 403-9, 403-10</t>
  </si>
  <si>
    <t>· GRI 404-1</t>
  </si>
  <si>
    <t>· GRI 401-1</t>
  </si>
  <si>
    <t>· GRI 201-1, 201-4</t>
  </si>
  <si>
    <t>· Conforme referenciado em IAS 7 e US GAAP ASC 230</t>
  </si>
  <si>
    <t>· Adaptado de GRI 201-1</t>
  </si>
  <si>
    <t>· Propósito, p. 14
· Ética, integridade e transparência, p. 80
· Direitos humanos, p. 81
· Materialidade, p. 05</t>
  </si>
  <si>
    <t>· Governança Corporativa, p. 18</t>
  </si>
  <si>
    <t xml:space="preserve">· Materialidade, p. 05
</t>
  </si>
  <si>
    <t>· Ética, integridade e transparência, p. 80
· Canal de denúncia, p. 81
· Temas relevantes x Conteúdo GRI/SASB, p. 87</t>
  </si>
  <si>
    <t>· Canais de denúncia, p. 81
· Responsabilidade social corporativa, p. 65</t>
  </si>
  <si>
    <t xml:space="preserve">· Gestão de riscos, p. 25
· Riscos emergentes, p. 31
· Risco social, ambiental e climático, p. 35
· Privacidade e segurança da informação, p. 58
· Negócios sustentáveis, p. 41
· Agenda climática, p. 38
</t>
  </si>
  <si>
    <t>· Agenda climática, p. 38
· Emissões operacionais, p. 82</t>
  </si>
  <si>
    <t>· Agenda climática, p. 38</t>
  </si>
  <si>
    <t>· Agenda climática, p. 26</t>
  </si>
  <si>
    <t>· Propósito, p. 10
· Ética, integridade e transparência, p. 121
· Direitos humanos, p. 111</t>
  </si>
  <si>
    <t>· Governança Corporativa, p. 115</t>
  </si>
  <si>
    <t>· Programa de desenvolvimento da alta liderança, p. 66
· Abordagem para engajamento de stakeholders, p. 04, 25, 41, 42, 46, 101, 105, 110, 126 e 138</t>
  </si>
  <si>
    <t>· Programa Integridade e Compliance Concorrencial, p. 122
· Treinamentos e sensivilizações, p. 126</t>
  </si>
  <si>
    <t>· Risco social, ambiental e climático nos negócios, p. 34
· Riscos Climáticos, p. 37</t>
  </si>
  <si>
    <t>· Métricas e metas, p. 31</t>
  </si>
  <si>
    <t xml:space="preserve">· Diversidade no Conselho de Administração, p. 22
· Diversidade, equidade e inclusão, p. 67
</t>
  </si>
  <si>
    <t>· Perfil dos Funcionários, p. 57
· Diversidade no Bradesco, p. 69
· Tabela | Percentual de funcionários, aprendizes e estagiários por gênero (%), p. 72
· Tabela | Percentual de funcionários, aprendizes e estagiários por cor/etnia (%), p. 73
· Tabela | Funcionários, aprendizes e estagiários com
deficiência (%), p.74
· Tabela | Percentual de funcionários, aprendizes e estagiários por faixa etária (%), p. 76</t>
  </si>
  <si>
    <t>· Tabela | Proporção do salário-base entre mulheres e homens, p. 72</t>
  </si>
  <si>
    <t>· Tabela | Proporção da remuneração total anual, p. 120</t>
  </si>
  <si>
    <t>· Tabela | Novos fornecedores contratados com base em critérios sociais e ambientais, p. 102
· Tabela | Fornecedores com impactos sociais negativos potenciais e reais, p. 103
· Tabela | Fornecedores que podem apresentar riscos significativos em direitos humanos, p. 104</t>
  </si>
  <si>
    <t>· Diversidade no Bradesco, p. 67</t>
  </si>
  <si>
    <t>· Remuneração, p. 24</t>
  </si>
  <si>
    <t xml:space="preserve">· Fornecedor mais sustentável, p. 77
</t>
  </si>
  <si>
    <t xml:space="preserve">· Promoção da saúde, p. 66
</t>
  </si>
  <si>
    <t>· Remuneração e Benefícios, p. 61
· Gestão de saúde e segurança do trabalho, p. 79
· Tabela | Acidentes de trabalho, p. 80
· Tabela | Doenças profissionais, p. 80</t>
  </si>
  <si>
    <t xml:space="preserve">· Desenvolvimento e capacitação, p. 63
</t>
  </si>
  <si>
    <t>· Gráfico | Média de horas por tipo de treinamento, p. 65
· Tabela | Média de horas de treinamento por categoria funcional e por gênero, p. 63</t>
  </si>
  <si>
    <t xml:space="preserve">· Jornada e experiência do funcionário, p. 61
· Seleção e retenção, p. 62
</t>
  </si>
  <si>
    <t>· Contratações, p.60
· Tabela | Movimentações internas por gênero, p. 60
· Tabela | Funcionários e aprendizes em território nacional que deixaram a empresa, p. 60
· Tabela | Rotatividade em território nacional (turnover), p. 60</t>
  </si>
  <si>
    <t>· Valor adicionado, p. 52
· Investimento social privado, p. 78</t>
  </si>
  <si>
    <t>· Investimento social privado e voluntariado no Bioma Amazônia, p. 41
· Investimento Social Privado, p. 106</t>
  </si>
  <si>
    <t>· Valor adicionado, p. 52
· Distribuição de dividendos e juros, p. 52</t>
  </si>
  <si>
    <t>· Valor econômico distribuído, p. 52</t>
  </si>
  <si>
    <t>· GRI 2-23
· IR 4A, 4C</t>
  </si>
  <si>
    <t>· GRI 2-9, 405-1a 
· IR 4B</t>
  </si>
  <si>
    <r>
      <t>· Amazônia, p. 86
· Cidadania Financeira, p. 74</t>
    </r>
    <r>
      <rPr>
        <b/>
        <sz val="10"/>
        <rFont val="Bradesco Sans"/>
      </rPr>
      <t xml:space="preserve">
</t>
    </r>
    <r>
      <rPr>
        <sz val="10"/>
        <rFont val="Bradesco Sans"/>
      </rPr>
      <t>· Comunidade, p. 78</t>
    </r>
  </si>
  <si>
    <t xml:space="preserve">· Direitos humanos, p. 81
· Capital Humano, p. 60
· Diversidade, equidade e inclusão, p. 67
· Responsabilidade Social Corporativa, p. 65
· Compromissos Voluntários, p. 76
</t>
  </si>
  <si>
    <t>· Atuação na Amazônia, p. 39
· Cidadania Financeira, p. 93
· Comunidade, p. 106</t>
  </si>
  <si>
    <t>· Direitos Humanos, p. 111
· Nossas Pessoas, p. 112
· Responsabilidade Social, p. 77
· Diversidade, equidade e inclusão, p. 69</t>
  </si>
  <si>
    <t>· Geração de valor, p. 17
· Direitos humanos, p. 81
· Canal de denúncias, p. 81
· Risco social, ambiental e climático, p. 35
· Cidadania financeira, p. 74
· Inovação e tecnologia, p. 55
· Responsabilidade social corporativa, p. 65
· Amazônia, p. 86
· Agenda climática, p. 38
· Compromissos voluntários, p. 76
· Fornecedores, p. 77</t>
  </si>
  <si>
    <t>· Direitos Humanos, p. 111
· Canal Corporativo de Denúncias, p. 123
· Experiência do funcionário, p. 68 
· Atuação na Amazônia, p. 39
· Agenda climática, p. 26
· Fornecedores, p. 101</t>
  </si>
  <si>
    <t>· Estratégia, p. 16
· Geração de valor, p. 17
· Inovação e tecnologia, p. 55
· inovabra, p. 57
· Amazônia, p. 86</t>
  </si>
  <si>
    <t>· Estratégia, p. 14
· Inovabra, p. 136
· Atuação na Amazônia, p. 39</t>
  </si>
  <si>
    <t>· Relacionamento com partes interessadas, p. 138
· Cidadania Financeira, p. 93
· Perfil dos Funcionários, p. 57
· Diversidade, equidade e inclusão, p. 69
· Comunidade, p. 106</t>
  </si>
  <si>
    <t xml:space="preserve">· Risco social, ambiental e climático, p. 35
· Cidadania Financeira, p. 74
· Jornada e experiência dos funcionários, p. 61
· Diversidade, equidade e inclusão, p. 67
· Compromissos voluntários, p. 76
· Comunidade, p. 78
</t>
  </si>
  <si>
    <t xml:space="preserve">· Risco social, ambiental e climático, p. 35
· Materialidade, p. 5
· Negócios sustentáveis, p. 41
· Agenda climática, p. 38
· Compromissos voluntários, p. 76
</t>
  </si>
  <si>
    <t>· Materialidade e Objetivos de Desenvolvimento Sustentável (ODS), p. 4
· Negócios Sustentáveis, p. 18
· Agenda climática, p. 26</t>
  </si>
  <si>
    <t>¹ Contempla funcionários do banco e de empresas  ligadas. Não contempla estatutários, expatriados, aprendizes, estagiários, nem funcionários em licença no período</t>
  </si>
  <si>
    <t>Visão do cliente por CPF/CNPJ únicos, sem sobreposição</t>
  </si>
  <si>
    <t>Em junho/2023, a operação do Bitz foi encerrada por decisão estratégica, impactando na queda de base.</t>
  </si>
  <si>
    <t xml:space="preserve">Cálculo em "base 100", onde NPS 2021 = 100, com aplicação da proporção de crescimento de 2022 e 2023 sobre essa 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</si>
</sst>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_-* #,##0.00\ _€_-;\-* #,##0.00\ _€_-;_-* &quot;-&quot;??\ _€_-;_-@_-"/>
    <numFmt numFmtId="165" formatCode="_-* #,##0.0_-;\-* #,##0.0_-;_-* &quot;-&quot;??_-;_-@_-"/>
    <numFmt numFmtId="166" formatCode="_-* #,##0_-;\-* #,##0_-;_-* &quot;-&quot;??_-;_-@_-"/>
  </numFmts>
  <fonts count="49">
    <font>
      <sz val="10"/>
      <color theme="1"/>
      <name val="Bradesco Sans"/>
      <family val="2"/>
    </font>
    <font>
      <sz val="11"/>
      <color theme="1"/>
      <name val="Bradesco Sans"/>
      <family val="2"/>
      <scheme val="minor"/>
    </font>
    <font>
      <sz val="10"/>
      <name val="Arial"/>
      <family val="2"/>
    </font>
    <font>
      <sz val="10"/>
      <color theme="1"/>
      <name val="Bradesco Sans"/>
      <family val="2"/>
    </font>
    <font>
      <sz val="10"/>
      <color theme="1"/>
      <name val="Bradesco Sans"/>
    </font>
    <font>
      <sz val="10"/>
      <name val="Bradesco Sans"/>
    </font>
    <font>
      <sz val="10"/>
      <color rgb="FFFF0000"/>
      <name val="Bradesco Sans"/>
      <family val="2"/>
    </font>
    <font>
      <sz val="9"/>
      <color rgb="FFC00000"/>
      <name val="Georgia"/>
      <family val="1"/>
    </font>
    <font>
      <sz val="8"/>
      <color theme="1"/>
      <name val="Calibri"/>
      <family val="2"/>
    </font>
    <font>
      <sz val="8"/>
      <name val="Bradesco Sans"/>
      <family val="2"/>
    </font>
    <font>
      <b/>
      <sz val="11"/>
      <color rgb="FFC80519"/>
      <name val="Georgia"/>
      <family val="1"/>
    </font>
    <font>
      <sz val="11"/>
      <color rgb="FF4B4B4D"/>
      <name val="Georgia"/>
      <family val="1"/>
    </font>
    <font>
      <b/>
      <sz val="11"/>
      <color theme="0"/>
      <name val="Bradesco Sans"/>
    </font>
    <font>
      <sz val="12"/>
      <color theme="0"/>
      <name val="Bradesco Sans SemiBold"/>
    </font>
    <font>
      <sz val="10"/>
      <color theme="1" tint="0.34998626667073579"/>
      <name val="Bradesco Sans"/>
      <family val="2"/>
    </font>
    <font>
      <sz val="10"/>
      <color rgb="FFC00000"/>
      <name val="Bradesco Sans"/>
    </font>
    <font>
      <b/>
      <sz val="14"/>
      <color rgb="FFC00000"/>
      <name val="Bradesco Sans"/>
    </font>
    <font>
      <b/>
      <i/>
      <sz val="14"/>
      <color rgb="FFC00000"/>
      <name val="Bradesco Sans"/>
    </font>
    <font>
      <sz val="10"/>
      <color rgb="FFC00000"/>
      <name val="Bradesco Sans SemiBold"/>
    </font>
    <font>
      <b/>
      <sz val="10"/>
      <name val="Bradesco Sans"/>
    </font>
    <font>
      <sz val="10"/>
      <color rgb="FFC00000"/>
      <name val="Bradesco Sans"/>
      <scheme val="major"/>
    </font>
    <font>
      <b/>
      <sz val="10"/>
      <color rgb="FFC00000"/>
      <name val="Bradesco Sans"/>
      <scheme val="major"/>
    </font>
    <font>
      <sz val="10"/>
      <name val="Bradesco Sans"/>
      <family val="2"/>
    </font>
    <font>
      <sz val="10"/>
      <name val="Bradesco Sans"/>
      <scheme val="major"/>
    </font>
    <font>
      <sz val="10"/>
      <color rgb="FF000000"/>
      <name val="Arial"/>
      <family val="2"/>
    </font>
    <font>
      <sz val="8"/>
      <color theme="1"/>
      <name val="Bradesco Sans"/>
      <family val="2"/>
    </font>
    <font>
      <sz val="10"/>
      <color theme="0"/>
      <name val="Bradesco Sans SemiBold"/>
    </font>
    <font>
      <b/>
      <sz val="12"/>
      <color theme="0"/>
      <name val="Montserrat"/>
    </font>
    <font>
      <sz val="12"/>
      <color theme="0"/>
      <name val="Montserrat"/>
    </font>
    <font>
      <sz val="10"/>
      <color theme="0"/>
      <name val="Arial"/>
      <family val="2"/>
    </font>
    <font>
      <sz val="9"/>
      <color theme="1"/>
      <name val="Bradesco Sans"/>
      <family val="2"/>
    </font>
    <font>
      <sz val="11"/>
      <color theme="0"/>
      <name val="Bradesco Sans SemiBold"/>
    </font>
    <font>
      <sz val="11"/>
      <color theme="1" tint="0.249977111117893"/>
      <name val="Bradesco Sans"/>
    </font>
    <font>
      <b/>
      <sz val="9"/>
      <color theme="1" tint="0.249977111117893"/>
      <name val="Bradesco Sans"/>
    </font>
    <font>
      <b/>
      <vertAlign val="superscript"/>
      <sz val="9"/>
      <color theme="1" tint="0.249977111117893"/>
      <name val="Bradesco Sans"/>
    </font>
    <font>
      <sz val="10"/>
      <color theme="1" tint="0.249977111117893"/>
      <name val="Bradesco Sans"/>
    </font>
    <font>
      <sz val="8"/>
      <color theme="1" tint="0.249977111117893"/>
      <name val="Bradesco Sans"/>
    </font>
    <font>
      <sz val="10"/>
      <color theme="1" tint="0.249977111117893"/>
      <name val="Bradesco Sans"/>
      <family val="2"/>
    </font>
    <font>
      <i/>
      <sz val="10"/>
      <color theme="1" tint="0.249977111117893"/>
      <name val="Bradesco Sans Medium"/>
    </font>
    <font>
      <i/>
      <sz val="10"/>
      <color theme="1" tint="0.249977111117893"/>
      <name val="Bradesco Sans"/>
    </font>
    <font>
      <vertAlign val="subscript"/>
      <sz val="8"/>
      <color theme="1" tint="0.249977111117893"/>
      <name val="Bradesco Sans"/>
    </font>
    <font>
      <i/>
      <sz val="8"/>
      <color theme="1" tint="0.249977111117893"/>
      <name val="Bradesco Sans"/>
    </font>
    <font>
      <vertAlign val="subscript"/>
      <sz val="10"/>
      <color theme="1" tint="0.249977111117893"/>
      <name val="Bradesco Sans"/>
    </font>
    <font>
      <sz val="10"/>
      <color theme="1" tint="0.249977111117893"/>
      <name val="Bradesco Sans Medium"/>
    </font>
    <font>
      <sz val="10"/>
      <color theme="1" tint="0.249977111117893"/>
      <name val="Bradesco Sans"/>
      <scheme val="major"/>
    </font>
    <font>
      <sz val="9"/>
      <color theme="1" tint="0.249977111117893"/>
      <name val="Bradesco Sans"/>
    </font>
    <font>
      <b/>
      <sz val="13"/>
      <color theme="1" tint="0.249977111117893"/>
      <name val="Bradesco Sans"/>
    </font>
    <font>
      <b/>
      <sz val="10"/>
      <color theme="1" tint="0.249977111117893"/>
      <name val="Bradesco Sans"/>
    </font>
    <font>
      <i/>
      <sz val="9"/>
      <color theme="1" tint="0.249977111117893"/>
      <name val="Bradesco Sans Medium"/>
    </font>
  </fonts>
  <fills count="7">
    <fill>
      <patternFill patternType="none"/>
    </fill>
    <fill>
      <patternFill patternType="gray125"/>
    </fill>
    <fill>
      <patternFill patternType="solid">
        <fgColor rgb="FFCC092F"/>
        <bgColor indexed="64"/>
      </patternFill>
    </fill>
    <fill>
      <patternFill patternType="solid">
        <fgColor rgb="FFC00000"/>
        <bgColor indexed="64"/>
      </patternFill>
    </fill>
    <fill>
      <patternFill patternType="solid">
        <fgColor theme="2" tint="-9.9978637043366805E-2"/>
        <bgColor indexed="64"/>
      </patternFill>
    </fill>
    <fill>
      <gradientFill degree="180">
        <stop position="0">
          <color rgb="FFA20000"/>
        </stop>
        <stop position="1">
          <color rgb="FFCC092F"/>
        </stop>
      </gradientFill>
    </fill>
    <fill>
      <patternFill patternType="solid">
        <fgColor theme="0" tint="-4.9989318521683403E-2"/>
        <bgColor indexed="64"/>
      </patternFill>
    </fill>
  </fills>
  <borders count="106">
    <border>
      <left/>
      <right/>
      <top/>
      <bottom/>
      <diagonal/>
    </border>
    <border>
      <left style="hair">
        <color rgb="FFC00000"/>
      </left>
      <right style="hair">
        <color rgb="FFC00000"/>
      </right>
      <top style="hair">
        <color rgb="FFC00000"/>
      </top>
      <bottom style="hair">
        <color rgb="FFC00000"/>
      </bottom>
      <diagonal/>
    </border>
    <border>
      <left/>
      <right style="hair">
        <color rgb="FFC00000"/>
      </right>
      <top style="hair">
        <color rgb="FFC00000"/>
      </top>
      <bottom style="hair">
        <color rgb="FFC00000"/>
      </bottom>
      <diagonal/>
    </border>
    <border>
      <left style="hair">
        <color rgb="FFC00000"/>
      </left>
      <right style="hair">
        <color rgb="FFC00000"/>
      </right>
      <top style="hair">
        <color rgb="FFC00000"/>
      </top>
      <bottom style="thin">
        <color rgb="FFC00000"/>
      </bottom>
      <diagonal/>
    </border>
    <border>
      <left style="hair">
        <color rgb="FFC00000"/>
      </left>
      <right style="hair">
        <color rgb="FFC00000"/>
      </right>
      <top style="thin">
        <color rgb="FFC00000"/>
      </top>
      <bottom style="hair">
        <color rgb="FFC00000"/>
      </bottom>
      <diagonal/>
    </border>
    <border>
      <left style="hair">
        <color rgb="FFC00000"/>
      </left>
      <right style="hair">
        <color rgb="FFC00000"/>
      </right>
      <top style="hair">
        <color rgb="FFC00000"/>
      </top>
      <bottom/>
      <diagonal/>
    </border>
    <border>
      <left style="hair">
        <color rgb="FFC00000"/>
      </left>
      <right style="hair">
        <color rgb="FFC00000"/>
      </right>
      <top/>
      <bottom/>
      <diagonal/>
    </border>
    <border>
      <left style="hair">
        <color rgb="FFC00000"/>
      </left>
      <right style="hair">
        <color rgb="FFC00000"/>
      </right>
      <top/>
      <bottom style="hair">
        <color rgb="FFC00000"/>
      </bottom>
      <diagonal/>
    </border>
    <border>
      <left style="hair">
        <color rgb="FFC00000"/>
      </left>
      <right style="hair">
        <color rgb="FFC00000"/>
      </right>
      <top style="thin">
        <color rgb="FFC00000"/>
      </top>
      <bottom/>
      <diagonal/>
    </border>
    <border>
      <left/>
      <right style="hair">
        <color rgb="FFC00000"/>
      </right>
      <top/>
      <bottom/>
      <diagonal/>
    </border>
    <border>
      <left style="hair">
        <color rgb="FFC00000"/>
      </left>
      <right style="hair">
        <color rgb="FFC00000"/>
      </right>
      <top/>
      <bottom style="medium">
        <color rgb="FFC00000"/>
      </bottom>
      <diagonal/>
    </border>
    <border>
      <left style="hair">
        <color rgb="FFC00000"/>
      </left>
      <right style="hair">
        <color rgb="FFC00000"/>
      </right>
      <top style="hair">
        <color rgb="FFC00000"/>
      </top>
      <bottom style="medium">
        <color rgb="FFC00000"/>
      </bottom>
      <diagonal/>
    </border>
    <border>
      <left/>
      <right/>
      <top/>
      <bottom style="medium">
        <color rgb="FFC00000"/>
      </bottom>
      <diagonal/>
    </border>
    <border>
      <left style="hair">
        <color rgb="FFC00000"/>
      </left>
      <right/>
      <top/>
      <bottom style="medium">
        <color rgb="FFC00000"/>
      </bottom>
      <diagonal/>
    </border>
    <border>
      <left style="hair">
        <color rgb="FFC00000"/>
      </left>
      <right style="hair">
        <color rgb="FFC00000"/>
      </right>
      <top style="medium">
        <color rgb="FFC00000"/>
      </top>
      <bottom/>
      <diagonal/>
    </border>
    <border>
      <left style="hair">
        <color rgb="FFC00000"/>
      </left>
      <right style="hair">
        <color rgb="FFC00000"/>
      </right>
      <top style="medium">
        <color rgb="FFC00000"/>
      </top>
      <bottom style="hair">
        <color rgb="FFC00000"/>
      </bottom>
      <diagonal/>
    </border>
    <border>
      <left/>
      <right/>
      <top style="medium">
        <color rgb="FFC00000"/>
      </top>
      <bottom/>
      <diagonal/>
    </border>
    <border>
      <left/>
      <right style="hair">
        <color rgb="FFC00000"/>
      </right>
      <top/>
      <bottom style="medium">
        <color rgb="FFC00000"/>
      </bottom>
      <diagonal/>
    </border>
    <border>
      <left/>
      <right style="hair">
        <color rgb="FFC00000"/>
      </right>
      <top style="medium">
        <color rgb="FFC00000"/>
      </top>
      <bottom style="hair">
        <color rgb="FFC00000"/>
      </bottom>
      <diagonal/>
    </border>
    <border>
      <left style="hair">
        <color rgb="FFC00000"/>
      </left>
      <right style="hair">
        <color rgb="FFC00000"/>
      </right>
      <top style="medium">
        <color rgb="FFC00000"/>
      </top>
      <bottom style="medium">
        <color rgb="FFC00000"/>
      </bottom>
      <diagonal/>
    </border>
    <border>
      <left/>
      <right/>
      <top style="medium">
        <color rgb="FFC00000"/>
      </top>
      <bottom style="medium">
        <color rgb="FFC00000"/>
      </bottom>
      <diagonal/>
    </border>
    <border>
      <left style="hair">
        <color rgb="FFC00000"/>
      </left>
      <right style="hair">
        <color rgb="FFC00000"/>
      </right>
      <top style="hair">
        <color rgb="FFC00000"/>
      </top>
      <bottom style="medium">
        <color rgb="FFCC092F"/>
      </bottom>
      <diagonal/>
    </border>
    <border>
      <left style="hair">
        <color rgb="FFC00000"/>
      </left>
      <right style="hair">
        <color rgb="FFC00000"/>
      </right>
      <top style="medium">
        <color rgb="FFCC092F"/>
      </top>
      <bottom style="hair">
        <color rgb="FFC00000"/>
      </bottom>
      <diagonal/>
    </border>
    <border>
      <left style="hair">
        <color rgb="FFC00000"/>
      </left>
      <right style="hair">
        <color rgb="FFC00000"/>
      </right>
      <top/>
      <bottom style="medium">
        <color rgb="FFCC092F"/>
      </bottom>
      <diagonal/>
    </border>
    <border>
      <left/>
      <right/>
      <top style="medium">
        <color rgb="FFC00000"/>
      </top>
      <bottom style="thin">
        <color theme="1" tint="0.34998626667073579"/>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top style="thin">
        <color theme="1" tint="0.34998626667073579"/>
      </top>
      <bottom style="medium">
        <color rgb="FFC00000"/>
      </bottom>
      <diagonal/>
    </border>
    <border>
      <left/>
      <right/>
      <top style="thin">
        <color rgb="FFC00000"/>
      </top>
      <bottom style="thin">
        <color rgb="FFC00000"/>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style="thin">
        <color rgb="FFC00000"/>
      </bottom>
      <diagonal/>
    </border>
    <border>
      <left style="hair">
        <color rgb="FFC00000"/>
      </left>
      <right style="hair">
        <color rgb="FFC00000"/>
      </right>
      <top style="thin">
        <color indexed="64"/>
      </top>
      <bottom style="hair">
        <color rgb="FFC00000"/>
      </bottom>
      <diagonal/>
    </border>
    <border>
      <left style="medium">
        <color rgb="FFC00000"/>
      </left>
      <right style="hair">
        <color rgb="FFC00000"/>
      </right>
      <top style="medium">
        <color rgb="FFC00000"/>
      </top>
      <bottom/>
      <diagonal/>
    </border>
    <border>
      <left style="hair">
        <color rgb="FFC00000"/>
      </left>
      <right style="medium">
        <color rgb="FFC00000"/>
      </right>
      <top style="medium">
        <color rgb="FFC00000"/>
      </top>
      <bottom/>
      <diagonal/>
    </border>
    <border>
      <left style="hair">
        <color rgb="FFC00000"/>
      </left>
      <right style="medium">
        <color rgb="FFC00000"/>
      </right>
      <top/>
      <bottom style="hair">
        <color rgb="FFC00000"/>
      </bottom>
      <diagonal/>
    </border>
    <border>
      <left style="hair">
        <color rgb="FFC00000"/>
      </left>
      <right style="medium">
        <color rgb="FFC00000"/>
      </right>
      <top style="hair">
        <color rgb="FFC00000"/>
      </top>
      <bottom style="hair">
        <color rgb="FFC00000"/>
      </bottom>
      <diagonal/>
    </border>
    <border>
      <left style="hair">
        <color rgb="FFC00000"/>
      </left>
      <right style="medium">
        <color rgb="FFC00000"/>
      </right>
      <top style="hair">
        <color rgb="FFC00000"/>
      </top>
      <bottom style="medium">
        <color rgb="FFC00000"/>
      </bottom>
      <diagonal/>
    </border>
    <border>
      <left style="hair">
        <color rgb="FFC00000"/>
      </left>
      <right style="medium">
        <color rgb="FFC00000"/>
      </right>
      <top style="medium">
        <color rgb="FFC00000"/>
      </top>
      <bottom style="hair">
        <color rgb="FFC00000"/>
      </bottom>
      <diagonal/>
    </border>
    <border>
      <left style="hair">
        <color rgb="FFC00000"/>
      </left>
      <right style="medium">
        <color rgb="FFC00000"/>
      </right>
      <top style="medium">
        <color rgb="FFCC092F"/>
      </top>
      <bottom style="hair">
        <color rgb="FFC00000"/>
      </bottom>
      <diagonal/>
    </border>
    <border>
      <left style="hair">
        <color rgb="FFC00000"/>
      </left>
      <right style="medium">
        <color rgb="FFC00000"/>
      </right>
      <top/>
      <bottom/>
      <diagonal/>
    </border>
    <border>
      <left style="hair">
        <color rgb="FFC00000"/>
      </left>
      <right style="medium">
        <color rgb="FFC00000"/>
      </right>
      <top style="hair">
        <color rgb="FFC00000"/>
      </top>
      <bottom style="thin">
        <color rgb="FFC00000"/>
      </bottom>
      <diagonal/>
    </border>
    <border>
      <left style="hair">
        <color rgb="FFC00000"/>
      </left>
      <right style="medium">
        <color rgb="FFC00000"/>
      </right>
      <top/>
      <bottom style="medium">
        <color rgb="FFC00000"/>
      </bottom>
      <diagonal/>
    </border>
    <border>
      <left style="hair">
        <color rgb="FFC00000"/>
      </left>
      <right style="medium">
        <color rgb="FFC00000"/>
      </right>
      <top style="thin">
        <color rgb="FFC00000"/>
      </top>
      <bottom style="thin">
        <color rgb="FFC00000"/>
      </bottom>
      <diagonal/>
    </border>
    <border>
      <left style="hair">
        <color rgb="FFC00000"/>
      </left>
      <right style="hair">
        <color rgb="FFC00000"/>
      </right>
      <top style="thin">
        <color rgb="FFC00000"/>
      </top>
      <bottom style="thin">
        <color rgb="FFC00000"/>
      </bottom>
      <diagonal/>
    </border>
    <border>
      <left style="hair">
        <color rgb="FFC00000"/>
      </left>
      <right style="medium">
        <color rgb="FFC00000"/>
      </right>
      <top style="medium">
        <color rgb="FFC00000"/>
      </top>
      <bottom style="medium">
        <color rgb="FFC00000"/>
      </bottom>
      <diagonal/>
    </border>
    <border>
      <left style="hair">
        <color rgb="FFC00000"/>
      </left>
      <right style="hair">
        <color rgb="FFC00000"/>
      </right>
      <top/>
      <bottom style="thin">
        <color rgb="FFC00000"/>
      </bottom>
      <diagonal/>
    </border>
    <border>
      <left style="hair">
        <color rgb="FFC00000"/>
      </left>
      <right style="medium">
        <color rgb="FFC00000"/>
      </right>
      <top/>
      <bottom style="thin">
        <color rgb="FFC00000"/>
      </bottom>
      <diagonal/>
    </border>
    <border>
      <left style="hair">
        <color rgb="FFC00000"/>
      </left>
      <right style="medium">
        <color rgb="FFC00000"/>
      </right>
      <top style="thin">
        <color rgb="FFC00000"/>
      </top>
      <bottom style="medium">
        <color rgb="FFC00000"/>
      </bottom>
      <diagonal/>
    </border>
    <border>
      <left style="hair">
        <color rgb="FFC00000"/>
      </left>
      <right style="hair">
        <color rgb="FFC00000"/>
      </right>
      <top style="thin">
        <color rgb="FFC00000"/>
      </top>
      <bottom style="medium">
        <color rgb="FFC00000"/>
      </bottom>
      <diagonal/>
    </border>
    <border>
      <left style="medium">
        <color rgb="FFC00000"/>
      </left>
      <right/>
      <top style="medium">
        <color rgb="FFC00000"/>
      </top>
      <bottom/>
      <diagonal/>
    </border>
    <border>
      <left style="medium">
        <color rgb="FFC00000"/>
      </left>
      <right style="hair">
        <color rgb="FFC00000"/>
      </right>
      <top/>
      <bottom style="thin">
        <color indexed="64"/>
      </bottom>
      <diagonal/>
    </border>
    <border>
      <left style="medium">
        <color rgb="FFC00000"/>
      </left>
      <right style="hair">
        <color rgb="FFC00000"/>
      </right>
      <top style="thin">
        <color indexed="64"/>
      </top>
      <bottom style="thin">
        <color indexed="64"/>
      </bottom>
      <diagonal/>
    </border>
    <border>
      <left style="medium">
        <color rgb="FFC00000"/>
      </left>
      <right style="hair">
        <color rgb="FFC00000"/>
      </right>
      <top style="thin">
        <color indexed="64"/>
      </top>
      <bottom style="medium">
        <color rgb="FFC00000"/>
      </bottom>
      <diagonal/>
    </border>
    <border>
      <left style="hair">
        <color rgb="FFC00000"/>
      </left>
      <right style="medium">
        <color rgb="FFC00000"/>
      </right>
      <top style="thin">
        <color rgb="FFC00000"/>
      </top>
      <bottom style="hair">
        <color rgb="FFC00000"/>
      </bottom>
      <diagonal/>
    </border>
    <border>
      <left style="hair">
        <color rgb="FFC00000"/>
      </left>
      <right style="medium">
        <color rgb="FFC00000"/>
      </right>
      <top style="thin">
        <color rgb="FFC00000"/>
      </top>
      <bottom/>
      <diagonal/>
    </border>
    <border>
      <left style="hair">
        <color rgb="FFC00000"/>
      </left>
      <right style="hair">
        <color rgb="FFC00000"/>
      </right>
      <top style="medium">
        <color rgb="FFCC092F"/>
      </top>
      <bottom/>
      <diagonal/>
    </border>
    <border>
      <left style="hair">
        <color rgb="FFC00000"/>
      </left>
      <right style="medium">
        <color rgb="FFC00000"/>
      </right>
      <top style="medium">
        <color rgb="FFC00000"/>
      </top>
      <bottom style="thin">
        <color rgb="FFC00000"/>
      </bottom>
      <diagonal/>
    </border>
    <border>
      <left style="medium">
        <color rgb="FFC00000"/>
      </left>
      <right style="hair">
        <color rgb="FFC00000"/>
      </right>
      <top/>
      <bottom/>
      <diagonal/>
    </border>
    <border>
      <left style="medium">
        <color rgb="FFC00000"/>
      </left>
      <right style="hair">
        <color rgb="FFC00000"/>
      </right>
      <top/>
      <bottom style="medium">
        <color rgb="FFC00000"/>
      </bottom>
      <diagonal/>
    </border>
    <border>
      <left style="medium">
        <color rgb="FFC00000"/>
      </left>
      <right/>
      <top/>
      <bottom/>
      <diagonal/>
    </border>
    <border>
      <left style="medium">
        <color rgb="FFC00000"/>
      </left>
      <right/>
      <top/>
      <bottom style="medium">
        <color rgb="FFCC092F"/>
      </bottom>
      <diagonal/>
    </border>
    <border>
      <left style="medium">
        <color rgb="FFC00000"/>
      </left>
      <right/>
      <top/>
      <bottom style="medium">
        <color rgb="FFC00000"/>
      </bottom>
      <diagonal/>
    </border>
    <border>
      <left style="hair">
        <color rgb="FFC00000"/>
      </left>
      <right style="hair">
        <color rgb="FFC00000"/>
      </right>
      <top style="medium">
        <color rgb="FFC00000"/>
      </top>
      <bottom style="thin">
        <color rgb="FFC00000"/>
      </bottom>
      <diagonal/>
    </border>
    <border>
      <left style="hair">
        <color rgb="FFC00000"/>
      </left>
      <right style="medium">
        <color rgb="FFC00000"/>
      </right>
      <top style="medium">
        <color rgb="FFCC092F"/>
      </top>
      <bottom/>
      <diagonal/>
    </border>
    <border>
      <left style="hair">
        <color rgb="FFC00000"/>
      </left>
      <right style="medium">
        <color rgb="FFC00000"/>
      </right>
      <top/>
      <bottom style="medium">
        <color rgb="FFCC092F"/>
      </bottom>
      <diagonal/>
    </border>
    <border>
      <left style="hair">
        <color rgb="FFC00000"/>
      </left>
      <right style="medium">
        <color rgb="FFC00000"/>
      </right>
      <top style="hair">
        <color rgb="FFC00000"/>
      </top>
      <bottom/>
      <diagonal/>
    </border>
    <border>
      <left style="hair">
        <color rgb="FFC00000"/>
      </left>
      <right/>
      <top/>
      <bottom style="thin">
        <color rgb="FFC00000"/>
      </bottom>
      <diagonal/>
    </border>
    <border>
      <left style="hair">
        <color rgb="FFC00000"/>
      </left>
      <right/>
      <top style="hair">
        <color rgb="FFC00000"/>
      </top>
      <bottom style="hair">
        <color rgb="FFC00000"/>
      </bottom>
      <diagonal/>
    </border>
    <border>
      <left style="hair">
        <color rgb="FFC00000"/>
      </left>
      <right/>
      <top style="medium">
        <color rgb="FFC00000"/>
      </top>
      <bottom style="thin">
        <color rgb="FFC00000"/>
      </bottom>
      <diagonal/>
    </border>
    <border>
      <left style="hair">
        <color rgb="FFC00000"/>
      </left>
      <right/>
      <top/>
      <bottom style="medium">
        <color rgb="FFCC092F"/>
      </bottom>
      <diagonal/>
    </border>
    <border>
      <left style="hair">
        <color rgb="FFC00000"/>
      </left>
      <right/>
      <top style="medium">
        <color rgb="FFCC092F"/>
      </top>
      <bottom style="hair">
        <color rgb="FFC00000"/>
      </bottom>
      <diagonal/>
    </border>
    <border>
      <left style="hair">
        <color rgb="FFC00000"/>
      </left>
      <right/>
      <top style="hair">
        <color rgb="FFC00000"/>
      </top>
      <bottom style="medium">
        <color rgb="FFCC092F"/>
      </bottom>
      <diagonal/>
    </border>
    <border>
      <left style="hair">
        <color rgb="FFC00000"/>
      </left>
      <right/>
      <top style="thin">
        <color rgb="FFC00000"/>
      </top>
      <bottom/>
      <diagonal/>
    </border>
    <border>
      <left style="hair">
        <color rgb="FFC00000"/>
      </left>
      <right/>
      <top/>
      <bottom/>
      <diagonal/>
    </border>
    <border>
      <left/>
      <right style="hair">
        <color rgb="FFC00000"/>
      </right>
      <top style="hair">
        <color rgb="FFC00000"/>
      </top>
      <bottom/>
      <diagonal/>
    </border>
    <border>
      <left style="hair">
        <color rgb="FFC00000"/>
      </left>
      <right style="dotted">
        <color rgb="FFC00000"/>
      </right>
      <top/>
      <bottom/>
      <diagonal/>
    </border>
    <border>
      <left style="dotted">
        <color rgb="FFC00000"/>
      </left>
      <right style="medium">
        <color rgb="FFC00000"/>
      </right>
      <top/>
      <bottom/>
      <diagonal/>
    </border>
    <border>
      <left style="hair">
        <color rgb="FFC00000"/>
      </left>
      <right style="dotted">
        <color rgb="FFC00000"/>
      </right>
      <top/>
      <bottom style="medium">
        <color rgb="FFC00000"/>
      </bottom>
      <diagonal/>
    </border>
    <border>
      <left style="dotted">
        <color rgb="FFC00000"/>
      </left>
      <right style="medium">
        <color rgb="FFC00000"/>
      </right>
      <top/>
      <bottom style="medium">
        <color rgb="FFC00000"/>
      </bottom>
      <diagonal/>
    </border>
    <border>
      <left style="hair">
        <color rgb="FFC00000"/>
      </left>
      <right style="dotted">
        <color rgb="FFC00000"/>
      </right>
      <top style="medium">
        <color rgb="FFC00000"/>
      </top>
      <bottom/>
      <diagonal/>
    </border>
    <border>
      <left style="dotted">
        <color rgb="FFC00000"/>
      </left>
      <right style="medium">
        <color rgb="FFC00000"/>
      </right>
      <top style="medium">
        <color rgb="FFC00000"/>
      </top>
      <bottom/>
      <diagonal/>
    </border>
    <border>
      <left style="hair">
        <color rgb="FFC00000"/>
      </left>
      <right style="dotted">
        <color rgb="FFC00000"/>
      </right>
      <top style="medium">
        <color rgb="FFCC092F"/>
      </top>
      <bottom/>
      <diagonal/>
    </border>
    <border>
      <left style="dotted">
        <color rgb="FFC00000"/>
      </left>
      <right style="medium">
        <color rgb="FFC00000"/>
      </right>
      <top style="medium">
        <color rgb="FFCC092F"/>
      </top>
      <bottom/>
      <diagonal/>
    </border>
    <border>
      <left style="hair">
        <color rgb="FFC00000"/>
      </left>
      <right style="dotted">
        <color rgb="FFC00000"/>
      </right>
      <top style="medium">
        <color rgb="FFC00000"/>
      </top>
      <bottom style="medium">
        <color rgb="FFC00000"/>
      </bottom>
      <diagonal/>
    </border>
    <border>
      <left style="dotted">
        <color rgb="FFC00000"/>
      </left>
      <right style="medium">
        <color rgb="FFC00000"/>
      </right>
      <top style="medium">
        <color rgb="FFC00000"/>
      </top>
      <bottom style="medium">
        <color rgb="FFC00000"/>
      </bottom>
      <diagonal/>
    </border>
    <border>
      <left style="hair">
        <color rgb="FFC00000"/>
      </left>
      <right/>
      <top style="hair">
        <color rgb="FFC00000"/>
      </top>
      <bottom/>
      <diagonal/>
    </border>
    <border>
      <left/>
      <right/>
      <top style="hair">
        <color rgb="FFC00000"/>
      </top>
      <bottom/>
      <diagonal/>
    </border>
    <border>
      <left style="medium">
        <color rgb="FFC00000"/>
      </left>
      <right style="hair">
        <color rgb="FFC00000"/>
      </right>
      <top style="hair">
        <color rgb="FFC00000"/>
      </top>
      <bottom style="hair">
        <color rgb="FFC00000"/>
      </bottom>
      <diagonal/>
    </border>
    <border>
      <left style="medium">
        <color rgb="FFC00000"/>
      </left>
      <right style="hair">
        <color rgb="FFC00000"/>
      </right>
      <top style="hair">
        <color rgb="FFC00000"/>
      </top>
      <bottom style="medium">
        <color rgb="FFC00000"/>
      </bottom>
      <diagonal/>
    </border>
    <border>
      <left style="medium">
        <color rgb="FFC00000"/>
      </left>
      <right style="hair">
        <color rgb="FFC00000"/>
      </right>
      <top/>
      <bottom style="hair">
        <color rgb="FFC00000"/>
      </bottom>
      <diagonal/>
    </border>
    <border>
      <left style="medium">
        <color rgb="FFC00000"/>
      </left>
      <right style="hair">
        <color rgb="FFC00000"/>
      </right>
      <top style="medium">
        <color rgb="FFC00000"/>
      </top>
      <bottom style="medium">
        <color rgb="FFC00000"/>
      </bottom>
      <diagonal/>
    </border>
    <border>
      <left/>
      <right style="thin">
        <color indexed="64"/>
      </right>
      <top style="medium">
        <color rgb="FFC00000"/>
      </top>
      <bottom/>
      <diagonal/>
    </border>
    <border>
      <left style="thin">
        <color indexed="64"/>
      </left>
      <right style="thin">
        <color indexed="64"/>
      </right>
      <top style="medium">
        <color rgb="FFC00000"/>
      </top>
      <bottom/>
      <diagonal/>
    </border>
    <border>
      <left style="thin">
        <color indexed="64"/>
      </left>
      <right/>
      <top style="medium">
        <color rgb="FFC00000"/>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bottom style="thin">
        <color rgb="FFC00000"/>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hair">
        <color rgb="FFC00000"/>
      </left>
      <right/>
      <top style="medium">
        <color rgb="FFC00000"/>
      </top>
      <bottom style="medium">
        <color rgb="FFC00000"/>
      </bottom>
      <diagonal/>
    </border>
    <border>
      <left/>
      <right/>
      <top style="thin">
        <color theme="1" tint="0.499984740745262"/>
      </top>
      <bottom/>
      <diagonal/>
    </border>
    <border>
      <left/>
      <right/>
      <top style="thin">
        <color rgb="FFC00000"/>
      </top>
      <bottom style="thin">
        <color theme="1" tint="0.499984740745262"/>
      </bottom>
      <diagonal/>
    </border>
    <border>
      <left style="hair">
        <color rgb="FFC00000"/>
      </left>
      <right/>
      <top style="medium">
        <color rgb="FFC00000"/>
      </top>
      <bottom/>
      <diagonal/>
    </border>
    <border>
      <left/>
      <right style="hair">
        <color rgb="FFC00000"/>
      </right>
      <top style="medium">
        <color rgb="FFC00000"/>
      </top>
      <bottom/>
      <diagonal/>
    </border>
  </borders>
  <cellStyleXfs count="23">
    <xf numFmtId="0" fontId="0" fillId="0" borderId="0"/>
    <xf numFmtId="0" fontId="1" fillId="0" borderId="0"/>
    <xf numFmtId="9" fontId="1" fillId="0" borderId="0" applyFont="0" applyFill="0" applyBorder="0" applyAlignment="0" applyProtection="0"/>
    <xf numFmtId="0" fontId="2"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4"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cellStyleXfs>
  <cellXfs count="615">
    <xf numFmtId="0" fontId="0" fillId="0" borderId="0" xfId="0"/>
    <xf numFmtId="0" fontId="0" fillId="0" borderId="0" xfId="0" applyAlignment="1">
      <alignment horizontal="left" vertical="center"/>
    </xf>
    <xf numFmtId="0" fontId="4" fillId="0" borderId="0" xfId="0" applyFont="1" applyAlignment="1">
      <alignment vertical="center"/>
    </xf>
    <xf numFmtId="0" fontId="8" fillId="0" borderId="0" xfId="0" applyFont="1" applyAlignment="1">
      <alignment vertical="center"/>
    </xf>
    <xf numFmtId="0" fontId="7" fillId="0" borderId="0" xfId="0" applyFont="1" applyAlignment="1">
      <alignment horizontal="right" vertical="center"/>
    </xf>
    <xf numFmtId="0" fontId="11" fillId="0" borderId="0" xfId="0" applyFont="1" applyAlignment="1">
      <alignment vertical="center" wrapText="1"/>
    </xf>
    <xf numFmtId="0" fontId="5" fillId="0" borderId="0" xfId="0" applyFont="1" applyAlignment="1">
      <alignment horizontal="left" vertical="center" wrapText="1"/>
    </xf>
    <xf numFmtId="0" fontId="4" fillId="0" borderId="0" xfId="0" applyFont="1" applyAlignment="1">
      <alignment horizontal="center" vertical="center"/>
    </xf>
    <xf numFmtId="0" fontId="0" fillId="3" borderId="0" xfId="0" applyFill="1"/>
    <xf numFmtId="0" fontId="0" fillId="0" borderId="0" xfId="0" applyAlignment="1">
      <alignment wrapText="1"/>
    </xf>
    <xf numFmtId="0" fontId="0" fillId="0" borderId="0" xfId="0" applyAlignment="1">
      <alignment horizontal="center" vertical="center"/>
    </xf>
    <xf numFmtId="0" fontId="0" fillId="0" borderId="0" xfId="0" applyAlignment="1">
      <alignment vertical="top"/>
    </xf>
    <xf numFmtId="0" fontId="0" fillId="0" borderId="0" xfId="0" applyAlignment="1">
      <alignment vertical="top" wrapText="1"/>
    </xf>
    <xf numFmtId="0" fontId="0" fillId="0" borderId="0" xfId="0" applyAlignment="1">
      <alignment vertical="center" wrapText="1"/>
    </xf>
    <xf numFmtId="0" fontId="5" fillId="0" borderId="25" xfId="0" applyFont="1" applyBorder="1" applyAlignment="1">
      <alignment vertical="top" wrapText="1"/>
    </xf>
    <xf numFmtId="0" fontId="5" fillId="0" borderId="24" xfId="0" applyFont="1" applyBorder="1" applyAlignment="1">
      <alignment vertical="top" wrapText="1"/>
    </xf>
    <xf numFmtId="0" fontId="5" fillId="0" borderId="26" xfId="0" applyFont="1" applyBorder="1" applyAlignment="1">
      <alignment vertical="top" wrapText="1"/>
    </xf>
    <xf numFmtId="0" fontId="5" fillId="0" borderId="27" xfId="0" applyFont="1" applyBorder="1" applyAlignment="1">
      <alignment vertical="top" wrapText="1"/>
    </xf>
    <xf numFmtId="0" fontId="23" fillId="0" borderId="24" xfId="0" applyFont="1" applyBorder="1" applyAlignment="1">
      <alignment vertical="top" wrapText="1"/>
    </xf>
    <xf numFmtId="0" fontId="18" fillId="0" borderId="29" xfId="0" applyFont="1" applyBorder="1" applyAlignment="1">
      <alignment vertical="top" wrapText="1"/>
    </xf>
    <xf numFmtId="0" fontId="18" fillId="0" borderId="31" xfId="0" applyFont="1" applyBorder="1" applyAlignment="1">
      <alignment vertical="top" wrapText="1"/>
    </xf>
    <xf numFmtId="0" fontId="18" fillId="0" borderId="30" xfId="0" applyFont="1" applyBorder="1" applyAlignment="1">
      <alignment vertical="top" wrapText="1"/>
    </xf>
    <xf numFmtId="0" fontId="0" fillId="0" borderId="0" xfId="0" applyAlignment="1">
      <alignment vertical="center"/>
    </xf>
    <xf numFmtId="0" fontId="0" fillId="6" borderId="0" xfId="0" applyFill="1"/>
    <xf numFmtId="0" fontId="10" fillId="0" borderId="0" xfId="0" applyFont="1" applyAlignment="1">
      <alignment vertical="center" wrapText="1"/>
    </xf>
    <xf numFmtId="0" fontId="4" fillId="0" borderId="0" xfId="0" applyFont="1" applyBorder="1" applyAlignment="1">
      <alignment vertical="center"/>
    </xf>
    <xf numFmtId="0" fontId="0" fillId="0" borderId="0" xfId="0" applyBorder="1" applyAlignment="1">
      <alignment vertical="center"/>
    </xf>
    <xf numFmtId="0" fontId="25" fillId="0" borderId="0" xfId="0" applyFont="1" applyAlignment="1">
      <alignment vertical="center" wrapText="1"/>
    </xf>
    <xf numFmtId="0" fontId="6" fillId="0" borderId="0" xfId="0" applyFont="1" applyBorder="1" applyAlignment="1">
      <alignment vertical="center"/>
    </xf>
    <xf numFmtId="10" fontId="6" fillId="0" borderId="0" xfId="9" applyNumberFormat="1" applyFont="1" applyBorder="1" applyAlignment="1">
      <alignment vertical="center"/>
    </xf>
    <xf numFmtId="0" fontId="0" fillId="0" borderId="0" xfId="0" applyAlignment="1">
      <alignment horizontal="left" vertical="center" indent="1"/>
    </xf>
    <xf numFmtId="0" fontId="0" fillId="0" borderId="12" xfId="0" applyBorder="1" applyAlignment="1">
      <alignment horizontal="center" vertical="center"/>
    </xf>
    <xf numFmtId="0" fontId="12" fillId="0" borderId="0" xfId="0" applyFont="1" applyAlignment="1">
      <alignment vertical="center"/>
    </xf>
    <xf numFmtId="3" fontId="4" fillId="0" borderId="0" xfId="0" applyNumberFormat="1" applyFont="1" applyAlignment="1">
      <alignment vertical="center"/>
    </xf>
    <xf numFmtId="0" fontId="9" fillId="0" borderId="0" xfId="0" applyFont="1" applyAlignment="1">
      <alignment vertical="center"/>
    </xf>
    <xf numFmtId="0" fontId="25" fillId="0" borderId="0" xfId="0" applyFont="1" applyAlignment="1">
      <alignment horizontal="left" vertical="center"/>
    </xf>
    <xf numFmtId="0" fontId="13" fillId="2" borderId="99"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00" xfId="0" applyFont="1" applyFill="1" applyBorder="1" applyAlignment="1">
      <alignment horizontal="center" vertical="center" wrapText="1"/>
    </xf>
    <xf numFmtId="0" fontId="13" fillId="5" borderId="100" xfId="0" applyFont="1" applyFill="1" applyBorder="1" applyAlignment="1">
      <alignment horizontal="center" vertical="center" wrapText="1"/>
    </xf>
    <xf numFmtId="0" fontId="13" fillId="2" borderId="99" xfId="0" applyFont="1" applyFill="1" applyBorder="1" applyAlignment="1">
      <alignment horizontal="left" vertical="center" indent="1"/>
    </xf>
    <xf numFmtId="0" fontId="13" fillId="2" borderId="20" xfId="0" applyFont="1" applyFill="1" applyBorder="1" applyAlignment="1">
      <alignment horizontal="left" vertical="center" indent="1"/>
    </xf>
    <xf numFmtId="0" fontId="13" fillId="2" borderId="91" xfId="0" applyFont="1" applyFill="1" applyBorder="1" applyAlignment="1">
      <alignment horizontal="left" vertical="center" indent="1"/>
    </xf>
    <xf numFmtId="0" fontId="13" fillId="2" borderId="19" xfId="0" applyFont="1" applyFill="1" applyBorder="1" applyAlignment="1">
      <alignment horizontal="left" vertical="center" indent="1"/>
    </xf>
    <xf numFmtId="0" fontId="13" fillId="2" borderId="19" xfId="0" applyFont="1" applyFill="1" applyBorder="1" applyAlignment="1">
      <alignment horizontal="center" vertical="center"/>
    </xf>
    <xf numFmtId="0" fontId="13" fillId="2" borderId="101" xfId="0" applyFont="1" applyFill="1" applyBorder="1" applyAlignment="1">
      <alignment horizontal="center" vertical="center"/>
    </xf>
    <xf numFmtId="0" fontId="13" fillId="2" borderId="45" xfId="0" applyFont="1" applyFill="1" applyBorder="1" applyAlignment="1">
      <alignment horizontal="center" vertical="center"/>
    </xf>
    <xf numFmtId="0" fontId="26" fillId="2" borderId="45" xfId="0" applyFont="1" applyFill="1" applyBorder="1" applyAlignment="1">
      <alignment horizontal="center" vertical="center" wrapText="1"/>
    </xf>
    <xf numFmtId="0" fontId="13" fillId="3" borderId="99" xfId="0" applyFont="1" applyFill="1" applyBorder="1" applyAlignment="1">
      <alignment horizontal="center" vertical="center"/>
    </xf>
    <xf numFmtId="0" fontId="13" fillId="3" borderId="20"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13" fillId="3" borderId="100" xfId="0" applyFont="1" applyFill="1" applyBorder="1" applyAlignment="1">
      <alignment horizontal="center" vertical="center" wrapText="1"/>
    </xf>
    <xf numFmtId="0" fontId="32" fillId="0" borderId="91" xfId="0" applyFont="1" applyBorder="1" applyAlignment="1">
      <alignment vertical="center"/>
    </xf>
    <xf numFmtId="0" fontId="33" fillId="0" borderId="19" xfId="0" applyFont="1" applyBorder="1" applyAlignment="1">
      <alignment horizontal="center" vertical="center"/>
    </xf>
    <xf numFmtId="0" fontId="33" fillId="0" borderId="45" xfId="0" applyFont="1" applyBorder="1" applyAlignment="1">
      <alignment horizontal="center" vertical="center" wrapText="1"/>
    </xf>
    <xf numFmtId="0" fontId="35" fillId="0" borderId="90" xfId="0" applyFont="1" applyBorder="1" applyAlignment="1">
      <alignment vertical="center"/>
    </xf>
    <xf numFmtId="3" fontId="35" fillId="0" borderId="7" xfId="0" applyNumberFormat="1" applyFont="1" applyBorder="1" applyAlignment="1">
      <alignment horizontal="right" vertical="center"/>
    </xf>
    <xf numFmtId="3" fontId="35" fillId="0" borderId="35" xfId="0" applyNumberFormat="1" applyFont="1" applyBorder="1" applyAlignment="1">
      <alignment horizontal="right" vertical="center"/>
    </xf>
    <xf numFmtId="0" fontId="35" fillId="0" borderId="88" xfId="0" applyFont="1" applyBorder="1" applyAlignment="1">
      <alignment vertical="center"/>
    </xf>
    <xf numFmtId="3" fontId="35" fillId="0" borderId="1" xfId="0" applyNumberFormat="1" applyFont="1" applyBorder="1" applyAlignment="1">
      <alignment horizontal="right" vertical="center"/>
    </xf>
    <xf numFmtId="0" fontId="35" fillId="0" borderId="1" xfId="0" applyFont="1" applyBorder="1" applyAlignment="1">
      <alignment horizontal="right" vertical="center"/>
    </xf>
    <xf numFmtId="1" fontId="35" fillId="0" borderId="36" xfId="0" applyNumberFormat="1" applyFont="1" applyBorder="1" applyAlignment="1">
      <alignment horizontal="right" vertical="center"/>
    </xf>
    <xf numFmtId="3" fontId="35" fillId="0" borderId="36" xfId="0" applyNumberFormat="1" applyFont="1" applyBorder="1" applyAlignment="1">
      <alignment horizontal="right" vertical="center"/>
    </xf>
    <xf numFmtId="1" fontId="35" fillId="0" borderId="1" xfId="0" applyNumberFormat="1" applyFont="1" applyBorder="1" applyAlignment="1">
      <alignment horizontal="right" vertical="center"/>
    </xf>
    <xf numFmtId="0" fontId="35" fillId="0" borderId="36" xfId="0" applyFont="1" applyBorder="1" applyAlignment="1">
      <alignment horizontal="right" vertical="center"/>
    </xf>
    <xf numFmtId="0" fontId="35" fillId="0" borderId="89" xfId="0" applyFont="1" applyBorder="1" applyAlignment="1">
      <alignment vertical="center" wrapText="1"/>
    </xf>
    <xf numFmtId="3" fontId="35" fillId="0" borderId="11" xfId="0" applyNumberFormat="1" applyFont="1" applyBorder="1" applyAlignment="1">
      <alignment horizontal="right" vertical="center"/>
    </xf>
    <xf numFmtId="0" fontId="35" fillId="0" borderId="11" xfId="0" applyFont="1" applyBorder="1" applyAlignment="1">
      <alignment horizontal="right" vertical="center"/>
    </xf>
    <xf numFmtId="0" fontId="35" fillId="0" borderId="37" xfId="0" applyFont="1" applyBorder="1" applyAlignment="1">
      <alignment horizontal="right" vertical="center"/>
    </xf>
    <xf numFmtId="0" fontId="37" fillId="0" borderId="7" xfId="0" applyFont="1" applyBorder="1" applyAlignment="1">
      <alignment vertical="center"/>
    </xf>
    <xf numFmtId="0" fontId="35" fillId="0" borderId="7" xfId="0" applyFont="1" applyBorder="1" applyAlignment="1">
      <alignment horizontal="center" vertical="center"/>
    </xf>
    <xf numFmtId="166" fontId="37" fillId="0" borderId="7" xfId="7" applyNumberFormat="1" applyFont="1" applyFill="1" applyBorder="1" applyAlignment="1">
      <alignment horizontal="right" vertical="center"/>
    </xf>
    <xf numFmtId="0" fontId="37" fillId="0" borderId="1" xfId="0" applyFont="1" applyBorder="1" applyAlignment="1">
      <alignment vertical="center"/>
    </xf>
    <xf numFmtId="0" fontId="35" fillId="0" borderId="1" xfId="0" applyFont="1" applyBorder="1" applyAlignment="1">
      <alignment horizontal="center" vertical="center"/>
    </xf>
    <xf numFmtId="166" fontId="37" fillId="0" borderId="1" xfId="7" applyNumberFormat="1" applyFont="1" applyFill="1" applyBorder="1" applyAlignment="1">
      <alignment horizontal="right" vertical="center"/>
    </xf>
    <xf numFmtId="0" fontId="37" fillId="0" borderId="3" xfId="0" applyFont="1" applyBorder="1" applyAlignment="1">
      <alignment vertical="center"/>
    </xf>
    <xf numFmtId="0" fontId="35" fillId="0" borderId="3" xfId="0" applyFont="1" applyBorder="1" applyAlignment="1">
      <alignment horizontal="center" vertical="center"/>
    </xf>
    <xf numFmtId="166" fontId="37" fillId="0" borderId="3" xfId="7" applyNumberFormat="1" applyFont="1" applyFill="1" applyBorder="1" applyAlignment="1">
      <alignment horizontal="right" vertical="center"/>
    </xf>
    <xf numFmtId="0" fontId="38" fillId="0" borderId="44" xfId="0" applyFont="1" applyBorder="1" applyAlignment="1">
      <alignment horizontal="left" vertical="center"/>
    </xf>
    <xf numFmtId="0" fontId="38" fillId="0" borderId="44" xfId="0" applyFont="1" applyBorder="1" applyAlignment="1">
      <alignment horizontal="center" vertical="center"/>
    </xf>
    <xf numFmtId="166" fontId="38" fillId="0" borderId="44" xfId="7" applyNumberFormat="1" applyFont="1" applyFill="1" applyBorder="1" applyAlignment="1">
      <alignment horizontal="right" vertical="center"/>
    </xf>
    <xf numFmtId="0" fontId="35" fillId="0" borderId="7" xfId="0" applyFont="1" applyFill="1" applyBorder="1" applyAlignment="1">
      <alignment horizontal="left" vertical="center"/>
    </xf>
    <xf numFmtId="0" fontId="35" fillId="0" borderId="7" xfId="0" applyFont="1" applyFill="1" applyBorder="1" applyAlignment="1">
      <alignment horizontal="center" vertical="center"/>
    </xf>
    <xf numFmtId="166" fontId="35" fillId="0" borderId="7" xfId="7" applyNumberFormat="1" applyFont="1" applyFill="1" applyBorder="1" applyAlignment="1">
      <alignment horizontal="right" vertical="center"/>
    </xf>
    <xf numFmtId="0" fontId="35" fillId="0" borderId="3" xfId="0" applyFont="1" applyFill="1" applyBorder="1" applyAlignment="1">
      <alignment horizontal="left" vertical="center"/>
    </xf>
    <xf numFmtId="0" fontId="35" fillId="0" borderId="3" xfId="0" applyFont="1" applyFill="1" applyBorder="1" applyAlignment="1">
      <alignment horizontal="center" vertical="center"/>
    </xf>
    <xf numFmtId="166" fontId="35" fillId="0" borderId="3" xfId="7" applyNumberFormat="1" applyFont="1" applyFill="1" applyBorder="1" applyAlignment="1">
      <alignment horizontal="right" vertical="center"/>
    </xf>
    <xf numFmtId="0" fontId="38" fillId="0" borderId="10" xfId="0" applyFont="1" applyFill="1" applyBorder="1" applyAlignment="1">
      <alignment horizontal="left" vertical="center"/>
    </xf>
    <xf numFmtId="0" fontId="38" fillId="0" borderId="10" xfId="0" applyFont="1" applyFill="1" applyBorder="1" applyAlignment="1">
      <alignment horizontal="center" vertical="center"/>
    </xf>
    <xf numFmtId="166" fontId="38" fillId="0" borderId="10" xfId="7" applyNumberFormat="1" applyFont="1" applyFill="1" applyBorder="1" applyAlignment="1">
      <alignment horizontal="right" vertical="center"/>
    </xf>
    <xf numFmtId="0" fontId="35" fillId="0" borderId="15" xfId="0" applyFont="1" applyBorder="1" applyAlignment="1">
      <alignment horizontal="left" vertical="center"/>
    </xf>
    <xf numFmtId="0" fontId="35" fillId="0" borderId="15" xfId="0" applyFont="1" applyBorder="1" applyAlignment="1">
      <alignment horizontal="center" vertical="center"/>
    </xf>
    <xf numFmtId="166" fontId="35" fillId="0" borderId="15" xfId="7" applyNumberFormat="1" applyFont="1" applyFill="1" applyBorder="1" applyAlignment="1">
      <alignment horizontal="right" vertical="center"/>
    </xf>
    <xf numFmtId="0" fontId="35" fillId="0" borderId="11" xfId="0" applyFont="1" applyBorder="1" applyAlignment="1">
      <alignment horizontal="left" vertical="center"/>
    </xf>
    <xf numFmtId="0" fontId="35" fillId="0" borderId="11" xfId="0" applyFont="1" applyBorder="1" applyAlignment="1">
      <alignment horizontal="center" vertical="center"/>
    </xf>
    <xf numFmtId="166" fontId="35" fillId="0" borderId="11" xfId="7" applyNumberFormat="1" applyFont="1" applyFill="1" applyBorder="1" applyAlignment="1">
      <alignment horizontal="right" vertical="center"/>
    </xf>
    <xf numFmtId="0" fontId="35" fillId="0" borderId="1" xfId="0" applyFont="1" applyBorder="1" applyAlignment="1">
      <alignment horizontal="left" vertical="center"/>
    </xf>
    <xf numFmtId="166" fontId="35" fillId="0" borderId="1" xfId="7" applyNumberFormat="1" applyFont="1" applyFill="1" applyBorder="1" applyAlignment="1">
      <alignment horizontal="right" vertical="center"/>
    </xf>
    <xf numFmtId="0" fontId="35" fillId="0" borderId="3" xfId="0" applyFont="1" applyBorder="1" applyAlignment="1">
      <alignment horizontal="left" vertical="center"/>
    </xf>
    <xf numFmtId="0" fontId="35" fillId="0" borderId="1" xfId="0" applyFont="1" applyFill="1" applyBorder="1" applyAlignment="1">
      <alignment horizontal="left" vertical="center"/>
    </xf>
    <xf numFmtId="0" fontId="35" fillId="0" borderId="1" xfId="0" applyFont="1" applyFill="1" applyBorder="1" applyAlignment="1">
      <alignment horizontal="center" vertical="center"/>
    </xf>
    <xf numFmtId="0" fontId="35" fillId="0" borderId="15" xfId="0" applyFont="1" applyBorder="1" applyAlignment="1">
      <alignment horizontal="center" vertical="center" wrapText="1"/>
    </xf>
    <xf numFmtId="165" fontId="35" fillId="0" borderId="15" xfId="7" applyNumberFormat="1" applyFont="1" applyFill="1" applyBorder="1" applyAlignment="1">
      <alignment horizontal="center" vertical="center"/>
    </xf>
    <xf numFmtId="165" fontId="35" fillId="0" borderId="15" xfId="7" applyNumberFormat="1" applyFont="1" applyFill="1" applyBorder="1" applyAlignment="1">
      <alignment vertical="center"/>
    </xf>
    <xf numFmtId="165" fontId="35" fillId="0" borderId="1" xfId="7" applyNumberFormat="1" applyFont="1" applyFill="1" applyBorder="1" applyAlignment="1">
      <alignment horizontal="center" vertical="center"/>
    </xf>
    <xf numFmtId="165" fontId="35" fillId="0" borderId="1" xfId="7" applyNumberFormat="1" applyFont="1" applyFill="1" applyBorder="1" applyAlignment="1">
      <alignment vertical="center"/>
    </xf>
    <xf numFmtId="165" fontId="35" fillId="0" borderId="11" xfId="7" applyNumberFormat="1" applyFont="1" applyFill="1" applyBorder="1" applyAlignment="1">
      <alignment horizontal="center" vertical="center"/>
    </xf>
    <xf numFmtId="166" fontId="35" fillId="0" borderId="15" xfId="7" applyNumberFormat="1" applyFont="1" applyFill="1" applyBorder="1" applyAlignment="1">
      <alignment horizontal="center" vertical="center"/>
    </xf>
    <xf numFmtId="166" fontId="35" fillId="0" borderId="1" xfId="7" applyNumberFormat="1" applyFont="1" applyFill="1" applyBorder="1" applyAlignment="1">
      <alignment horizontal="center" vertical="center"/>
    </xf>
    <xf numFmtId="166" fontId="35" fillId="0" borderId="3" xfId="7" applyNumberFormat="1" applyFont="1" applyFill="1" applyBorder="1" applyAlignment="1">
      <alignment horizontal="center" vertical="center"/>
    </xf>
    <xf numFmtId="0" fontId="38" fillId="0" borderId="10" xfId="0" applyFont="1" applyBorder="1" applyAlignment="1">
      <alignment horizontal="left" vertical="center" wrapText="1"/>
    </xf>
    <xf numFmtId="0" fontId="38" fillId="0" borderId="10" xfId="0" applyFont="1" applyBorder="1" applyAlignment="1">
      <alignment horizontal="center" vertical="center"/>
    </xf>
    <xf numFmtId="166" fontId="38" fillId="0" borderId="10" xfId="7" applyNumberFormat="1" applyFont="1" applyFill="1" applyBorder="1" applyAlignment="1">
      <alignment horizontal="center" vertical="center"/>
    </xf>
    <xf numFmtId="166" fontId="35" fillId="0" borderId="15" xfId="7" applyNumberFormat="1" applyFont="1" applyFill="1" applyBorder="1" applyAlignment="1">
      <alignment vertical="center"/>
    </xf>
    <xf numFmtId="166" fontId="35" fillId="0" borderId="1" xfId="7" applyNumberFormat="1" applyFont="1" applyFill="1" applyBorder="1" applyAlignment="1">
      <alignment vertical="center"/>
    </xf>
    <xf numFmtId="0" fontId="35" fillId="0" borderId="5" xfId="0" applyFont="1" applyBorder="1" applyAlignment="1">
      <alignment horizontal="left" vertical="center"/>
    </xf>
    <xf numFmtId="0" fontId="35" fillId="0" borderId="5" xfId="0" applyFont="1" applyBorder="1" applyAlignment="1">
      <alignment horizontal="center" vertical="center"/>
    </xf>
    <xf numFmtId="166" fontId="35" fillId="0" borderId="5" xfId="7" applyNumberFormat="1" applyFont="1" applyFill="1" applyBorder="1" applyAlignment="1">
      <alignment horizontal="center" vertical="center"/>
    </xf>
    <xf numFmtId="166" fontId="35" fillId="0" borderId="5" xfId="7" applyNumberFormat="1" applyFont="1" applyFill="1" applyBorder="1" applyAlignment="1">
      <alignment vertical="center"/>
    </xf>
    <xf numFmtId="166" fontId="38" fillId="0" borderId="44" xfId="7" applyNumberFormat="1" applyFont="1" applyFill="1" applyBorder="1" applyAlignment="1">
      <alignment horizontal="center" vertical="center"/>
    </xf>
    <xf numFmtId="0" fontId="35" fillId="0" borderId="44" xfId="0" applyFont="1" applyBorder="1" applyAlignment="1">
      <alignment horizontal="left" vertical="center"/>
    </xf>
    <xf numFmtId="0" fontId="35" fillId="0" borderId="44" xfId="0" applyFont="1" applyBorder="1" applyAlignment="1">
      <alignment horizontal="center" vertical="center"/>
    </xf>
    <xf numFmtId="166" fontId="35" fillId="0" borderId="44" xfId="7" applyNumberFormat="1" applyFont="1" applyFill="1" applyBorder="1" applyAlignment="1">
      <alignment horizontal="center" vertical="center"/>
    </xf>
    <xf numFmtId="0" fontId="38" fillId="0" borderId="10" xfId="0" applyFont="1" applyBorder="1" applyAlignment="1">
      <alignment horizontal="left" vertical="center"/>
    </xf>
    <xf numFmtId="0" fontId="35" fillId="0" borderId="19" xfId="0" applyFont="1" applyBorder="1" applyAlignment="1">
      <alignment horizontal="left" vertical="center" wrapText="1" indent="1"/>
    </xf>
    <xf numFmtId="0" fontId="35" fillId="0" borderId="19" xfId="0" applyFont="1" applyBorder="1" applyAlignment="1">
      <alignment horizontal="left" vertical="center"/>
    </xf>
    <xf numFmtId="0" fontId="43" fillId="0" borderId="19" xfId="0" applyFont="1" applyBorder="1" applyAlignment="1">
      <alignment horizontal="center" vertical="center"/>
    </xf>
    <xf numFmtId="43" fontId="35" fillId="4" borderId="19" xfId="7" applyFont="1" applyFill="1" applyBorder="1" applyAlignment="1">
      <alignment horizontal="center" vertical="center"/>
    </xf>
    <xf numFmtId="166" fontId="35" fillId="0" borderId="19" xfId="7" applyNumberFormat="1" applyFont="1" applyFill="1" applyBorder="1" applyAlignment="1">
      <alignment horizontal="center" vertical="center"/>
    </xf>
    <xf numFmtId="0" fontId="35" fillId="0" borderId="84" xfId="0" applyFont="1" applyBorder="1" applyAlignment="1">
      <alignment vertical="center"/>
    </xf>
    <xf numFmtId="0" fontId="36" fillId="0" borderId="85" xfId="0" applyFont="1" applyBorder="1" applyAlignment="1">
      <alignment vertical="center" wrapText="1"/>
    </xf>
    <xf numFmtId="0" fontId="35" fillId="0" borderId="10" xfId="0" applyFont="1" applyBorder="1" applyAlignment="1">
      <alignment horizontal="left" vertical="center" wrapText="1" indent="1"/>
    </xf>
    <xf numFmtId="0" fontId="35" fillId="0" borderId="78" xfId="0" applyFont="1" applyBorder="1" applyAlignment="1">
      <alignment vertical="center"/>
    </xf>
    <xf numFmtId="0" fontId="36" fillId="0" borderId="79" xfId="0" applyFont="1" applyBorder="1" applyAlignment="1">
      <alignment vertical="center" wrapText="1"/>
    </xf>
    <xf numFmtId="0" fontId="35" fillId="0" borderId="7" xfId="0" applyFont="1" applyBorder="1" applyAlignment="1">
      <alignment horizontal="left" vertical="center"/>
    </xf>
    <xf numFmtId="166" fontId="35" fillId="0" borderId="7" xfId="7" applyNumberFormat="1" applyFont="1" applyFill="1" applyBorder="1" applyAlignment="1">
      <alignment horizontal="center" vertical="center"/>
    </xf>
    <xf numFmtId="166" fontId="39" fillId="0" borderId="1" xfId="7" applyNumberFormat="1" applyFont="1" applyFill="1" applyBorder="1" applyAlignment="1">
      <alignment horizontal="right" vertical="center"/>
    </xf>
    <xf numFmtId="0" fontId="39" fillId="0" borderId="1" xfId="0" applyFont="1" applyBorder="1" applyAlignment="1">
      <alignment horizontal="center" vertical="center"/>
    </xf>
    <xf numFmtId="166" fontId="39" fillId="0" borderId="1" xfId="7" applyNumberFormat="1" applyFont="1" applyFill="1" applyBorder="1" applyAlignment="1">
      <alignment horizontal="center" vertical="center"/>
    </xf>
    <xf numFmtId="0" fontId="35" fillId="0" borderId="19" xfId="0" applyFont="1" applyBorder="1" applyAlignment="1">
      <alignment horizontal="center" vertical="center"/>
    </xf>
    <xf numFmtId="43" fontId="35" fillId="0" borderId="15" xfId="7" applyFont="1" applyFill="1" applyBorder="1" applyAlignment="1">
      <alignment horizontal="center" vertical="center"/>
    </xf>
    <xf numFmtId="43" fontId="35" fillId="0" borderId="1" xfId="7" applyFont="1" applyFill="1" applyBorder="1" applyAlignment="1">
      <alignment horizontal="center" vertical="center"/>
    </xf>
    <xf numFmtId="43" fontId="35" fillId="0" borderId="11" xfId="7" applyFont="1" applyFill="1" applyBorder="1" applyAlignment="1">
      <alignment horizontal="center" vertical="center"/>
    </xf>
    <xf numFmtId="0" fontId="39" fillId="0" borderId="3" xfId="0" applyFont="1" applyBorder="1" applyAlignment="1">
      <alignment horizontal="left" vertical="center"/>
    </xf>
    <xf numFmtId="0" fontId="38" fillId="0" borderId="23" xfId="0" applyFont="1" applyBorder="1" applyAlignment="1">
      <alignment horizontal="left" vertical="center"/>
    </xf>
    <xf numFmtId="0" fontId="38" fillId="0" borderId="7" xfId="0" applyFont="1" applyBorder="1" applyAlignment="1">
      <alignment horizontal="center" vertical="center"/>
    </xf>
    <xf numFmtId="166" fontId="38" fillId="0" borderId="23" xfId="7" applyNumberFormat="1" applyFont="1" applyFill="1" applyBorder="1" applyAlignment="1">
      <alignment horizontal="center" vertical="center"/>
    </xf>
    <xf numFmtId="0" fontId="35" fillId="0" borderId="22" xfId="0" applyFont="1" applyBorder="1" applyAlignment="1">
      <alignment horizontal="left" vertical="center"/>
    </xf>
    <xf numFmtId="0" fontId="35" fillId="0" borderId="22" xfId="0" applyFont="1" applyBorder="1" applyAlignment="1">
      <alignment horizontal="center" vertical="center"/>
    </xf>
    <xf numFmtId="166" fontId="35" fillId="0" borderId="22" xfId="7" applyNumberFormat="1" applyFont="1" applyFill="1" applyBorder="1" applyAlignment="1">
      <alignment horizontal="center" vertical="center"/>
    </xf>
    <xf numFmtId="0" fontId="38" fillId="0" borderId="6" xfId="0" applyFont="1" applyBorder="1" applyAlignment="1">
      <alignment horizontal="left" vertical="center"/>
    </xf>
    <xf numFmtId="0" fontId="38" fillId="0" borderId="6" xfId="0" applyFont="1" applyBorder="1" applyAlignment="1">
      <alignment horizontal="center" vertical="center"/>
    </xf>
    <xf numFmtId="166" fontId="38" fillId="0" borderId="6" xfId="7" applyNumberFormat="1" applyFont="1" applyFill="1" applyBorder="1" applyAlignment="1">
      <alignment horizontal="center" vertical="center"/>
    </xf>
    <xf numFmtId="0" fontId="38" fillId="0" borderId="15" xfId="0" applyFont="1" applyBorder="1" applyAlignment="1">
      <alignment horizontal="center" vertical="center"/>
    </xf>
    <xf numFmtId="43" fontId="38" fillId="0" borderId="15" xfId="7" applyFont="1" applyFill="1" applyBorder="1" applyAlignment="1">
      <alignment horizontal="center" vertical="center"/>
    </xf>
    <xf numFmtId="0" fontId="38" fillId="0" borderId="5" xfId="0" applyFont="1" applyBorder="1" applyAlignment="1">
      <alignment horizontal="center" vertical="center"/>
    </xf>
    <xf numFmtId="43" fontId="38" fillId="0" borderId="5" xfId="7" applyFont="1" applyFill="1" applyBorder="1" applyAlignment="1">
      <alignment horizontal="center" vertical="center"/>
    </xf>
    <xf numFmtId="0" fontId="35" fillId="0" borderId="4" xfId="0" applyFont="1" applyBorder="1" applyAlignment="1">
      <alignment horizontal="left" vertical="center"/>
    </xf>
    <xf numFmtId="0" fontId="38" fillId="0" borderId="4" xfId="0" applyFont="1" applyBorder="1" applyAlignment="1">
      <alignment horizontal="center" vertical="center"/>
    </xf>
    <xf numFmtId="43" fontId="38" fillId="0" borderId="4" xfId="7" applyFont="1" applyFill="1" applyBorder="1" applyAlignment="1">
      <alignment horizontal="center" vertical="center"/>
    </xf>
    <xf numFmtId="0" fontId="38" fillId="0" borderId="3" xfId="0" applyFont="1" applyBorder="1" applyAlignment="1">
      <alignment horizontal="center" vertical="center"/>
    </xf>
    <xf numFmtId="43" fontId="38" fillId="0" borderId="3" xfId="7" applyFont="1" applyFill="1" applyBorder="1" applyAlignment="1">
      <alignment horizontal="center" vertical="center"/>
    </xf>
    <xf numFmtId="43" fontId="38" fillId="0" borderId="10" xfId="7" applyFont="1" applyFill="1"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center" vertical="center"/>
    </xf>
    <xf numFmtId="166" fontId="35" fillId="0" borderId="10" xfId="7" applyNumberFormat="1" applyFont="1" applyFill="1" applyBorder="1" applyAlignment="1">
      <alignment horizontal="center" vertical="center"/>
    </xf>
    <xf numFmtId="166" fontId="35" fillId="0" borderId="13" xfId="7" applyNumberFormat="1" applyFont="1" applyFill="1" applyBorder="1" applyAlignment="1">
      <alignment horizontal="center" vertical="center"/>
    </xf>
    <xf numFmtId="166" fontId="35" fillId="0" borderId="10" xfId="7" applyNumberFormat="1" applyFont="1" applyFill="1" applyBorder="1" applyAlignment="1">
      <alignment horizontal="left" vertical="center" wrapText="1"/>
    </xf>
    <xf numFmtId="0" fontId="35" fillId="0" borderId="10" xfId="7" applyNumberFormat="1" applyFont="1" applyFill="1" applyBorder="1" applyAlignment="1">
      <alignment horizontal="left" vertical="center" wrapText="1"/>
    </xf>
    <xf numFmtId="166" fontId="35" fillId="0" borderId="42" xfId="7" applyNumberFormat="1" applyFont="1" applyFill="1" applyBorder="1" applyAlignment="1">
      <alignment horizontal="left" vertical="center" wrapText="1"/>
    </xf>
    <xf numFmtId="0" fontId="35" fillId="0" borderId="19" xfId="0" applyFont="1" applyBorder="1" applyAlignment="1">
      <alignment horizontal="left" vertical="center" indent="1"/>
    </xf>
    <xf numFmtId="0" fontId="35" fillId="0" borderId="19" xfId="0" applyFont="1" applyBorder="1" applyAlignment="1">
      <alignment horizontal="left" vertical="center" wrapText="1"/>
    </xf>
    <xf numFmtId="166" fontId="35" fillId="0" borderId="10" xfId="7" applyNumberFormat="1" applyFont="1" applyFill="1" applyBorder="1" applyAlignment="1">
      <alignment horizontal="right" vertical="center"/>
    </xf>
    <xf numFmtId="166" fontId="35" fillId="0" borderId="45" xfId="7" applyNumberFormat="1" applyFont="1" applyFill="1" applyBorder="1" applyAlignment="1">
      <alignment horizontal="left" vertical="center" wrapText="1"/>
    </xf>
    <xf numFmtId="0" fontId="35" fillId="0" borderId="15" xfId="0" applyFont="1" applyBorder="1" applyAlignment="1">
      <alignment horizontal="left" vertical="center" wrapText="1"/>
    </xf>
    <xf numFmtId="166" fontId="35" fillId="0" borderId="15" xfId="7" applyNumberFormat="1" applyFont="1" applyFill="1" applyBorder="1" applyAlignment="1">
      <alignment horizontal="center" vertic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166" fontId="35" fillId="0" borderId="1" xfId="7" applyNumberFormat="1" applyFont="1" applyFill="1" applyBorder="1" applyAlignment="1">
      <alignment horizontal="center" vertical="center" wrapText="1"/>
    </xf>
    <xf numFmtId="166" fontId="35" fillId="0" borderId="1" xfId="7" applyNumberFormat="1" applyFont="1" applyFill="1" applyBorder="1" applyAlignment="1">
      <alignment horizontal="right" vertical="center" wrapText="1"/>
    </xf>
    <xf numFmtId="0" fontId="35" fillId="0" borderId="3" xfId="0" applyFont="1" applyBorder="1" applyAlignment="1">
      <alignment horizontal="left" vertical="center" wrapText="1"/>
    </xf>
    <xf numFmtId="0" fontId="38" fillId="0" borderId="44" xfId="0" applyFont="1" applyBorder="1" applyAlignment="1">
      <alignment horizontal="left" vertical="center" wrapText="1" indent="1"/>
    </xf>
    <xf numFmtId="0" fontId="38" fillId="0" borderId="44" xfId="0" applyFont="1" applyBorder="1" applyAlignment="1">
      <alignment horizontal="left" vertical="center" wrapText="1"/>
    </xf>
    <xf numFmtId="0" fontId="38" fillId="0" borderId="44" xfId="0" applyFont="1" applyBorder="1" applyAlignment="1">
      <alignment horizontal="center" vertical="center" wrapText="1"/>
    </xf>
    <xf numFmtId="166" fontId="38" fillId="0" borderId="44" xfId="7" applyNumberFormat="1" applyFont="1" applyFill="1" applyBorder="1" applyAlignment="1">
      <alignment horizontal="center" vertical="center" wrapText="1"/>
    </xf>
    <xf numFmtId="0" fontId="35" fillId="0" borderId="44" xfId="0" applyFont="1" applyBorder="1" applyAlignment="1">
      <alignment horizontal="left" vertical="center" wrapText="1"/>
    </xf>
    <xf numFmtId="0" fontId="35" fillId="0" borderId="43" xfId="0" applyFont="1" applyBorder="1" applyAlignment="1">
      <alignment horizontal="left" vertical="center" wrapText="1"/>
    </xf>
    <xf numFmtId="0" fontId="35" fillId="0" borderId="49" xfId="0" applyFont="1" applyBorder="1" applyAlignment="1">
      <alignment horizontal="left" vertical="center" wrapText="1" indent="1"/>
    </xf>
    <xf numFmtId="0" fontId="35" fillId="0" borderId="49" xfId="0" applyFont="1" applyBorder="1" applyAlignment="1">
      <alignment horizontal="left" vertical="center" wrapText="1"/>
    </xf>
    <xf numFmtId="0" fontId="35" fillId="0" borderId="49" xfId="0" applyFont="1" applyBorder="1" applyAlignment="1">
      <alignment horizontal="center" vertical="center" wrapText="1"/>
    </xf>
    <xf numFmtId="166" fontId="35" fillId="0" borderId="49" xfId="7" applyNumberFormat="1" applyFont="1" applyFill="1" applyBorder="1" applyAlignment="1">
      <alignment horizontal="center" vertical="center" wrapText="1"/>
    </xf>
    <xf numFmtId="166" fontId="35" fillId="0" borderId="49" xfId="7" applyNumberFormat="1" applyFont="1" applyFill="1" applyBorder="1" applyAlignment="1">
      <alignment horizontal="center" vertical="center"/>
    </xf>
    <xf numFmtId="0" fontId="35" fillId="0" borderId="48" xfId="0" applyFont="1" applyBorder="1" applyAlignment="1">
      <alignment horizontal="left" vertical="center" wrapText="1"/>
    </xf>
    <xf numFmtId="0" fontId="35" fillId="0" borderId="19" xfId="0" applyFont="1" applyBorder="1" applyAlignment="1">
      <alignment horizontal="center" vertical="center" wrapText="1"/>
    </xf>
    <xf numFmtId="166" fontId="35" fillId="0" borderId="19" xfId="7" applyNumberFormat="1" applyFont="1" applyFill="1" applyBorder="1" applyAlignment="1">
      <alignment horizontal="center" vertical="center" wrapText="1"/>
    </xf>
    <xf numFmtId="0" fontId="35" fillId="0" borderId="45" xfId="0" applyFont="1" applyBorder="1" applyAlignment="1">
      <alignment horizontal="left" vertical="center" wrapText="1"/>
    </xf>
    <xf numFmtId="0" fontId="35" fillId="0" borderId="33" xfId="0" applyFont="1" applyBorder="1" applyAlignment="1">
      <alignment horizontal="left" vertical="center" wrapText="1" indent="1"/>
    </xf>
    <xf numFmtId="0" fontId="38" fillId="0" borderId="14" xfId="0" applyFont="1" applyBorder="1" applyAlignment="1">
      <alignment horizontal="left" vertical="center" wrapText="1" indent="1"/>
    </xf>
    <xf numFmtId="0" fontId="38" fillId="0" borderId="14" xfId="0" applyFont="1" applyBorder="1" applyAlignment="1">
      <alignment horizontal="left" vertical="center" wrapText="1"/>
    </xf>
    <xf numFmtId="0" fontId="38" fillId="0" borderId="14" xfId="0" applyFont="1" applyBorder="1" applyAlignment="1">
      <alignment horizontal="center" vertical="center" wrapText="1"/>
    </xf>
    <xf numFmtId="166" fontId="38" fillId="0" borderId="14" xfId="7" applyNumberFormat="1" applyFont="1" applyFill="1" applyBorder="1" applyAlignment="1">
      <alignment horizontal="center" vertical="center" wrapText="1"/>
    </xf>
    <xf numFmtId="0" fontId="43" fillId="0" borderId="14" xfId="0" applyFont="1" applyBorder="1" applyAlignment="1">
      <alignment vertical="center" wrapText="1"/>
    </xf>
    <xf numFmtId="0" fontId="44" fillId="0" borderId="14" xfId="0" applyFont="1" applyBorder="1" applyAlignment="1">
      <alignment vertical="center" wrapText="1"/>
    </xf>
    <xf numFmtId="0" fontId="38" fillId="0" borderId="34" xfId="0" applyFont="1" applyBorder="1" applyAlignment="1">
      <alignment vertical="center" wrapText="1"/>
    </xf>
    <xf numFmtId="0" fontId="35" fillId="0" borderId="58" xfId="0" applyFont="1" applyBorder="1" applyAlignment="1">
      <alignment horizontal="left" vertical="center" wrapText="1" indent="1"/>
    </xf>
    <xf numFmtId="0" fontId="35" fillId="0" borderId="4" xfId="0" applyFont="1" applyBorder="1" applyAlignment="1">
      <alignment horizontal="center" vertical="center" wrapText="1"/>
    </xf>
    <xf numFmtId="166" fontId="35" fillId="0" borderId="4" xfId="7" applyNumberFormat="1" applyFont="1" applyFill="1" applyBorder="1" applyAlignment="1">
      <alignment horizontal="center" vertical="center" wrapText="1"/>
    </xf>
    <xf numFmtId="0" fontId="35" fillId="0" borderId="7" xfId="0" applyFont="1" applyBorder="1" applyAlignment="1">
      <alignment horizontal="center" vertical="center" wrapText="1"/>
    </xf>
    <xf numFmtId="43" fontId="35" fillId="0" borderId="7" xfId="7" applyFont="1" applyFill="1" applyBorder="1" applyAlignment="1">
      <alignment horizontal="center" vertical="center" wrapText="1"/>
    </xf>
    <xf numFmtId="43" fontId="35" fillId="0" borderId="1" xfId="7" applyFont="1" applyFill="1" applyBorder="1" applyAlignment="1">
      <alignment horizontal="center" vertical="center" wrapText="1"/>
    </xf>
    <xf numFmtId="0" fontId="35" fillId="0" borderId="5" xfId="0" applyFont="1" applyBorder="1" applyAlignment="1">
      <alignment horizontal="center" vertical="center" wrapText="1"/>
    </xf>
    <xf numFmtId="43" fontId="35" fillId="0" borderId="5" xfId="7" applyFont="1" applyFill="1" applyBorder="1" applyAlignment="1">
      <alignment horizontal="center" vertical="center" wrapText="1"/>
    </xf>
    <xf numFmtId="0" fontId="35" fillId="0" borderId="3" xfId="0" applyFont="1" applyBorder="1" applyAlignment="1">
      <alignment horizontal="center" vertical="center" wrapText="1"/>
    </xf>
    <xf numFmtId="43" fontId="35" fillId="0" borderId="3" xfId="7" applyFont="1" applyFill="1" applyBorder="1" applyAlignment="1">
      <alignment horizontal="center" vertical="center" wrapText="1"/>
    </xf>
    <xf numFmtId="43" fontId="35" fillId="0" borderId="46" xfId="7" applyFont="1" applyFill="1" applyBorder="1" applyAlignment="1">
      <alignment horizontal="center" vertical="center" wrapText="1"/>
    </xf>
    <xf numFmtId="166" fontId="35" fillId="0" borderId="7" xfId="7" applyNumberFormat="1" applyFont="1" applyFill="1" applyBorder="1" applyAlignment="1">
      <alignment horizontal="center" vertical="center" wrapText="1"/>
    </xf>
    <xf numFmtId="0" fontId="35" fillId="0" borderId="4" xfId="0" applyFont="1" applyBorder="1" applyAlignment="1">
      <alignment horizontal="left" vertical="center" wrapText="1"/>
    </xf>
    <xf numFmtId="43" fontId="35" fillId="0" borderId="7" xfId="7" applyFont="1" applyFill="1" applyBorder="1" applyAlignment="1">
      <alignment horizontal="center" vertical="center"/>
    </xf>
    <xf numFmtId="43" fontId="35" fillId="0" borderId="4" xfId="7" applyFont="1" applyFill="1" applyBorder="1" applyAlignment="1">
      <alignment horizontal="center" vertical="center" wrapText="1"/>
    </xf>
    <xf numFmtId="2" fontId="35" fillId="0" borderId="4" xfId="7" applyNumberFormat="1" applyFont="1" applyFill="1" applyBorder="1" applyAlignment="1">
      <alignment horizontal="right" vertical="center" wrapText="1"/>
    </xf>
    <xf numFmtId="2" fontId="35" fillId="0" borderId="1" xfId="7" applyNumberFormat="1" applyFont="1" applyFill="1" applyBorder="1" applyAlignment="1">
      <alignment horizontal="right" vertical="center" wrapText="1"/>
    </xf>
    <xf numFmtId="2" fontId="35" fillId="0" borderId="3" xfId="7" applyNumberFormat="1" applyFont="1" applyFill="1" applyBorder="1" applyAlignment="1">
      <alignment horizontal="right" vertical="center" wrapText="1"/>
    </xf>
    <xf numFmtId="43" fontId="35" fillId="0" borderId="3" xfId="7" applyFont="1" applyFill="1" applyBorder="1" applyAlignment="1">
      <alignment horizontal="center" vertical="center"/>
    </xf>
    <xf numFmtId="0" fontId="35" fillId="0" borderId="44" xfId="0" applyFont="1" applyBorder="1" applyAlignment="1">
      <alignment horizontal="left" vertical="center" wrapText="1" indent="1"/>
    </xf>
    <xf numFmtId="0" fontId="35" fillId="0" borderId="44" xfId="0" applyFont="1" applyBorder="1" applyAlignment="1">
      <alignment horizontal="center" vertical="center" wrapText="1"/>
    </xf>
    <xf numFmtId="43" fontId="35" fillId="0" borderId="44" xfId="7" applyFont="1" applyFill="1" applyBorder="1" applyAlignment="1">
      <alignment horizontal="center" vertical="center" wrapText="1"/>
    </xf>
    <xf numFmtId="0" fontId="35" fillId="0" borderId="3" xfId="0" applyFont="1" applyBorder="1" applyAlignment="1">
      <alignment vertical="center" wrapText="1"/>
    </xf>
    <xf numFmtId="0" fontId="35" fillId="0" borderId="44" xfId="0" applyFont="1" applyBorder="1" applyAlignment="1">
      <alignment vertical="center" wrapText="1"/>
    </xf>
    <xf numFmtId="0" fontId="35" fillId="0" borderId="41" xfId="0" applyFont="1" applyBorder="1" applyAlignment="1">
      <alignment vertical="center" wrapText="1"/>
    </xf>
    <xf numFmtId="0" fontId="35" fillId="0" borderId="11" xfId="0" applyFont="1" applyBorder="1" applyAlignment="1">
      <alignment horizontal="left" vertical="center" wrapText="1"/>
    </xf>
    <xf numFmtId="0" fontId="35" fillId="0" borderId="11" xfId="0" applyFont="1" applyBorder="1" applyAlignment="1">
      <alignment horizontal="center" vertical="center" wrapText="1"/>
    </xf>
    <xf numFmtId="0" fontId="35" fillId="0" borderId="7" xfId="0" applyFont="1" applyBorder="1" applyAlignment="1">
      <alignment horizontal="left" vertical="center" wrapText="1"/>
    </xf>
    <xf numFmtId="0" fontId="35" fillId="0" borderId="15" xfId="0" applyFont="1" applyBorder="1" applyAlignment="1">
      <alignment vertical="center" wrapText="1"/>
    </xf>
    <xf numFmtId="166" fontId="35" fillId="0" borderId="11" xfId="7" applyNumberFormat="1" applyFont="1" applyFill="1" applyBorder="1" applyAlignment="1">
      <alignment horizontal="center" vertical="center"/>
    </xf>
    <xf numFmtId="0" fontId="35" fillId="0" borderId="10" xfId="0" applyFont="1" applyBorder="1" applyAlignment="1">
      <alignment vertical="center" wrapText="1"/>
    </xf>
    <xf numFmtId="43" fontId="35" fillId="0" borderId="6" xfId="7" applyFont="1" applyFill="1" applyBorder="1" applyAlignment="1">
      <alignment horizontal="center" vertical="center" wrapText="1"/>
    </xf>
    <xf numFmtId="43" fontId="35" fillId="0" borderId="11" xfId="7" applyFont="1" applyFill="1" applyBorder="1" applyAlignment="1">
      <alignment horizontal="center" vertical="center" wrapText="1"/>
    </xf>
    <xf numFmtId="43" fontId="35" fillId="0" borderId="32" xfId="7" applyFont="1" applyFill="1" applyBorder="1" applyAlignment="1">
      <alignment horizontal="center" vertical="center" wrapText="1"/>
    </xf>
    <xf numFmtId="0" fontId="35" fillId="0" borderId="5" xfId="0" applyFont="1" applyBorder="1" applyAlignment="1">
      <alignment horizontal="left" vertical="center" wrapText="1"/>
    </xf>
    <xf numFmtId="166" fontId="35" fillId="0" borderId="15" xfId="7" applyNumberFormat="1" applyFont="1" applyFill="1" applyBorder="1" applyAlignment="1">
      <alignment horizontal="right" vertical="center" wrapText="1"/>
    </xf>
    <xf numFmtId="166" fontId="35" fillId="0" borderId="3" xfId="7" applyNumberFormat="1" applyFont="1" applyFill="1" applyBorder="1" applyAlignment="1">
      <alignment horizontal="right" vertical="center" wrapText="1"/>
    </xf>
    <xf numFmtId="166" fontId="35" fillId="0" borderId="3" xfId="7" applyNumberFormat="1" applyFont="1" applyFill="1" applyBorder="1" applyAlignment="1">
      <alignment horizontal="center" vertical="center" wrapText="1"/>
    </xf>
    <xf numFmtId="166" fontId="35" fillId="0" borderId="4" xfId="7" applyNumberFormat="1" applyFont="1" applyFill="1" applyBorder="1" applyAlignment="1">
      <alignment horizontal="right" vertical="center" wrapText="1"/>
    </xf>
    <xf numFmtId="43" fontId="35" fillId="0" borderId="4" xfId="7" applyFont="1" applyFill="1" applyBorder="1" applyAlignment="1">
      <alignment horizontal="right" vertical="center" wrapText="1"/>
    </xf>
    <xf numFmtId="43" fontId="35" fillId="0" borderId="3" xfId="7" applyFont="1" applyFill="1" applyBorder="1" applyAlignment="1">
      <alignment horizontal="right" vertical="center" wrapText="1"/>
    </xf>
    <xf numFmtId="0" fontId="35" fillId="0" borderId="20" xfId="0" applyFont="1" applyBorder="1" applyAlignment="1">
      <alignment horizontal="left" vertical="center" indent="1"/>
    </xf>
    <xf numFmtId="43" fontId="35" fillId="0" borderId="19" xfId="7" applyFont="1" applyFill="1" applyBorder="1" applyAlignment="1">
      <alignment horizontal="center" vertical="center" wrapText="1"/>
    </xf>
    <xf numFmtId="0" fontId="35" fillId="0" borderId="19" xfId="0" applyFont="1" applyBorder="1" applyAlignment="1">
      <alignment vertical="center" wrapText="1"/>
    </xf>
    <xf numFmtId="166" fontId="35" fillId="0" borderId="4" xfId="14" applyNumberFormat="1" applyFont="1" applyFill="1" applyBorder="1" applyAlignment="1">
      <alignment horizontal="center" vertical="center" wrapText="1"/>
    </xf>
    <xf numFmtId="166" fontId="35" fillId="0" borderId="1" xfId="14" applyNumberFormat="1" applyFont="1" applyFill="1" applyBorder="1" applyAlignment="1">
      <alignment horizontal="center" vertical="center" wrapText="1"/>
    </xf>
    <xf numFmtId="166" fontId="35" fillId="0" borderId="5" xfId="7" applyNumberFormat="1" applyFont="1" applyFill="1" applyBorder="1" applyAlignment="1">
      <alignment horizontal="center" vertical="center" wrapText="1"/>
    </xf>
    <xf numFmtId="166" fontId="35" fillId="0" borderId="6" xfId="7" applyNumberFormat="1" applyFont="1" applyFill="1" applyBorder="1" applyAlignment="1">
      <alignment horizontal="center" vertical="center" wrapText="1"/>
    </xf>
    <xf numFmtId="166" fontId="35" fillId="0" borderId="11" xfId="7" applyNumberFormat="1" applyFont="1" applyFill="1" applyBorder="1" applyAlignment="1">
      <alignment horizontal="center" vertical="center" wrapText="1"/>
    </xf>
    <xf numFmtId="0" fontId="35" fillId="0" borderId="69" xfId="0" applyFont="1" applyBorder="1" applyAlignment="1">
      <alignment horizontal="left" vertical="center" wrapText="1" indent="1"/>
    </xf>
    <xf numFmtId="0" fontId="35" fillId="0" borderId="46" xfId="0" applyFont="1" applyBorder="1" applyAlignment="1">
      <alignment horizontal="left" vertical="center" wrapText="1"/>
    </xf>
    <xf numFmtId="0" fontId="35" fillId="0" borderId="46" xfId="0" applyFont="1" applyBorder="1" applyAlignment="1">
      <alignment horizontal="center" vertical="center" wrapText="1"/>
    </xf>
    <xf numFmtId="166" fontId="35" fillId="0" borderId="46" xfId="7" applyNumberFormat="1" applyFont="1" applyFill="1" applyBorder="1" applyAlignment="1">
      <alignment horizontal="right" vertical="center" wrapText="1"/>
    </xf>
    <xf numFmtId="165" fontId="35" fillId="0" borderId="46" xfId="7" applyNumberFormat="1" applyFont="1" applyFill="1" applyBorder="1" applyAlignment="1">
      <alignment horizontal="center" vertical="center" wrapText="1"/>
    </xf>
    <xf numFmtId="0" fontId="35" fillId="0" borderId="63" xfId="0" applyFont="1" applyBorder="1" applyAlignment="1">
      <alignment horizontal="left" vertical="center" wrapText="1"/>
    </xf>
    <xf numFmtId="0" fontId="35" fillId="0" borderId="57" xfId="0" applyFont="1" applyBorder="1" applyAlignment="1">
      <alignment horizontal="center" vertical="center" wrapText="1"/>
    </xf>
    <xf numFmtId="0" fontId="35" fillId="0" borderId="6" xfId="0" applyFont="1" applyBorder="1" applyAlignment="1">
      <alignment horizontal="left" vertical="center" wrapText="1" indent="1"/>
    </xf>
    <xf numFmtId="0" fontId="35" fillId="0" borderId="6" xfId="0" applyFont="1" applyBorder="1" applyAlignment="1">
      <alignment horizontal="left" vertical="center" wrapText="1"/>
    </xf>
    <xf numFmtId="0" fontId="35" fillId="0" borderId="6" xfId="0" applyFont="1" applyBorder="1" applyAlignment="1">
      <alignment horizontal="center" vertical="center" wrapText="1"/>
    </xf>
    <xf numFmtId="166" fontId="35" fillId="0" borderId="6" xfId="7" applyNumberFormat="1" applyFont="1" applyFill="1" applyBorder="1" applyAlignment="1">
      <alignment horizontal="right" vertical="center" wrapText="1"/>
    </xf>
    <xf numFmtId="165" fontId="35" fillId="0" borderId="6" xfId="7" applyNumberFormat="1" applyFont="1" applyFill="1" applyBorder="1" applyAlignment="1">
      <alignment horizontal="center" vertical="center" wrapText="1"/>
    </xf>
    <xf numFmtId="0" fontId="35" fillId="0" borderId="40" xfId="0" applyFont="1" applyBorder="1" applyAlignment="1">
      <alignment horizontal="center" vertical="center" wrapText="1"/>
    </xf>
    <xf numFmtId="43" fontId="35" fillId="0" borderId="15" xfId="7" applyFont="1" applyFill="1" applyBorder="1" applyAlignment="1">
      <alignment horizontal="center" vertical="center" wrapText="1"/>
    </xf>
    <xf numFmtId="43" fontId="35" fillId="0" borderId="4" xfId="7" applyFont="1" applyFill="1" applyBorder="1" applyAlignment="1">
      <alignment horizontal="center" vertical="center"/>
    </xf>
    <xf numFmtId="0" fontId="35" fillId="0" borderId="38" xfId="0" applyFont="1" applyBorder="1" applyAlignment="1">
      <alignment horizontal="center" vertical="center" wrapText="1"/>
    </xf>
    <xf numFmtId="0" fontId="35" fillId="0" borderId="36" xfId="0" applyFont="1" applyBorder="1" applyAlignment="1">
      <alignment horizontal="center" vertical="center" wrapText="1"/>
    </xf>
    <xf numFmtId="166" fontId="35" fillId="0" borderId="1" xfId="7" applyNumberFormat="1" applyFont="1" applyFill="1" applyBorder="1" applyAlignment="1">
      <alignment horizontal="left" vertical="center" wrapText="1"/>
    </xf>
    <xf numFmtId="166" fontId="35" fillId="0" borderId="1" xfId="7" applyNumberFormat="1" applyFont="1" applyFill="1" applyBorder="1" applyAlignment="1">
      <alignment horizontal="left" vertical="center"/>
    </xf>
    <xf numFmtId="0" fontId="35" fillId="0" borderId="41" xfId="0" applyFont="1" applyBorder="1" applyAlignment="1">
      <alignment horizontal="center" vertical="center" wrapText="1"/>
    </xf>
    <xf numFmtId="0" fontId="37" fillId="0" borderId="8" xfId="0" applyFont="1" applyBorder="1" applyAlignment="1">
      <alignment vertical="center"/>
    </xf>
    <xf numFmtId="0" fontId="35" fillId="0" borderId="8" xfId="0" applyFont="1" applyBorder="1" applyAlignment="1">
      <alignment horizontal="center" vertical="center" wrapText="1"/>
    </xf>
    <xf numFmtId="43" fontId="35" fillId="0" borderId="8" xfId="7" applyFont="1" applyFill="1" applyBorder="1" applyAlignment="1">
      <alignment horizontal="center" vertical="center" wrapText="1"/>
    </xf>
    <xf numFmtId="0" fontId="35" fillId="0" borderId="54" xfId="0" applyFont="1" applyBorder="1" applyAlignment="1">
      <alignment horizontal="center" vertical="center" wrapText="1"/>
    </xf>
    <xf numFmtId="0" fontId="36" fillId="0" borderId="1" xfId="0" applyFont="1" applyBorder="1" applyAlignment="1">
      <alignment horizontal="left" vertical="center" wrapText="1"/>
    </xf>
    <xf numFmtId="0" fontId="35" fillId="0" borderId="36" xfId="0" applyFont="1" applyBorder="1" applyAlignment="1">
      <alignment horizontal="left" vertical="center" wrapText="1"/>
    </xf>
    <xf numFmtId="0" fontId="35" fillId="0" borderId="10" xfId="0" applyFont="1" applyBorder="1" applyAlignment="1">
      <alignment horizontal="left" vertical="center" wrapText="1"/>
    </xf>
    <xf numFmtId="0" fontId="35" fillId="0" borderId="10" xfId="0" applyFont="1" applyBorder="1" applyAlignment="1">
      <alignment horizontal="center" vertical="center" wrapText="1"/>
    </xf>
    <xf numFmtId="43" fontId="45" fillId="0" borderId="10" xfId="7" applyFont="1" applyFill="1" applyBorder="1" applyAlignment="1">
      <alignment horizontal="center" vertical="center" wrapText="1"/>
    </xf>
    <xf numFmtId="0" fontId="35" fillId="0" borderId="37" xfId="0" applyFont="1" applyBorder="1" applyAlignment="1">
      <alignment horizontal="center" vertical="center" wrapText="1"/>
    </xf>
    <xf numFmtId="0" fontId="38" fillId="0" borderId="7" xfId="0" applyFont="1" applyBorder="1" applyAlignment="1">
      <alignment horizontal="left" vertical="center"/>
    </xf>
    <xf numFmtId="166" fontId="38" fillId="0" borderId="7" xfId="7" applyNumberFormat="1" applyFont="1" applyFill="1" applyBorder="1" applyAlignment="1">
      <alignment horizontal="center" vertical="center"/>
    </xf>
    <xf numFmtId="0" fontId="38" fillId="0" borderId="14" xfId="0" applyFont="1" applyBorder="1" applyAlignment="1">
      <alignment vertical="center" wrapText="1"/>
    </xf>
    <xf numFmtId="0" fontId="38" fillId="0" borderId="1" xfId="0" applyFont="1" applyBorder="1" applyAlignment="1">
      <alignment horizontal="left" vertical="center"/>
    </xf>
    <xf numFmtId="0" fontId="38" fillId="0" borderId="1" xfId="0" applyFont="1" applyBorder="1" applyAlignment="1">
      <alignment horizontal="center" vertical="center"/>
    </xf>
    <xf numFmtId="166" fontId="38" fillId="0" borderId="1" xfId="7" applyNumberFormat="1" applyFont="1" applyFill="1" applyBorder="1" applyAlignment="1">
      <alignment horizontal="center" vertical="center"/>
    </xf>
    <xf numFmtId="0" fontId="38" fillId="0" borderId="6" xfId="0" applyFont="1" applyBorder="1" applyAlignment="1">
      <alignment vertical="center" wrapText="1"/>
    </xf>
    <xf numFmtId="0" fontId="38" fillId="0" borderId="11" xfId="0" applyFont="1" applyBorder="1" applyAlignment="1">
      <alignment horizontal="left" vertical="center"/>
    </xf>
    <xf numFmtId="0" fontId="38" fillId="0" borderId="11" xfId="0" applyFont="1" applyBorder="1" applyAlignment="1">
      <alignment horizontal="center" vertical="center"/>
    </xf>
    <xf numFmtId="166" fontId="38" fillId="0" borderId="11" xfId="7" applyNumberFormat="1" applyFont="1" applyFill="1" applyBorder="1" applyAlignment="1">
      <alignment horizontal="center" vertical="center"/>
    </xf>
    <xf numFmtId="0" fontId="35" fillId="0" borderId="1" xfId="0" applyFont="1" applyBorder="1" applyAlignment="1">
      <alignment vertical="center" wrapText="1"/>
    </xf>
    <xf numFmtId="0" fontId="35" fillId="0" borderId="11" xfId="0" applyFont="1" applyBorder="1" applyAlignment="1">
      <alignment vertical="center" wrapText="1"/>
    </xf>
    <xf numFmtId="0" fontId="35" fillId="0" borderId="0" xfId="0" applyFont="1" applyAlignment="1">
      <alignment horizontal="left" vertical="center" indent="1"/>
    </xf>
    <xf numFmtId="0" fontId="35" fillId="0" borderId="0" xfId="0" applyFont="1" applyAlignment="1">
      <alignment horizontal="left" vertical="center"/>
    </xf>
    <xf numFmtId="0" fontId="35" fillId="0" borderId="0" xfId="0" applyFont="1" applyAlignment="1">
      <alignment horizontal="center" vertical="center"/>
    </xf>
    <xf numFmtId="0" fontId="35" fillId="0" borderId="0" xfId="0" applyFont="1" applyAlignment="1">
      <alignment vertical="center"/>
    </xf>
    <xf numFmtId="0" fontId="35" fillId="0" borderId="0" xfId="0" applyFont="1" applyAlignment="1">
      <alignment vertical="center" wrapText="1"/>
    </xf>
    <xf numFmtId="0" fontId="35" fillId="0" borderId="0" xfId="0" applyFont="1" applyAlignment="1">
      <alignment horizontal="left" vertical="center" wrapText="1"/>
    </xf>
    <xf numFmtId="0" fontId="35" fillId="0" borderId="7" xfId="0" applyFont="1" applyBorder="1" applyAlignment="1">
      <alignment vertical="center"/>
    </xf>
    <xf numFmtId="0" fontId="44" fillId="0" borderId="7" xfId="0" applyFont="1" applyBorder="1" applyAlignment="1">
      <alignment horizontal="center" vertical="center"/>
    </xf>
    <xf numFmtId="165" fontId="35" fillId="0" borderId="7" xfId="7" applyNumberFormat="1" applyFont="1" applyFill="1" applyBorder="1" applyAlignment="1">
      <alignment horizontal="center" vertical="center"/>
    </xf>
    <xf numFmtId="0" fontId="35" fillId="0" borderId="1" xfId="0" applyFont="1" applyBorder="1" applyAlignment="1">
      <alignment vertical="center"/>
    </xf>
    <xf numFmtId="165" fontId="35" fillId="0" borderId="1" xfId="7" applyNumberFormat="1" applyFont="1" applyFill="1" applyBorder="1" applyAlignment="1">
      <alignment horizontal="right" vertical="center"/>
    </xf>
    <xf numFmtId="0" fontId="35" fillId="0" borderId="3" xfId="0" applyFont="1" applyBorder="1" applyAlignment="1">
      <alignment vertical="center"/>
    </xf>
    <xf numFmtId="165" fontId="35" fillId="0" borderId="3" xfId="7" applyNumberFormat="1" applyFont="1" applyFill="1" applyBorder="1" applyAlignment="1">
      <alignment horizontal="center" vertical="center"/>
    </xf>
    <xf numFmtId="0" fontId="35" fillId="0" borderId="11" xfId="0" applyFont="1" applyBorder="1" applyAlignment="1">
      <alignment vertical="center"/>
    </xf>
    <xf numFmtId="0" fontId="39" fillId="0" borderId="14" xfId="0" applyFont="1" applyBorder="1" applyAlignment="1">
      <alignment vertical="center" wrapText="1"/>
    </xf>
    <xf numFmtId="0" fontId="39" fillId="0" borderId="14" xfId="0" applyFont="1" applyBorder="1" applyAlignment="1">
      <alignment vertical="center"/>
    </xf>
    <xf numFmtId="0" fontId="39" fillId="0" borderId="14" xfId="0" applyFont="1" applyBorder="1" applyAlignment="1">
      <alignment horizontal="center" vertical="center"/>
    </xf>
    <xf numFmtId="166" fontId="39" fillId="0" borderId="14" xfId="7" applyNumberFormat="1" applyFont="1" applyFill="1" applyBorder="1" applyAlignment="1">
      <alignment horizontal="center" vertical="center"/>
    </xf>
    <xf numFmtId="0" fontId="35" fillId="0" borderId="4" xfId="0" applyFont="1" applyBorder="1" applyAlignment="1">
      <alignment vertical="center"/>
    </xf>
    <xf numFmtId="0" fontId="35" fillId="0" borderId="4" xfId="0" applyFont="1" applyBorder="1" applyAlignment="1">
      <alignment horizontal="center" vertical="center"/>
    </xf>
    <xf numFmtId="166" fontId="35" fillId="0" borderId="4" xfId="7" applyNumberFormat="1" applyFont="1" applyFill="1" applyBorder="1" applyAlignment="1">
      <alignment horizontal="center" vertical="center"/>
    </xf>
    <xf numFmtId="0" fontId="35" fillId="0" borderId="10" xfId="0" applyFont="1" applyBorder="1" applyAlignment="1">
      <alignment vertical="center"/>
    </xf>
    <xf numFmtId="166" fontId="35" fillId="0" borderId="3" xfId="7" applyNumberFormat="1" applyFont="1" applyFill="1" applyBorder="1" applyAlignment="1">
      <alignment vertical="center"/>
    </xf>
    <xf numFmtId="166" fontId="35" fillId="0" borderId="3" xfId="7" applyNumberFormat="1" applyFont="1" applyFill="1" applyBorder="1" applyAlignment="1">
      <alignment horizontal="left" vertical="center"/>
    </xf>
    <xf numFmtId="0" fontId="35" fillId="0" borderId="46" xfId="0" applyFont="1" applyBorder="1" applyAlignment="1">
      <alignment horizontal="left" vertical="center"/>
    </xf>
    <xf numFmtId="166" fontId="35" fillId="0" borderId="7" xfId="7" applyNumberFormat="1" applyFont="1" applyFill="1" applyBorder="1" applyAlignment="1">
      <alignment vertical="center"/>
    </xf>
    <xf numFmtId="0" fontId="35" fillId="0" borderId="63" xfId="0" applyFont="1" applyBorder="1" applyAlignment="1">
      <alignment horizontal="left" vertical="center"/>
    </xf>
    <xf numFmtId="0" fontId="35" fillId="0" borderId="63" xfId="0" applyFont="1" applyBorder="1" applyAlignment="1">
      <alignment horizontal="center" vertical="center"/>
    </xf>
    <xf numFmtId="165" fontId="35" fillId="0" borderId="63" xfId="7" applyNumberFormat="1" applyFont="1" applyFill="1" applyBorder="1" applyAlignment="1">
      <alignment horizontal="center" vertical="center"/>
    </xf>
    <xf numFmtId="165" fontId="35" fillId="0" borderId="69" xfId="7" applyNumberFormat="1" applyFont="1" applyFill="1" applyBorder="1" applyAlignment="1">
      <alignment horizontal="center" vertical="center"/>
    </xf>
    <xf numFmtId="0" fontId="35" fillId="0" borderId="63" xfId="0" applyFont="1" applyBorder="1" applyAlignment="1">
      <alignment vertical="center" wrapText="1"/>
    </xf>
    <xf numFmtId="0" fontId="35" fillId="0" borderId="57" xfId="0" applyFont="1" applyBorder="1" applyAlignment="1">
      <alignment vertical="center" wrapText="1"/>
    </xf>
    <xf numFmtId="43" fontId="35" fillId="0" borderId="4" xfId="7" applyFont="1" applyFill="1" applyBorder="1" applyAlignment="1">
      <alignment vertical="center"/>
    </xf>
    <xf numFmtId="43" fontId="35" fillId="0" borderId="3" xfId="7" applyFont="1" applyFill="1" applyBorder="1" applyAlignment="1">
      <alignment vertical="center"/>
    </xf>
    <xf numFmtId="43" fontId="35" fillId="0" borderId="7" xfId="7" applyFont="1" applyFill="1" applyBorder="1" applyAlignment="1">
      <alignment vertical="center"/>
    </xf>
    <xf numFmtId="0" fontId="35" fillId="0" borderId="6" xfId="0" applyFont="1" applyBorder="1" applyAlignment="1">
      <alignment vertical="center" wrapText="1"/>
    </xf>
    <xf numFmtId="0" fontId="35" fillId="0" borderId="40" xfId="0" applyFont="1" applyBorder="1" applyAlignment="1">
      <alignment vertical="center" wrapText="1"/>
    </xf>
    <xf numFmtId="43" fontId="35" fillId="0" borderId="1" xfId="7" applyFont="1" applyFill="1" applyBorder="1" applyAlignment="1">
      <alignment vertical="center"/>
    </xf>
    <xf numFmtId="43" fontId="35" fillId="0" borderId="5" xfId="7" applyFont="1" applyFill="1" applyBorder="1" applyAlignment="1">
      <alignment vertical="center"/>
    </xf>
    <xf numFmtId="43" fontId="35" fillId="0" borderId="15" xfId="7" applyFont="1" applyFill="1" applyBorder="1" applyAlignment="1">
      <alignment vertical="center"/>
    </xf>
    <xf numFmtId="43" fontId="35" fillId="0" borderId="10" xfId="7" applyFont="1" applyFill="1" applyBorder="1" applyAlignment="1">
      <alignment vertical="center"/>
    </xf>
    <xf numFmtId="0" fontId="35" fillId="0" borderId="42" xfId="0" applyFont="1" applyBorder="1" applyAlignment="1">
      <alignment vertical="center" wrapText="1"/>
    </xf>
    <xf numFmtId="165" fontId="35" fillId="0" borderId="10" xfId="7" applyNumberFormat="1" applyFont="1" applyFill="1" applyBorder="1" applyAlignment="1">
      <alignment horizontal="center" vertical="center"/>
    </xf>
    <xf numFmtId="165" fontId="35" fillId="0" borderId="11" xfId="7" applyNumberFormat="1" applyFont="1" applyFill="1" applyBorder="1" applyAlignment="1">
      <alignment vertical="center"/>
    </xf>
    <xf numFmtId="166" fontId="35" fillId="0" borderId="0" xfId="7" applyNumberFormat="1" applyFont="1" applyAlignment="1">
      <alignment vertical="center"/>
    </xf>
    <xf numFmtId="166" fontId="35" fillId="0" borderId="67" xfId="7" applyNumberFormat="1" applyFont="1" applyFill="1" applyBorder="1" applyAlignment="1">
      <alignment horizontal="center" vertical="center"/>
    </xf>
    <xf numFmtId="0" fontId="35" fillId="0" borderId="23" xfId="0" applyFont="1" applyBorder="1" applyAlignment="1">
      <alignment horizontal="left" vertical="center"/>
    </xf>
    <xf numFmtId="0" fontId="35" fillId="0" borderId="23" xfId="0" applyFont="1" applyBorder="1" applyAlignment="1">
      <alignment horizontal="center" vertical="center"/>
    </xf>
    <xf numFmtId="166" fontId="35" fillId="0" borderId="23" xfId="7" applyNumberFormat="1" applyFont="1" applyFill="1" applyBorder="1" applyAlignment="1">
      <alignment horizontal="center" vertical="center"/>
    </xf>
    <xf numFmtId="166" fontId="35" fillId="0" borderId="70" xfId="7" applyNumberFormat="1" applyFont="1" applyFill="1" applyBorder="1" applyAlignment="1">
      <alignment horizontal="center" vertical="center"/>
    </xf>
    <xf numFmtId="0" fontId="35" fillId="0" borderId="23" xfId="0" applyFont="1" applyBorder="1" applyAlignment="1">
      <alignment vertical="center" wrapText="1"/>
    </xf>
    <xf numFmtId="0" fontId="35" fillId="0" borderId="65" xfId="0" applyFont="1" applyBorder="1" applyAlignment="1">
      <alignment vertical="center" wrapText="1"/>
    </xf>
    <xf numFmtId="166" fontId="35" fillId="0" borderId="71" xfId="7" applyNumberFormat="1" applyFont="1" applyFill="1" applyBorder="1" applyAlignment="1">
      <alignment horizontal="center" vertical="center"/>
    </xf>
    <xf numFmtId="166" fontId="35" fillId="0" borderId="68" xfId="7" applyNumberFormat="1" applyFont="1" applyFill="1" applyBorder="1" applyAlignment="1">
      <alignment horizontal="center" vertical="center"/>
    </xf>
    <xf numFmtId="0" fontId="35" fillId="0" borderId="21" xfId="0" applyFont="1" applyBorder="1" applyAlignment="1">
      <alignment horizontal="left" vertical="center"/>
    </xf>
    <xf numFmtId="0" fontId="35" fillId="0" borderId="21" xfId="0" applyFont="1" applyBorder="1" applyAlignment="1">
      <alignment horizontal="center" vertical="center"/>
    </xf>
    <xf numFmtId="166" fontId="35" fillId="0" borderId="21" xfId="7" applyNumberFormat="1" applyFont="1" applyFill="1" applyBorder="1" applyAlignment="1">
      <alignment horizontal="center" vertical="center"/>
    </xf>
    <xf numFmtId="166" fontId="35" fillId="0" borderId="72" xfId="7" applyNumberFormat="1" applyFont="1" applyFill="1" applyBorder="1" applyAlignment="1">
      <alignment horizontal="center" vertical="center"/>
    </xf>
    <xf numFmtId="0" fontId="35" fillId="0" borderId="15" xfId="0" applyFont="1" applyBorder="1" applyAlignment="1">
      <alignment vertical="center"/>
    </xf>
    <xf numFmtId="0" fontId="35" fillId="0" borderId="5" xfId="0" applyFont="1" applyBorder="1" applyAlignment="1">
      <alignment vertical="center"/>
    </xf>
    <xf numFmtId="43" fontId="35" fillId="0" borderId="4" xfId="7" applyFont="1" applyFill="1" applyBorder="1" applyAlignment="1">
      <alignment horizontal="right" vertical="center"/>
    </xf>
    <xf numFmtId="166" fontId="35" fillId="0" borderId="4" xfId="7" applyNumberFormat="1" applyFont="1" applyFill="1" applyBorder="1" applyAlignment="1">
      <alignment vertical="center"/>
    </xf>
    <xf numFmtId="43" fontId="35" fillId="0" borderId="1" xfId="7" applyFont="1" applyFill="1" applyBorder="1" applyAlignment="1">
      <alignment horizontal="right" vertical="center"/>
    </xf>
    <xf numFmtId="43" fontId="35" fillId="0" borderId="3" xfId="7" applyFont="1" applyFill="1" applyBorder="1" applyAlignment="1">
      <alignment horizontal="right" vertical="center"/>
    </xf>
    <xf numFmtId="43" fontId="35" fillId="0" borderId="11" xfId="7" applyFont="1" applyFill="1" applyBorder="1" applyAlignment="1">
      <alignment horizontal="right" vertical="center"/>
    </xf>
    <xf numFmtId="166" fontId="35" fillId="0" borderId="11" xfId="7" applyNumberFormat="1" applyFont="1" applyFill="1" applyBorder="1" applyAlignment="1">
      <alignment vertical="center"/>
    </xf>
    <xf numFmtId="166" fontId="35" fillId="0" borderId="4" xfId="7" applyNumberFormat="1" applyFont="1" applyFill="1" applyBorder="1" applyAlignment="1">
      <alignment horizontal="right" vertical="center"/>
    </xf>
    <xf numFmtId="166" fontId="35" fillId="0" borderId="46" xfId="7" applyNumberFormat="1" applyFont="1" applyFill="1" applyBorder="1" applyAlignment="1">
      <alignment horizontal="right" vertical="center"/>
    </xf>
    <xf numFmtId="166" fontId="35" fillId="0" borderId="46" xfId="7" applyNumberFormat="1" applyFont="1" applyFill="1" applyBorder="1" applyAlignment="1">
      <alignment vertical="center"/>
    </xf>
    <xf numFmtId="0" fontId="35" fillId="0" borderId="29" xfId="0" applyFont="1" applyBorder="1" applyAlignment="1">
      <alignment vertical="top" wrapText="1"/>
    </xf>
    <xf numFmtId="0" fontId="35" fillId="0" borderId="0" xfId="0" applyFont="1" applyAlignment="1">
      <alignment vertical="top" wrapText="1"/>
    </xf>
    <xf numFmtId="0" fontId="35" fillId="0" borderId="30" xfId="0" applyFont="1" applyBorder="1" applyAlignment="1">
      <alignment vertical="top" wrapText="1"/>
    </xf>
    <xf numFmtId="0" fontId="35" fillId="0" borderId="31" xfId="0" applyFont="1" applyBorder="1" applyAlignment="1">
      <alignment vertical="top" wrapText="1"/>
    </xf>
    <xf numFmtId="0" fontId="13" fillId="3" borderId="99" xfId="0" applyFont="1" applyFill="1" applyBorder="1" applyAlignment="1">
      <alignment horizontal="left" vertical="center" wrapText="1"/>
    </xf>
    <xf numFmtId="0" fontId="13" fillId="3" borderId="20" xfId="0" applyFont="1" applyFill="1" applyBorder="1" applyAlignment="1">
      <alignment horizontal="left" vertical="center" wrapText="1"/>
    </xf>
    <xf numFmtId="0" fontId="13" fillId="3" borderId="100" xfId="0" applyFont="1" applyFill="1" applyBorder="1" applyAlignment="1">
      <alignment horizontal="left" vertical="center" wrapText="1"/>
    </xf>
    <xf numFmtId="0" fontId="0" fillId="0" borderId="0" xfId="0" applyFill="1" applyAlignment="1">
      <alignment vertical="center" wrapText="1"/>
    </xf>
    <xf numFmtId="0" fontId="13" fillId="0" borderId="0" xfId="0" applyFont="1" applyFill="1" applyBorder="1" applyAlignment="1">
      <alignment horizontal="left" vertical="center" wrapText="1"/>
    </xf>
    <xf numFmtId="0" fontId="0" fillId="0" borderId="0" xfId="0" applyFill="1" applyAlignment="1">
      <alignment vertical="top" wrapText="1"/>
    </xf>
    <xf numFmtId="0" fontId="35" fillId="0" borderId="102" xfId="0" applyFont="1" applyBorder="1" applyAlignment="1">
      <alignment vertical="top" wrapText="1"/>
    </xf>
    <xf numFmtId="0" fontId="0" fillId="0" borderId="0" xfId="0" applyBorder="1" applyAlignment="1" applyProtection="1">
      <alignment vertical="top" wrapText="1"/>
      <protection locked="0"/>
    </xf>
    <xf numFmtId="0" fontId="18" fillId="0" borderId="0" xfId="0" applyFont="1" applyBorder="1" applyAlignment="1" applyProtection="1">
      <alignment vertical="top" wrapText="1"/>
      <protection locked="0"/>
    </xf>
    <xf numFmtId="0" fontId="35" fillId="0" borderId="0" xfId="0" applyFont="1" applyBorder="1" applyAlignment="1" applyProtection="1">
      <alignment vertical="top" wrapText="1"/>
      <protection locked="0"/>
    </xf>
    <xf numFmtId="0" fontId="39" fillId="0" borderId="1" xfId="0" applyFont="1" applyBorder="1" applyAlignment="1">
      <alignment horizontal="left" vertical="center" indent="1"/>
    </xf>
    <xf numFmtId="0" fontId="48" fillId="0" borderId="10" xfId="0" applyFont="1" applyBorder="1" applyAlignment="1">
      <alignment vertical="center" wrapText="1"/>
    </xf>
    <xf numFmtId="0" fontId="35" fillId="0" borderId="22" xfId="0" applyFont="1" applyBorder="1" applyAlignment="1">
      <alignment vertical="center" wrapText="1"/>
    </xf>
    <xf numFmtId="0" fontId="35" fillId="0" borderId="21" xfId="0" applyFont="1" applyBorder="1" applyAlignment="1">
      <alignment vertical="center" wrapText="1"/>
    </xf>
    <xf numFmtId="166" fontId="4" fillId="0" borderId="15" xfId="7" applyNumberFormat="1" applyFont="1" applyFill="1" applyBorder="1" applyAlignment="1">
      <alignment horizontal="center" vertical="center" wrapText="1"/>
    </xf>
    <xf numFmtId="43" fontId="4" fillId="0" borderId="1" xfId="7" applyFont="1" applyFill="1" applyBorder="1" applyAlignment="1">
      <alignment horizontal="center" vertical="center" wrapText="1"/>
    </xf>
    <xf numFmtId="166" fontId="4" fillId="0" borderId="1" xfId="7" applyNumberFormat="1" applyFont="1" applyFill="1" applyBorder="1" applyAlignment="1">
      <alignment horizontal="center" vertical="center" wrapText="1"/>
    </xf>
    <xf numFmtId="43" fontId="4" fillId="0" borderId="3" xfId="7" applyFont="1" applyFill="1" applyBorder="1" applyAlignment="1">
      <alignment horizontal="center" vertical="center" wrapText="1"/>
    </xf>
    <xf numFmtId="0" fontId="30" fillId="0" borderId="0" xfId="0" applyFont="1" applyAlignment="1">
      <alignment horizontal="left" wrapText="1" indent="2"/>
    </xf>
    <xf numFmtId="0" fontId="30" fillId="0" borderId="0" xfId="0" applyFont="1" applyAlignment="1">
      <alignment horizontal="left" indent="2"/>
    </xf>
    <xf numFmtId="0" fontId="36" fillId="0" borderId="77" xfId="0" applyFont="1" applyBorder="1" applyAlignment="1">
      <alignment vertical="center" wrapText="1"/>
    </xf>
    <xf numFmtId="0" fontId="36" fillId="0" borderId="79" xfId="0" applyFont="1" applyBorder="1" applyAlignment="1">
      <alignment vertical="center" wrapText="1"/>
    </xf>
    <xf numFmtId="0" fontId="36" fillId="0" borderId="81" xfId="0" applyFont="1" applyBorder="1" applyAlignment="1">
      <alignment vertical="center" wrapText="1"/>
    </xf>
    <xf numFmtId="0" fontId="36" fillId="0" borderId="81" xfId="0" quotePrefix="1" applyFont="1" applyBorder="1" applyAlignment="1">
      <alignment vertical="center" wrapText="1"/>
    </xf>
    <xf numFmtId="0" fontId="36" fillId="0" borderId="83" xfId="0" applyFont="1" applyBorder="1" applyAlignment="1">
      <alignment vertical="center" wrapText="1"/>
    </xf>
    <xf numFmtId="0" fontId="36" fillId="0" borderId="81" xfId="0" applyFont="1" applyBorder="1" applyAlignment="1">
      <alignment horizontal="left" vertical="center" wrapText="1"/>
    </xf>
    <xf numFmtId="0" fontId="36" fillId="0" borderId="77" xfId="0" applyFont="1" applyBorder="1" applyAlignment="1">
      <alignment horizontal="left" vertical="center" wrapText="1"/>
    </xf>
    <xf numFmtId="0" fontId="36" fillId="0" borderId="79" xfId="0" applyFont="1" applyBorder="1" applyAlignment="1">
      <alignment horizontal="left" vertical="center" wrapText="1"/>
    </xf>
    <xf numFmtId="0" fontId="35" fillId="0" borderId="15" xfId="0" applyFont="1" applyBorder="1" applyAlignment="1">
      <alignment horizontal="left" vertical="center" wrapText="1" indent="1"/>
    </xf>
    <xf numFmtId="0" fontId="35" fillId="0" borderId="1" xfId="0" applyFont="1" applyBorder="1" applyAlignment="1">
      <alignment horizontal="left" vertical="center" wrapText="1" indent="1"/>
    </xf>
    <xf numFmtId="0" fontId="35" fillId="0" borderId="5" xfId="0" applyFont="1" applyBorder="1" applyAlignment="1">
      <alignment horizontal="left" vertical="center" wrapText="1" indent="1"/>
    </xf>
    <xf numFmtId="0" fontId="35" fillId="0" borderId="11" xfId="0" applyFont="1" applyBorder="1" applyAlignment="1">
      <alignment horizontal="left" vertical="center" wrapText="1" indent="1"/>
    </xf>
    <xf numFmtId="0" fontId="35" fillId="0" borderId="4" xfId="0" applyFont="1" applyBorder="1" applyAlignment="1">
      <alignment horizontal="left" vertical="center" wrapText="1" indent="1"/>
    </xf>
    <xf numFmtId="0" fontId="35" fillId="0" borderId="3" xfId="0" applyFont="1" applyBorder="1" applyAlignment="1">
      <alignment horizontal="left" vertical="center" wrapText="1" indent="1"/>
    </xf>
    <xf numFmtId="0" fontId="35" fillId="0" borderId="80" xfId="0" applyFont="1" applyBorder="1" applyAlignment="1">
      <alignment vertical="center"/>
    </xf>
    <xf numFmtId="0" fontId="35" fillId="0" borderId="76" xfId="0" applyFont="1" applyBorder="1" applyAlignment="1">
      <alignment vertical="center"/>
    </xf>
    <xf numFmtId="0" fontId="13" fillId="2" borderId="19" xfId="0" applyFont="1" applyFill="1" applyBorder="1" applyAlignment="1">
      <alignment horizontal="center" vertical="center"/>
    </xf>
    <xf numFmtId="0" fontId="35" fillId="0" borderId="7" xfId="0" applyFont="1" applyBorder="1" applyAlignment="1">
      <alignment horizontal="left" vertical="center" wrapText="1" indent="1"/>
    </xf>
    <xf numFmtId="0" fontId="35" fillId="0" borderId="22" xfId="0" applyFont="1" applyBorder="1" applyAlignment="1">
      <alignment horizontal="left" vertical="center" wrapText="1" indent="1"/>
    </xf>
    <xf numFmtId="0" fontId="35" fillId="0" borderId="21" xfId="0" applyFont="1" applyBorder="1" applyAlignment="1">
      <alignment horizontal="left" vertical="center" wrapText="1" indent="1"/>
    </xf>
    <xf numFmtId="0" fontId="35" fillId="0" borderId="56" xfId="0" applyFont="1" applyBorder="1" applyAlignment="1">
      <alignment horizontal="left" vertical="center" wrapText="1" indent="1"/>
    </xf>
    <xf numFmtId="0" fontId="35" fillId="0" borderId="6" xfId="0" applyFont="1" applyBorder="1" applyAlignment="1">
      <alignment horizontal="left" vertical="center" wrapText="1" indent="1"/>
    </xf>
    <xf numFmtId="0" fontId="35" fillId="0" borderId="23" xfId="0" applyFont="1" applyBorder="1" applyAlignment="1">
      <alignment horizontal="left" vertical="center" wrapText="1" indent="1"/>
    </xf>
    <xf numFmtId="0" fontId="35" fillId="0" borderId="14" xfId="0" applyFont="1" applyBorder="1" applyAlignment="1">
      <alignment horizontal="left" vertical="center" wrapText="1" indent="1"/>
    </xf>
    <xf numFmtId="0" fontId="35" fillId="0" borderId="10" xfId="0" applyFont="1" applyBorder="1" applyAlignment="1">
      <alignment horizontal="left" vertical="center" wrapText="1" indent="1"/>
    </xf>
    <xf numFmtId="0" fontId="35" fillId="0" borderId="58" xfId="0" applyFont="1" applyBorder="1" applyAlignment="1">
      <alignment horizontal="left" vertical="center" indent="1"/>
    </xf>
    <xf numFmtId="0" fontId="35" fillId="0" borderId="59" xfId="0" applyFont="1" applyBorder="1" applyAlignment="1">
      <alignment horizontal="left" vertical="center" indent="1"/>
    </xf>
    <xf numFmtId="0" fontId="35" fillId="0" borderId="78" xfId="0" applyFont="1" applyBorder="1" applyAlignment="1">
      <alignment vertical="center"/>
    </xf>
    <xf numFmtId="0" fontId="35" fillId="0" borderId="8" xfId="0" applyFont="1" applyBorder="1" applyAlignment="1">
      <alignment horizontal="left" vertical="center" wrapText="1" indent="1"/>
    </xf>
    <xf numFmtId="0" fontId="35" fillId="0" borderId="8" xfId="0" applyFont="1" applyBorder="1" applyAlignment="1">
      <alignment horizontal="left" vertical="center"/>
    </xf>
    <xf numFmtId="0" fontId="35" fillId="0" borderId="10" xfId="0" applyFont="1" applyBorder="1" applyAlignment="1">
      <alignment horizontal="left" vertical="center"/>
    </xf>
    <xf numFmtId="0" fontId="35" fillId="0" borderId="82" xfId="0" applyFont="1" applyBorder="1" applyAlignment="1">
      <alignment vertical="center"/>
    </xf>
    <xf numFmtId="0" fontId="35" fillId="0" borderId="80" xfId="0" applyFont="1" applyBorder="1" applyAlignment="1">
      <alignment horizontal="left" vertical="center"/>
    </xf>
    <xf numFmtId="0" fontId="35" fillId="0" borderId="76" xfId="0" applyFont="1" applyBorder="1" applyAlignment="1">
      <alignment horizontal="left" vertical="center"/>
    </xf>
    <xf numFmtId="0" fontId="35" fillId="0" borderId="78" xfId="0" applyFont="1" applyBorder="1" applyAlignment="1">
      <alignment horizontal="left" vertical="center"/>
    </xf>
    <xf numFmtId="0" fontId="35" fillId="0" borderId="104" xfId="0" applyFont="1" applyBorder="1" applyAlignment="1">
      <alignment horizontal="left" vertical="center" wrapText="1" indent="1"/>
    </xf>
    <xf numFmtId="0" fontId="35" fillId="0" borderId="105" xfId="0" applyFont="1" applyBorder="1" applyAlignment="1">
      <alignment horizontal="left" vertical="center" wrapText="1" indent="1"/>
    </xf>
    <xf numFmtId="0" fontId="35" fillId="0" borderId="74" xfId="0" applyFont="1" applyBorder="1" applyAlignment="1">
      <alignment horizontal="left" vertical="center" wrapText="1" indent="1"/>
    </xf>
    <xf numFmtId="0" fontId="35" fillId="0" borderId="9" xfId="0" applyFont="1" applyBorder="1" applyAlignment="1">
      <alignment horizontal="left" vertical="center" wrapText="1" indent="1"/>
    </xf>
    <xf numFmtId="0" fontId="35" fillId="0" borderId="13" xfId="0" applyFont="1" applyBorder="1" applyAlignment="1">
      <alignment horizontal="left" vertical="center" wrapText="1" indent="1"/>
    </xf>
    <xf numFmtId="0" fontId="35" fillId="0" borderId="17" xfId="0" applyFont="1" applyBorder="1" applyAlignment="1">
      <alignment horizontal="left" vertical="center" wrapText="1" indent="1"/>
    </xf>
    <xf numFmtId="0" fontId="35" fillId="0" borderId="34" xfId="0" applyFont="1" applyBorder="1" applyAlignment="1">
      <alignment horizontal="left" vertical="center" wrapText="1"/>
    </xf>
    <xf numFmtId="0" fontId="35" fillId="0" borderId="47" xfId="0" applyFont="1" applyBorder="1" applyAlignment="1">
      <alignment horizontal="left" vertical="center" wrapText="1"/>
    </xf>
    <xf numFmtId="0" fontId="35" fillId="0" borderId="55" xfId="0" applyFont="1" applyBorder="1" applyAlignment="1">
      <alignment horizontal="center" vertical="center" wrapText="1"/>
    </xf>
    <xf numFmtId="0" fontId="35" fillId="0" borderId="47" xfId="0" applyFont="1" applyBorder="1" applyAlignment="1">
      <alignment horizontal="center" vertical="center" wrapText="1"/>
    </xf>
    <xf numFmtId="0" fontId="35" fillId="0" borderId="5" xfId="0" applyFont="1" applyBorder="1" applyAlignment="1">
      <alignment horizontal="left" vertical="center" wrapText="1"/>
    </xf>
    <xf numFmtId="0" fontId="35" fillId="0" borderId="10" xfId="0" applyFont="1" applyBorder="1" applyAlignment="1">
      <alignment horizontal="left" vertical="center" wrapText="1"/>
    </xf>
    <xf numFmtId="0" fontId="35" fillId="0" borderId="14" xfId="0" applyFont="1" applyBorder="1" applyAlignment="1">
      <alignment horizontal="left" vertical="center" wrapText="1"/>
    </xf>
    <xf numFmtId="0" fontId="35" fillId="0" borderId="6" xfId="0" applyFont="1" applyBorder="1" applyAlignment="1">
      <alignment horizontal="left" vertical="center" wrapText="1"/>
    </xf>
    <xf numFmtId="0" fontId="35" fillId="0" borderId="46" xfId="0" applyFont="1" applyBorder="1" applyAlignment="1">
      <alignment horizontal="left" vertical="center" wrapText="1"/>
    </xf>
    <xf numFmtId="0" fontId="35" fillId="0" borderId="8" xfId="0" applyFont="1" applyBorder="1" applyAlignment="1">
      <alignment horizontal="left" vertical="center" wrapText="1"/>
    </xf>
    <xf numFmtId="0" fontId="38" fillId="0" borderId="34" xfId="0" applyFont="1" applyBorder="1" applyAlignment="1">
      <alignment vertical="center" wrapText="1"/>
    </xf>
    <xf numFmtId="0" fontId="38" fillId="0" borderId="40" xfId="0" applyFont="1" applyBorder="1" applyAlignment="1">
      <alignment vertical="center" wrapText="1"/>
    </xf>
    <xf numFmtId="0" fontId="38" fillId="0" borderId="42" xfId="0" applyFont="1" applyBorder="1" applyAlignment="1">
      <alignment vertical="center" wrapText="1"/>
    </xf>
    <xf numFmtId="0" fontId="35" fillId="0" borderId="38" xfId="0" applyFont="1" applyBorder="1" applyAlignment="1">
      <alignment horizontal="left" vertical="center" wrapText="1"/>
    </xf>
    <xf numFmtId="0" fontId="35" fillId="0" borderId="36" xfId="0" applyFont="1" applyBorder="1" applyAlignment="1">
      <alignment horizontal="left" vertical="center" wrapText="1"/>
    </xf>
    <xf numFmtId="0" fontId="35" fillId="0" borderId="37" xfId="0" applyFont="1" applyBorder="1" applyAlignment="1">
      <alignment horizontal="left" vertical="center" wrapText="1"/>
    </xf>
    <xf numFmtId="0" fontId="35" fillId="0" borderId="42" xfId="0" applyFont="1" applyBorder="1" applyAlignment="1">
      <alignment horizontal="center" vertical="center" wrapText="1"/>
    </xf>
    <xf numFmtId="0" fontId="35" fillId="0" borderId="40" xfId="0" applyFont="1" applyBorder="1" applyAlignment="1">
      <alignment horizontal="center" vertical="center" wrapText="1"/>
    </xf>
    <xf numFmtId="0" fontId="35" fillId="0" borderId="34" xfId="0" applyFont="1" applyBorder="1" applyAlignment="1">
      <alignment vertical="center" wrapText="1"/>
    </xf>
    <xf numFmtId="0" fontId="35" fillId="0" borderId="40" xfId="0" applyFont="1" applyBorder="1" applyAlignment="1">
      <alignment vertical="center" wrapText="1"/>
    </xf>
    <xf numFmtId="0" fontId="35" fillId="0" borderId="47" xfId="0" applyFont="1" applyBorder="1" applyAlignment="1">
      <alignment vertical="center" wrapText="1"/>
    </xf>
    <xf numFmtId="0" fontId="35" fillId="0" borderId="14"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73" xfId="0" applyFont="1" applyBorder="1" applyAlignment="1">
      <alignment horizontal="left" vertical="center" wrapText="1"/>
    </xf>
    <xf numFmtId="0" fontId="35" fillId="0" borderId="74" xfId="0" applyFont="1" applyBorder="1" applyAlignment="1">
      <alignment horizontal="left" vertical="center" wrapText="1"/>
    </xf>
    <xf numFmtId="0" fontId="35" fillId="0" borderId="67" xfId="0" applyFont="1" applyBorder="1" applyAlignment="1">
      <alignment horizontal="left" vertical="center" wrapText="1"/>
    </xf>
    <xf numFmtId="0" fontId="35" fillId="0" borderId="55" xfId="0" applyFont="1" applyBorder="1" applyAlignment="1">
      <alignment horizontal="left" vertical="center" wrapText="1"/>
    </xf>
    <xf numFmtId="0" fontId="35" fillId="0" borderId="40" xfId="0" applyFont="1" applyBorder="1" applyAlignment="1">
      <alignment horizontal="left" vertical="center" wrapText="1"/>
    </xf>
    <xf numFmtId="0" fontId="35" fillId="0" borderId="38" xfId="0" applyFont="1" applyBorder="1" applyAlignment="1">
      <alignment vertical="center" wrapText="1"/>
    </xf>
    <xf numFmtId="0" fontId="35" fillId="0" borderId="36" xfId="0" applyFont="1" applyBorder="1" applyAlignment="1">
      <alignment vertical="center" wrapText="1"/>
    </xf>
    <xf numFmtId="0" fontId="35" fillId="0" borderId="41" xfId="0" applyFont="1" applyBorder="1" applyAlignment="1">
      <alignment vertical="center" wrapText="1"/>
    </xf>
    <xf numFmtId="0" fontId="35" fillId="0" borderId="35" xfId="0" applyFont="1" applyBorder="1" applyAlignment="1">
      <alignment vertical="center" wrapText="1"/>
    </xf>
    <xf numFmtId="0" fontId="35" fillId="0" borderId="37" xfId="0" applyFont="1" applyBorder="1" applyAlignment="1">
      <alignment vertical="center" wrapText="1"/>
    </xf>
    <xf numFmtId="0" fontId="35" fillId="0" borderId="54" xfId="0" applyFont="1" applyBorder="1" applyAlignment="1">
      <alignment horizontal="left" vertical="center" wrapText="1"/>
    </xf>
    <xf numFmtId="0" fontId="35" fillId="0" borderId="41" xfId="0" applyFont="1" applyBorder="1" applyAlignment="1">
      <alignment horizontal="left" vertical="center" wrapText="1"/>
    </xf>
    <xf numFmtId="0" fontId="35" fillId="0" borderId="66" xfId="0" applyFont="1" applyBorder="1" applyAlignment="1">
      <alignment horizontal="left" vertical="center" wrapText="1"/>
    </xf>
    <xf numFmtId="0" fontId="35" fillId="0" borderId="42" xfId="0" applyFont="1" applyBorder="1" applyAlignment="1">
      <alignment horizontal="left" vertical="center" wrapText="1"/>
    </xf>
    <xf numFmtId="0" fontId="35" fillId="0" borderId="55" xfId="0" applyFont="1" applyBorder="1" applyAlignment="1">
      <alignment vertical="center" wrapText="1"/>
    </xf>
    <xf numFmtId="0" fontId="35" fillId="0" borderId="8" xfId="0" applyFont="1" applyBorder="1" applyAlignment="1">
      <alignment vertical="center" wrapText="1"/>
    </xf>
    <xf numFmtId="0" fontId="35" fillId="0" borderId="6" xfId="0" applyFont="1" applyBorder="1" applyAlignment="1">
      <alignment vertical="center" wrapText="1"/>
    </xf>
    <xf numFmtId="0" fontId="35" fillId="0" borderId="46" xfId="0" applyFont="1" applyBorder="1" applyAlignment="1">
      <alignment vertical="center" wrapText="1"/>
    </xf>
    <xf numFmtId="0" fontId="35" fillId="0" borderId="10" xfId="0" applyFont="1" applyBorder="1" applyAlignment="1">
      <alignment vertical="center" wrapText="1"/>
    </xf>
    <xf numFmtId="0" fontId="35" fillId="0" borderId="55" xfId="0" applyFont="1" applyFill="1" applyBorder="1" applyAlignment="1">
      <alignment horizontal="left" vertical="center" wrapText="1"/>
    </xf>
    <xf numFmtId="0" fontId="35" fillId="0" borderId="40"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55" xfId="0" applyFont="1" applyFill="1" applyBorder="1" applyAlignment="1">
      <alignment vertical="center" wrapText="1"/>
    </xf>
    <xf numFmtId="0" fontId="35" fillId="0" borderId="40" xfId="0" applyFont="1" applyFill="1" applyBorder="1" applyAlignment="1">
      <alignment vertical="center" wrapText="1"/>
    </xf>
    <xf numFmtId="0" fontId="35" fillId="0" borderId="47" xfId="0" applyFont="1" applyFill="1" applyBorder="1" applyAlignment="1">
      <alignment vertical="center" wrapText="1"/>
    </xf>
    <xf numFmtId="0" fontId="35" fillId="0" borderId="7" xfId="0" applyFont="1" applyBorder="1" applyAlignment="1">
      <alignment horizontal="left" vertical="center" wrapText="1"/>
    </xf>
    <xf numFmtId="0" fontId="35" fillId="0" borderId="14" xfId="0" applyFont="1" applyBorder="1" applyAlignment="1">
      <alignment vertical="center" wrapText="1"/>
    </xf>
    <xf numFmtId="0" fontId="13" fillId="2" borderId="20" xfId="0" applyFont="1" applyFill="1" applyBorder="1" applyAlignment="1">
      <alignment horizontal="center" vertical="center"/>
    </xf>
    <xf numFmtId="0" fontId="10" fillId="0" borderId="0" xfId="0" applyFont="1" applyAlignment="1">
      <alignment vertical="center" wrapText="1"/>
    </xf>
    <xf numFmtId="0" fontId="35" fillId="0" borderId="8" xfId="0" applyFont="1" applyFill="1" applyBorder="1" applyAlignment="1">
      <alignment horizontal="left" vertical="center" wrapText="1"/>
    </xf>
    <xf numFmtId="0" fontId="35" fillId="0" borderId="6" xfId="0" applyFont="1" applyFill="1" applyBorder="1" applyAlignment="1">
      <alignment horizontal="left" vertical="center" wrapText="1"/>
    </xf>
    <xf numFmtId="0" fontId="35" fillId="0" borderId="46" xfId="0" applyFont="1" applyFill="1" applyBorder="1" applyAlignment="1">
      <alignment horizontal="left" vertical="center" wrapText="1"/>
    </xf>
    <xf numFmtId="0" fontId="35" fillId="0" borderId="46" xfId="0" applyFont="1" applyBorder="1" applyAlignment="1">
      <alignment horizontal="left" vertical="center" wrapText="1" indent="1"/>
    </xf>
    <xf numFmtId="0" fontId="35" fillId="0" borderId="33" xfId="0" applyFont="1" applyBorder="1" applyAlignment="1">
      <alignment horizontal="left" vertical="center" wrapText="1" indent="1"/>
    </xf>
    <xf numFmtId="0" fontId="35" fillId="0" borderId="58" xfId="0" applyFont="1" applyBorder="1" applyAlignment="1">
      <alignment horizontal="left" vertical="center" wrapText="1" indent="1"/>
    </xf>
    <xf numFmtId="0" fontId="35" fillId="0" borderId="59" xfId="0" applyFont="1" applyBorder="1" applyAlignment="1">
      <alignment horizontal="left" vertical="center" wrapText="1" indent="1"/>
    </xf>
    <xf numFmtId="0" fontId="35" fillId="0" borderId="14" xfId="0" applyFont="1" applyBorder="1" applyAlignment="1">
      <alignment horizontal="left" vertical="center" indent="1"/>
    </xf>
    <xf numFmtId="0" fontId="35" fillId="0" borderId="6" xfId="0" applyFont="1" applyBorder="1" applyAlignment="1">
      <alignment horizontal="left" vertical="center" indent="1"/>
    </xf>
    <xf numFmtId="0" fontId="35" fillId="0" borderId="10" xfId="0" applyFont="1" applyBorder="1" applyAlignment="1">
      <alignment horizontal="left" vertical="center" indent="1"/>
    </xf>
    <xf numFmtId="0" fontId="35" fillId="0" borderId="51" xfId="0" applyFont="1" applyBorder="1" applyAlignment="1">
      <alignment horizontal="left" vertical="center" wrapText="1" indent="1"/>
    </xf>
    <xf numFmtId="0" fontId="35" fillId="0" borderId="52" xfId="0" applyFont="1" applyBorder="1" applyAlignment="1">
      <alignment horizontal="left" vertical="center" wrapText="1" indent="1"/>
    </xf>
    <xf numFmtId="0" fontId="35" fillId="0" borderId="53" xfId="0" applyFont="1" applyBorder="1" applyAlignment="1">
      <alignment horizontal="left" vertical="center" wrapText="1" indent="1"/>
    </xf>
    <xf numFmtId="0" fontId="35" fillId="0" borderId="15" xfId="0" applyFont="1" applyBorder="1" applyAlignment="1">
      <alignment horizontal="left" vertical="center" wrapText="1"/>
    </xf>
    <xf numFmtId="0" fontId="35" fillId="0" borderId="1" xfId="0" applyFont="1" applyBorder="1" applyAlignment="1">
      <alignment horizontal="left" vertical="center" wrapText="1"/>
    </xf>
    <xf numFmtId="0" fontId="35" fillId="0" borderId="11" xfId="0" applyFont="1" applyBorder="1" applyAlignment="1">
      <alignment horizontal="left" vertical="center" wrapText="1"/>
    </xf>
    <xf numFmtId="0" fontId="35" fillId="0" borderId="4" xfId="0" applyFont="1" applyBorder="1" applyAlignment="1">
      <alignment horizontal="left" vertical="center" wrapText="1"/>
    </xf>
    <xf numFmtId="0" fontId="35" fillId="0" borderId="3" xfId="0" applyFont="1" applyBorder="1" applyAlignment="1">
      <alignment horizontal="left" vertical="center" wrapText="1"/>
    </xf>
    <xf numFmtId="0" fontId="35" fillId="0" borderId="7" xfId="0" applyFont="1" applyBorder="1" applyAlignment="1">
      <alignment vertical="center" wrapText="1"/>
    </xf>
    <xf numFmtId="0" fontId="35" fillId="0" borderId="3" xfId="0" applyFont="1" applyBorder="1" applyAlignment="1">
      <alignment vertical="center" wrapText="1"/>
    </xf>
    <xf numFmtId="0" fontId="35" fillId="0" borderId="15" xfId="0" applyFont="1" applyBorder="1" applyAlignment="1">
      <alignment vertical="center" wrapText="1"/>
    </xf>
    <xf numFmtId="0" fontId="35" fillId="0" borderId="1" xfId="0" applyFont="1" applyBorder="1" applyAlignment="1">
      <alignment vertical="center" wrapText="1"/>
    </xf>
    <xf numFmtId="0" fontId="35" fillId="0" borderId="11" xfId="0" applyFont="1" applyBorder="1" applyAlignment="1">
      <alignment vertical="center" wrapText="1"/>
    </xf>
    <xf numFmtId="0" fontId="44" fillId="0" borderId="14" xfId="0" applyFont="1" applyBorder="1" applyAlignment="1">
      <alignment vertical="center" wrapText="1"/>
    </xf>
    <xf numFmtId="0" fontId="44" fillId="0" borderId="6" xfId="0" applyFont="1" applyBorder="1" applyAlignment="1">
      <alignment vertical="center" wrapText="1"/>
    </xf>
    <xf numFmtId="0" fontId="44" fillId="0" borderId="10" xfId="0" applyFont="1" applyBorder="1" applyAlignment="1">
      <alignment vertical="center" wrapText="1"/>
    </xf>
    <xf numFmtId="43" fontId="45" fillId="0" borderId="86" xfId="7" applyFont="1" applyFill="1" applyBorder="1" applyAlignment="1">
      <alignment horizontal="center" vertical="center" wrapText="1"/>
    </xf>
    <xf numFmtId="43" fontId="45" fillId="0" borderId="87" xfId="7" applyFont="1" applyFill="1" applyBorder="1" applyAlignment="1">
      <alignment horizontal="center" vertical="center" wrapText="1"/>
    </xf>
    <xf numFmtId="43" fontId="45" fillId="0" borderId="75" xfId="7" applyFont="1" applyFill="1" applyBorder="1" applyAlignment="1">
      <alignment horizontal="center" vertical="center" wrapText="1"/>
    </xf>
    <xf numFmtId="0" fontId="45" fillId="0" borderId="8" xfId="0" applyFont="1" applyFill="1" applyBorder="1" applyAlignment="1">
      <alignment vertical="center" wrapText="1"/>
    </xf>
    <xf numFmtId="0" fontId="45" fillId="0" borderId="6" xfId="0" applyFont="1" applyFill="1" applyBorder="1" applyAlignment="1">
      <alignment vertical="center" wrapText="1"/>
    </xf>
    <xf numFmtId="0" fontId="45" fillId="0" borderId="46" xfId="0" applyFont="1" applyFill="1" applyBorder="1" applyAlignment="1">
      <alignment vertical="center" wrapText="1"/>
    </xf>
    <xf numFmtId="0" fontId="36" fillId="0" borderId="14" xfId="0" applyFont="1" applyBorder="1" applyAlignment="1">
      <alignment horizontal="left" vertical="center" wrapText="1"/>
    </xf>
    <xf numFmtId="0" fontId="36" fillId="0" borderId="46" xfId="0" applyFont="1" applyBorder="1" applyAlignment="1">
      <alignment horizontal="left" vertical="center" wrapText="1"/>
    </xf>
    <xf numFmtId="0" fontId="36" fillId="0" borderId="8" xfId="0" applyFont="1" applyBorder="1" applyAlignment="1">
      <alignment horizontal="left" vertical="center" wrapText="1"/>
    </xf>
    <xf numFmtId="0" fontId="36" fillId="0" borderId="10" xfId="0" applyFont="1" applyBorder="1" applyAlignment="1">
      <alignment horizontal="left" vertical="center" wrapText="1"/>
    </xf>
    <xf numFmtId="0" fontId="35" fillId="0" borderId="7" xfId="0" applyFont="1" applyBorder="1" applyAlignment="1">
      <alignment horizontal="left" vertical="center" indent="1"/>
    </xf>
    <xf numFmtId="0" fontId="35" fillId="0" borderId="1" xfId="0" applyFont="1" applyBorder="1" applyAlignment="1">
      <alignment horizontal="left" vertical="center" indent="1"/>
    </xf>
    <xf numFmtId="0" fontId="35" fillId="0" borderId="3" xfId="0" applyFont="1" applyBorder="1" applyAlignment="1">
      <alignment horizontal="left" vertical="center" indent="1"/>
    </xf>
    <xf numFmtId="0" fontId="35" fillId="0" borderId="4" xfId="0" applyFont="1" applyBorder="1" applyAlignment="1">
      <alignment horizontal="left" vertical="center" indent="1"/>
    </xf>
    <xf numFmtId="0" fontId="35" fillId="0" borderId="11" xfId="0" applyFont="1" applyBorder="1" applyAlignment="1">
      <alignment horizontal="left" vertical="center" indent="1"/>
    </xf>
    <xf numFmtId="0" fontId="35" fillId="0" borderId="15" xfId="0" applyFont="1" applyBorder="1" applyAlignment="1">
      <alignment horizontal="left" vertical="center" indent="1"/>
    </xf>
    <xf numFmtId="0" fontId="35" fillId="0" borderId="23" xfId="0" applyFont="1" applyBorder="1" applyAlignment="1">
      <alignment vertical="center" wrapText="1"/>
    </xf>
    <xf numFmtId="0" fontId="35" fillId="0" borderId="64" xfId="0" applyFont="1" applyBorder="1" applyAlignment="1">
      <alignment horizontal="left" vertical="center" wrapText="1"/>
    </xf>
    <xf numFmtId="0" fontId="35" fillId="0" borderId="65" xfId="0" applyFont="1" applyBorder="1" applyAlignment="1">
      <alignment horizontal="left" vertical="center" wrapText="1"/>
    </xf>
    <xf numFmtId="0" fontId="35" fillId="0" borderId="39" xfId="0" applyFont="1" applyBorder="1" applyAlignment="1">
      <alignment horizontal="left" vertical="center" wrapText="1"/>
    </xf>
    <xf numFmtId="0" fontId="35" fillId="0" borderId="56" xfId="0" applyFont="1" applyBorder="1" applyAlignment="1">
      <alignment vertical="center" wrapText="1"/>
    </xf>
    <xf numFmtId="0" fontId="35" fillId="0" borderId="22" xfId="0" applyFont="1" applyBorder="1" applyAlignment="1">
      <alignment horizontal="left" vertical="center" wrapText="1"/>
    </xf>
    <xf numFmtId="0" fontId="35" fillId="0" borderId="56" xfId="0" applyFont="1" applyBorder="1" applyAlignment="1">
      <alignment horizontal="left" vertical="center" wrapText="1"/>
    </xf>
    <xf numFmtId="0" fontId="35" fillId="0" borderId="23" xfId="0" applyFont="1" applyBorder="1" applyAlignment="1">
      <alignment horizontal="left" vertical="center" wrapText="1"/>
    </xf>
    <xf numFmtId="0" fontId="35" fillId="0" borderId="42" xfId="0" applyFont="1" applyBorder="1" applyAlignment="1">
      <alignment vertical="center" wrapText="1"/>
    </xf>
    <xf numFmtId="0" fontId="35" fillId="0" borderId="64" xfId="0" applyFont="1" applyBorder="1" applyAlignment="1">
      <alignment vertical="center" wrapText="1"/>
    </xf>
    <xf numFmtId="0" fontId="35" fillId="0" borderId="65" xfId="0" applyFont="1" applyBorder="1" applyAlignment="1">
      <alignment vertical="center" wrapText="1"/>
    </xf>
    <xf numFmtId="0" fontId="36" fillId="0" borderId="55" xfId="0" applyFont="1" applyBorder="1" applyAlignment="1">
      <alignment vertical="center" wrapText="1"/>
    </xf>
    <xf numFmtId="0" fontId="36" fillId="0" borderId="40" xfId="0" applyFont="1" applyBorder="1" applyAlignment="1">
      <alignment vertical="center" wrapText="1"/>
    </xf>
    <xf numFmtId="0" fontId="36" fillId="0" borderId="47" xfId="0" applyFont="1" applyBorder="1" applyAlignment="1">
      <alignment vertical="center" wrapText="1"/>
    </xf>
    <xf numFmtId="0" fontId="44" fillId="0" borderId="40" xfId="0" applyFont="1" applyBorder="1" applyAlignment="1">
      <alignment horizontal="center" vertical="center" wrapText="1"/>
    </xf>
    <xf numFmtId="0" fontId="44" fillId="0" borderId="47" xfId="0" applyFont="1" applyBorder="1" applyAlignment="1">
      <alignment horizontal="center" vertical="center" wrapText="1"/>
    </xf>
    <xf numFmtId="0" fontId="44" fillId="0" borderId="42" xfId="0" applyFont="1" applyBorder="1" applyAlignment="1">
      <alignment horizontal="center" vertical="center" wrapText="1"/>
    </xf>
    <xf numFmtId="0" fontId="35" fillId="0" borderId="66" xfId="0" applyFont="1" applyBorder="1" applyAlignment="1">
      <alignment vertical="center" wrapText="1"/>
    </xf>
    <xf numFmtId="0" fontId="44" fillId="0" borderId="6" xfId="0" applyFont="1" applyBorder="1" applyAlignment="1">
      <alignment horizontal="center" vertical="center" wrapText="1"/>
    </xf>
    <xf numFmtId="0" fontId="44" fillId="0" borderId="46" xfId="0" applyFont="1" applyBorder="1" applyAlignment="1">
      <alignment horizontal="center" vertical="center" wrapText="1"/>
    </xf>
    <xf numFmtId="0" fontId="44" fillId="0" borderId="10" xfId="0" applyFont="1" applyBorder="1" applyAlignment="1">
      <alignment horizontal="center" vertical="center" wrapText="1"/>
    </xf>
    <xf numFmtId="0" fontId="35" fillId="0" borderId="5" xfId="0" applyFont="1" applyBorder="1" applyAlignment="1">
      <alignment vertical="center" wrapText="1"/>
    </xf>
    <xf numFmtId="0" fontId="36" fillId="0" borderId="14" xfId="0" applyFont="1" applyBorder="1" applyAlignment="1">
      <alignment vertical="center" wrapText="1"/>
    </xf>
    <xf numFmtId="0" fontId="36" fillId="0" borderId="6" xfId="0" applyFont="1" applyBorder="1" applyAlignment="1">
      <alignment vertical="center" wrapText="1"/>
    </xf>
    <xf numFmtId="0" fontId="36" fillId="0" borderId="10" xfId="0" applyFont="1" applyBorder="1" applyAlignment="1">
      <alignment vertical="center" wrapText="1"/>
    </xf>
    <xf numFmtId="0" fontId="35" fillId="0" borderId="50" xfId="0" applyFont="1" applyBorder="1" applyAlignment="1">
      <alignment vertical="center" wrapText="1"/>
    </xf>
    <xf numFmtId="0" fontId="35" fillId="0" borderId="60" xfId="0" applyFont="1" applyBorder="1" applyAlignment="1">
      <alignment vertical="center" wrapText="1"/>
    </xf>
    <xf numFmtId="0" fontId="35" fillId="0" borderId="62" xfId="0" applyFont="1" applyBorder="1" applyAlignment="1">
      <alignment vertical="center" wrapText="1"/>
    </xf>
    <xf numFmtId="0" fontId="35" fillId="0" borderId="33" xfId="0" applyFont="1" applyBorder="1" applyAlignment="1">
      <alignment horizontal="left" vertical="center" wrapText="1"/>
    </xf>
    <xf numFmtId="0" fontId="35" fillId="0" borderId="58" xfId="0" applyFont="1" applyBorder="1" applyAlignment="1">
      <alignment horizontal="left" vertical="center" wrapText="1"/>
    </xf>
    <xf numFmtId="0" fontId="35" fillId="0" borderId="59" xfId="0" applyFont="1" applyBorder="1" applyAlignment="1">
      <alignment horizontal="left" vertical="center" wrapText="1"/>
    </xf>
    <xf numFmtId="43" fontId="35" fillId="0" borderId="56" xfId="7" applyFont="1" applyFill="1" applyBorder="1" applyAlignment="1">
      <alignment horizontal="left" vertical="center" wrapText="1"/>
    </xf>
    <xf numFmtId="43" fontId="35" fillId="0" borderId="6" xfId="7" applyFont="1" applyFill="1" applyBorder="1" applyAlignment="1">
      <alignment horizontal="left" vertical="center" wrapText="1"/>
    </xf>
    <xf numFmtId="43" fontId="35" fillId="0" borderId="23" xfId="7" applyFont="1" applyFill="1" applyBorder="1" applyAlignment="1">
      <alignment horizontal="left" vertical="center" wrapText="1"/>
    </xf>
    <xf numFmtId="166" fontId="35" fillId="0" borderId="14" xfId="7" applyNumberFormat="1" applyFont="1" applyFill="1" applyBorder="1" applyAlignment="1">
      <alignment vertical="center"/>
    </xf>
    <xf numFmtId="166" fontId="35" fillId="0" borderId="7" xfId="7" applyNumberFormat="1" applyFont="1" applyFill="1" applyBorder="1" applyAlignment="1">
      <alignment vertical="center"/>
    </xf>
    <xf numFmtId="0" fontId="36" fillId="0" borderId="16" xfId="0" applyFont="1" applyBorder="1" applyAlignment="1">
      <alignment vertical="center" wrapText="1"/>
    </xf>
    <xf numFmtId="0" fontId="35" fillId="0" borderId="50" xfId="0" applyFont="1" applyBorder="1" applyAlignment="1">
      <alignment horizontal="left" vertical="center" wrapText="1"/>
    </xf>
    <xf numFmtId="0" fontId="35" fillId="0" borderId="60" xfId="0" applyFont="1" applyBorder="1" applyAlignment="1">
      <alignment horizontal="left" vertical="center" wrapText="1"/>
    </xf>
    <xf numFmtId="0" fontId="35" fillId="0" borderId="61" xfId="0" applyFont="1" applyBorder="1" applyAlignment="1">
      <alignment horizontal="left" vertical="center" wrapText="1"/>
    </xf>
    <xf numFmtId="0" fontId="35" fillId="0" borderId="21" xfId="0" applyFont="1" applyBorder="1" applyAlignment="1">
      <alignment horizontal="left" vertical="center" wrapText="1"/>
    </xf>
    <xf numFmtId="0" fontId="35" fillId="0" borderId="33" xfId="0" applyFont="1" applyBorder="1" applyAlignment="1">
      <alignment vertical="center" wrapText="1"/>
    </xf>
    <xf numFmtId="0" fontId="35" fillId="0" borderId="58" xfId="0" applyFont="1" applyBorder="1" applyAlignment="1">
      <alignment vertical="center" wrapText="1"/>
    </xf>
    <xf numFmtId="166" fontId="35" fillId="0" borderId="5" xfId="7" applyNumberFormat="1" applyFont="1" applyFill="1" applyBorder="1" applyAlignment="1">
      <alignment vertical="center"/>
    </xf>
    <xf numFmtId="0" fontId="44" fillId="0" borderId="58" xfId="0" applyFont="1" applyBorder="1" applyAlignment="1">
      <alignment vertical="center" wrapText="1"/>
    </xf>
    <xf numFmtId="0" fontId="44" fillId="0" borderId="59" xfId="0" applyFont="1" applyBorder="1" applyAlignment="1">
      <alignment vertical="center" wrapText="1"/>
    </xf>
    <xf numFmtId="0" fontId="44" fillId="0" borderId="4" xfId="0" applyFont="1" applyBorder="1" applyAlignment="1">
      <alignment horizontal="left" vertical="center"/>
    </xf>
    <xf numFmtId="0" fontId="44" fillId="0" borderId="1" xfId="0" applyFont="1" applyBorder="1" applyAlignment="1">
      <alignment horizontal="left" vertical="center"/>
    </xf>
    <xf numFmtId="0" fontId="44" fillId="0" borderId="3" xfId="0" applyFont="1" applyBorder="1" applyAlignment="1">
      <alignment horizontal="left" vertical="center"/>
    </xf>
    <xf numFmtId="0" fontId="44" fillId="0" borderId="6" xfId="0" applyFont="1" applyBorder="1" applyAlignment="1">
      <alignment horizontal="left" vertical="center"/>
    </xf>
    <xf numFmtId="0" fontId="44" fillId="0" borderId="46" xfId="0" applyFont="1" applyBorder="1" applyAlignment="1">
      <alignment horizontal="left" vertical="center"/>
    </xf>
    <xf numFmtId="0" fontId="44" fillId="0" borderId="10" xfId="0" applyFont="1" applyBorder="1" applyAlignment="1">
      <alignment horizontal="left" vertical="center"/>
    </xf>
    <xf numFmtId="0" fontId="35" fillId="0" borderId="59" xfId="0" applyFont="1" applyBorder="1" applyAlignment="1">
      <alignment vertical="center" wrapText="1"/>
    </xf>
    <xf numFmtId="0" fontId="35" fillId="0" borderId="18" xfId="0" applyFont="1" applyBorder="1" applyAlignment="1">
      <alignment horizontal="left" vertical="center" wrapText="1"/>
    </xf>
    <xf numFmtId="0" fontId="35" fillId="0" borderId="2" xfId="0" applyFont="1" applyBorder="1" applyAlignment="1">
      <alignment horizontal="left" vertical="center" wrapText="1"/>
    </xf>
    <xf numFmtId="0" fontId="35" fillId="0" borderId="75" xfId="0" applyFont="1" applyBorder="1" applyAlignment="1">
      <alignment horizontal="left" vertical="center" wrapText="1"/>
    </xf>
    <xf numFmtId="0" fontId="36" fillId="0" borderId="95" xfId="0" applyFont="1" applyBorder="1" applyAlignment="1">
      <alignment vertical="center" wrapText="1"/>
    </xf>
    <xf numFmtId="0" fontId="36" fillId="0" borderId="96" xfId="0" applyFont="1" applyBorder="1" applyAlignment="1">
      <alignment vertical="center" wrapText="1"/>
    </xf>
    <xf numFmtId="0" fontId="36" fillId="0" borderId="97" xfId="0" applyFont="1" applyBorder="1" applyAlignment="1">
      <alignment vertical="center" wrapText="1"/>
    </xf>
    <xf numFmtId="0" fontId="27" fillId="2" borderId="91" xfId="0" applyFont="1" applyFill="1" applyBorder="1" applyAlignment="1">
      <alignment horizontal="left" vertical="center"/>
    </xf>
    <xf numFmtId="0" fontId="27" fillId="2" borderId="19" xfId="0" applyFont="1" applyFill="1" applyBorder="1" applyAlignment="1">
      <alignment horizontal="left" vertical="center"/>
    </xf>
    <xf numFmtId="0" fontId="29" fillId="2" borderId="19" xfId="0" applyFont="1" applyFill="1" applyBorder="1" applyAlignment="1">
      <alignment horizontal="left" vertical="center"/>
    </xf>
    <xf numFmtId="0" fontId="29" fillId="2" borderId="45" xfId="0" applyFont="1" applyFill="1" applyBorder="1" applyAlignment="1">
      <alignment horizontal="left" vertical="center"/>
    </xf>
    <xf numFmtId="0" fontId="36" fillId="0" borderId="92" xfId="0" applyFont="1" applyBorder="1" applyAlignment="1">
      <alignment vertical="center" wrapText="1"/>
    </xf>
    <xf numFmtId="0" fontId="36" fillId="0" borderId="93" xfId="0" applyFont="1" applyBorder="1" applyAlignment="1">
      <alignment vertical="center" wrapText="1"/>
    </xf>
    <xf numFmtId="0" fontId="36" fillId="0" borderId="94" xfId="0" applyFont="1" applyBorder="1" applyAlignment="1">
      <alignment vertical="center" wrapText="1"/>
    </xf>
    <xf numFmtId="0" fontId="14" fillId="0" borderId="24" xfId="0" applyFont="1" applyBorder="1" applyAlignment="1">
      <alignment vertical="top"/>
    </xf>
    <xf numFmtId="0" fontId="14" fillId="0" borderId="26" xfId="0" applyFont="1" applyBorder="1" applyAlignment="1">
      <alignment vertical="top"/>
    </xf>
    <xf numFmtId="0" fontId="14" fillId="0" borderId="25" xfId="0" applyFont="1" applyBorder="1" applyAlignment="1">
      <alignment vertical="top"/>
    </xf>
    <xf numFmtId="0" fontId="22" fillId="0" borderId="24" xfId="0" applyFont="1" applyBorder="1" applyAlignment="1">
      <alignment horizontal="left" vertical="top" wrapText="1" indent="1"/>
    </xf>
    <xf numFmtId="0" fontId="22" fillId="0" borderId="26" xfId="0" applyFont="1" applyBorder="1" applyAlignment="1">
      <alignment horizontal="left" vertical="top" wrapText="1" indent="1"/>
    </xf>
    <xf numFmtId="0" fontId="22" fillId="0" borderId="25" xfId="0" applyFont="1" applyBorder="1" applyAlignment="1">
      <alignment horizontal="left" vertical="top" wrapText="1" indent="1"/>
    </xf>
    <xf numFmtId="0" fontId="14" fillId="0" borderId="27" xfId="0" applyFont="1" applyBorder="1" applyAlignment="1">
      <alignment vertical="top"/>
    </xf>
    <xf numFmtId="0" fontId="5" fillId="0" borderId="24" xfId="0" applyFont="1" applyBorder="1" applyAlignment="1">
      <alignment horizontal="left" vertical="top" wrapText="1" indent="1"/>
    </xf>
    <xf numFmtId="0" fontId="5" fillId="0" borderId="26" xfId="0" applyFont="1" applyBorder="1" applyAlignment="1">
      <alignment horizontal="left" vertical="top" wrapText="1" indent="1"/>
    </xf>
    <xf numFmtId="0" fontId="5" fillId="0" borderId="27" xfId="0" applyFont="1" applyBorder="1" applyAlignment="1">
      <alignment horizontal="left" vertical="top" wrapText="1" indent="1"/>
    </xf>
    <xf numFmtId="0" fontId="22" fillId="0" borderId="16" xfId="0" applyFont="1" applyBorder="1" applyAlignment="1">
      <alignment horizontal="left" vertical="top" wrapText="1" indent="1"/>
    </xf>
    <xf numFmtId="0" fontId="22" fillId="0" borderId="12" xfId="0" applyFont="1" applyBorder="1" applyAlignment="1">
      <alignment horizontal="left" vertical="top" wrapText="1" indent="1"/>
    </xf>
    <xf numFmtId="0" fontId="5" fillId="0" borderId="16" xfId="0" applyFont="1" applyBorder="1" applyAlignment="1">
      <alignment horizontal="left" vertical="top" wrapText="1" indent="1"/>
    </xf>
    <xf numFmtId="0" fontId="5" fillId="0" borderId="12" xfId="0" applyFont="1" applyBorder="1" applyAlignment="1">
      <alignment horizontal="left" vertical="top" wrapText="1" indent="1"/>
    </xf>
    <xf numFmtId="0" fontId="5" fillId="0" borderId="25" xfId="0" applyFont="1" applyBorder="1" applyAlignment="1">
      <alignment horizontal="left" vertical="top" wrapText="1" indent="1"/>
    </xf>
    <xf numFmtId="0" fontId="46" fillId="0" borderId="28" xfId="0" applyFont="1" applyBorder="1" applyAlignment="1">
      <alignment vertical="center" wrapText="1"/>
    </xf>
    <xf numFmtId="0" fontId="18" fillId="0" borderId="29" xfId="0" applyFont="1" applyBorder="1" applyAlignment="1">
      <alignment vertical="top" wrapText="1"/>
    </xf>
    <xf numFmtId="0" fontId="18" fillId="0" borderId="30" xfId="0" applyFont="1" applyBorder="1" applyAlignment="1">
      <alignment vertical="top" wrapText="1"/>
    </xf>
    <xf numFmtId="0" fontId="18" fillId="0" borderId="0" xfId="0" applyFont="1" applyAlignment="1">
      <alignment vertical="top" wrapText="1"/>
    </xf>
    <xf numFmtId="0" fontId="16" fillId="0" borderId="0" xfId="0" applyFont="1" applyAlignment="1">
      <alignment horizontal="right" vertical="top" wrapText="1" indent="10"/>
    </xf>
    <xf numFmtId="0" fontId="20" fillId="0" borderId="0" xfId="0" applyFont="1" applyAlignment="1">
      <alignment horizontal="right" vertical="top" wrapText="1" indent="10"/>
    </xf>
    <xf numFmtId="0" fontId="46" fillId="0" borderId="98" xfId="0" applyFont="1" applyBorder="1" applyAlignment="1">
      <alignment vertical="center" wrapText="1"/>
    </xf>
    <xf numFmtId="0" fontId="18" fillId="0" borderId="103" xfId="0" applyFont="1" applyBorder="1" applyAlignment="1">
      <alignment vertical="top" wrapText="1"/>
    </xf>
    <xf numFmtId="0" fontId="18" fillId="0" borderId="102" xfId="0" applyFont="1" applyBorder="1" applyAlignment="1">
      <alignment vertical="top" wrapText="1"/>
    </xf>
  </cellXfs>
  <cellStyles count="23">
    <cellStyle name="Milliers 2" xfId="4" xr:uid="{00000000-0005-0000-0000-000001000000}"/>
    <cellStyle name="Moeda 2" xfId="18" xr:uid="{146DF59D-3334-4530-ACC7-EF60C3DF501A}"/>
    <cellStyle name="Normal" xfId="0" builtinId="0"/>
    <cellStyle name="Normal 2" xfId="3" xr:uid="{00000000-0005-0000-0000-000003000000}"/>
    <cellStyle name="Normal 2 2" xfId="11" xr:uid="{3A1C8893-BE95-44B8-B1AF-7EA2008979FE}"/>
    <cellStyle name="Normal 2 2 2" xfId="21" xr:uid="{75168A90-B64E-48CF-8B03-4C4C7F56F3E3}"/>
    <cellStyle name="Normal 3" xfId="1" xr:uid="{00000000-0005-0000-0000-000004000000}"/>
    <cellStyle name="Normal 3 2" xfId="16" xr:uid="{11BA2555-B784-4A38-8376-83752FEB11F3}"/>
    <cellStyle name="Normal 4" xfId="10" xr:uid="{78C27571-7C1A-4C5D-A6A2-9414BAB39DD4}"/>
    <cellStyle name="Porcentagem" xfId="9" builtinId="5"/>
    <cellStyle name="Porcentagem 2" xfId="2" xr:uid="{00000000-0005-0000-0000-000005000000}"/>
    <cellStyle name="Porcentagem 2 2" xfId="20" xr:uid="{BDC1D41B-C26D-4344-B22A-E826924B88F2}"/>
    <cellStyle name="Porcentagem 3" xfId="19" xr:uid="{03C8339E-B829-4906-962B-66C05C219BFD}"/>
    <cellStyle name="Vírgula" xfId="7" builtinId="3"/>
    <cellStyle name="Vírgula 2" xfId="5" xr:uid="{00000000-0005-0000-0000-000007000000}"/>
    <cellStyle name="Vírgula 2 2" xfId="6" xr:uid="{00000000-0005-0000-0000-000008000000}"/>
    <cellStyle name="Vírgula 2 2 2" xfId="13" xr:uid="{B08F890F-4048-4A02-9179-0238A61AA435}"/>
    <cellStyle name="Vírgula 2 2 3" xfId="22" xr:uid="{99BCF16A-F18E-43B6-A21A-B0139ED9C37A}"/>
    <cellStyle name="Vírgula 2 3" xfId="12" xr:uid="{24F1C138-4CDB-45A2-8675-D2EA4B9AC7EC}"/>
    <cellStyle name="Vírgula 3" xfId="8" xr:uid="{00000000-0005-0000-0000-000009000000}"/>
    <cellStyle name="Vírgula 3 2" xfId="15" xr:uid="{E0302D1D-B901-4A16-8E5C-FBF434525244}"/>
    <cellStyle name="Vírgula 4" xfId="14" xr:uid="{7308B977-D55A-436A-9FC1-5855ED1E69D3}"/>
    <cellStyle name="Vírgula 5" xfId="17" xr:uid="{F9434409-D066-48DF-A835-C7395D89E0F9}"/>
  </cellStyles>
  <dxfs count="2">
    <dxf>
      <font>
        <color rgb="FFC00000"/>
      </font>
      <numFmt numFmtId="167" formatCode="0.00_ ;[Red]\-0.00\ "/>
    </dxf>
    <dxf>
      <font>
        <color rgb="FFC00000"/>
      </font>
      <numFmt numFmtId="167" formatCode="0.00_ ;[Red]\-0.00\ "/>
    </dxf>
  </dxfs>
  <tableStyles count="0" defaultTableStyle="TableStyleMedium2" defaultPivotStyle="PivotStyleLight16"/>
  <colors>
    <mruColors>
      <color rgb="FFCC092F"/>
      <color rgb="FFA20000"/>
      <color rgb="FFEA0000"/>
      <color rgb="FFFFEBEB"/>
      <color rgb="FFFFCCCC"/>
      <color rgb="FFFF5353"/>
      <color rgb="FFBC1336"/>
      <color rgb="FFCC00FF"/>
      <color rgb="FFB8157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hyperlink" Target="#Stakeholders!A1"/><Relationship Id="rId13" Type="http://schemas.openxmlformats.org/officeDocument/2006/relationships/hyperlink" Target="#'DRE por pa&#237;s'!A1"/><Relationship Id="rId3" Type="http://schemas.openxmlformats.org/officeDocument/2006/relationships/hyperlink" Target="#Social!A1"/><Relationship Id="rId7" Type="http://schemas.openxmlformats.org/officeDocument/2006/relationships/hyperlink" Target="#ODS!A1"/><Relationship Id="rId12" Type="http://schemas.openxmlformats.org/officeDocument/2006/relationships/image" Target="../media/image5.png"/><Relationship Id="rId2" Type="http://schemas.openxmlformats.org/officeDocument/2006/relationships/hyperlink" Target="#Ambiental!A1"/><Relationship Id="rId1" Type="http://schemas.openxmlformats.org/officeDocument/2006/relationships/image" Target="../media/image1.png"/><Relationship Id="rId6" Type="http://schemas.openxmlformats.org/officeDocument/2006/relationships/hyperlink" Target="https://www.bradescori.com.br/governanca-corporativa/conselhos-e-diretoria/conselho-de-administracao/" TargetMode="External"/><Relationship Id="rId11" Type="http://schemas.openxmlformats.org/officeDocument/2006/relationships/image" Target="../media/image4.png"/><Relationship Id="rId5" Type="http://schemas.openxmlformats.org/officeDocument/2006/relationships/hyperlink" Target="https://www.bradescori.com.br/sustentabilidade-corporativa/indices-e-ratings-asg/" TargetMode="External"/><Relationship Id="rId10" Type="http://schemas.openxmlformats.org/officeDocument/2006/relationships/image" Target="../media/image3.png"/><Relationship Id="rId4" Type="http://schemas.openxmlformats.org/officeDocument/2006/relationships/hyperlink" Target="#Governan&#231;a!A1"/><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hyperlink" Target="#Home!A1"/></Relationships>
</file>

<file path=xl/drawings/_rels/drawing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10885</xdr:rowOff>
    </xdr:from>
    <xdr:to>
      <xdr:col>18</xdr:col>
      <xdr:colOff>0</xdr:colOff>
      <xdr:row>12</xdr:row>
      <xdr:rowOff>81693</xdr:rowOff>
    </xdr:to>
    <xdr:pic>
      <xdr:nvPicPr>
        <xdr:cNvPr id="2" name="Imagem 1">
          <a:extLst>
            <a:ext uri="{FF2B5EF4-FFF2-40B4-BE49-F238E27FC236}">
              <a16:creationId xmlns:a16="http://schemas.microsoft.com/office/drawing/2014/main" id="{ADB0300B-9F62-48E3-8DA7-A658438822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885"/>
          <a:ext cx="13716000" cy="2010444"/>
        </a:xfrm>
        <a:prstGeom prst="rect">
          <a:avLst/>
        </a:prstGeom>
      </xdr:spPr>
    </xdr:pic>
    <xdr:clientData/>
  </xdr:twoCellAnchor>
  <xdr:twoCellAnchor>
    <xdr:from>
      <xdr:col>2</xdr:col>
      <xdr:colOff>598308</xdr:colOff>
      <xdr:row>18</xdr:row>
      <xdr:rowOff>83904</xdr:rowOff>
    </xdr:from>
    <xdr:to>
      <xdr:col>6</xdr:col>
      <xdr:colOff>161682</xdr:colOff>
      <xdr:row>21</xdr:row>
      <xdr:rowOff>54977</xdr:rowOff>
    </xdr:to>
    <xdr:sp macro="" textlink="">
      <xdr:nvSpPr>
        <xdr:cNvPr id="3" name="Retângulo Arredondado 7">
          <a:hlinkClick xmlns:r="http://schemas.openxmlformats.org/officeDocument/2006/relationships" r:id="rId2"/>
          <a:extLst>
            <a:ext uri="{FF2B5EF4-FFF2-40B4-BE49-F238E27FC236}">
              <a16:creationId xmlns:a16="http://schemas.microsoft.com/office/drawing/2014/main" id="{A7B2BEB6-9DA2-45BC-AC81-BCCF78E65D8E}"/>
            </a:ext>
          </a:extLst>
        </xdr:cNvPr>
        <xdr:cNvSpPr/>
      </xdr:nvSpPr>
      <xdr:spPr>
        <a:xfrm flipH="1">
          <a:off x="2122308" y="3055704"/>
          <a:ext cx="2611374" cy="466373"/>
        </a:xfrm>
        <a:prstGeom prst="snip2DiagRect">
          <a:avLst/>
        </a:prstGeom>
        <a:solidFill>
          <a:srgbClr val="CC092F"/>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0">
              <a:latin typeface="Bradesco Sans XBold" panose="00000900000000000000" pitchFamily="2" charset="0"/>
            </a:rPr>
            <a:t>Ambiental</a:t>
          </a:r>
        </a:p>
      </xdr:txBody>
    </xdr:sp>
    <xdr:clientData/>
  </xdr:twoCellAnchor>
  <xdr:twoCellAnchor>
    <xdr:from>
      <xdr:col>7</xdr:col>
      <xdr:colOff>91832</xdr:colOff>
      <xdr:row>18</xdr:row>
      <xdr:rowOff>83904</xdr:rowOff>
    </xdr:from>
    <xdr:to>
      <xdr:col>10</xdr:col>
      <xdr:colOff>388758</xdr:colOff>
      <xdr:row>21</xdr:row>
      <xdr:rowOff>54977</xdr:rowOff>
    </xdr:to>
    <xdr:sp macro="" textlink="">
      <xdr:nvSpPr>
        <xdr:cNvPr id="4" name="Retângulo Arredondado 8">
          <a:hlinkClick xmlns:r="http://schemas.openxmlformats.org/officeDocument/2006/relationships" r:id="rId3"/>
          <a:extLst>
            <a:ext uri="{FF2B5EF4-FFF2-40B4-BE49-F238E27FC236}">
              <a16:creationId xmlns:a16="http://schemas.microsoft.com/office/drawing/2014/main" id="{F854E366-A7D2-4785-9328-178C37B5F32A}"/>
            </a:ext>
          </a:extLst>
        </xdr:cNvPr>
        <xdr:cNvSpPr/>
      </xdr:nvSpPr>
      <xdr:spPr>
        <a:xfrm flipH="1">
          <a:off x="5425832" y="3055704"/>
          <a:ext cx="2582926" cy="466373"/>
        </a:xfrm>
        <a:prstGeom prst="snip2DiagRect">
          <a:avLst/>
        </a:prstGeom>
        <a:solidFill>
          <a:srgbClr val="CC092F"/>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0">
              <a:latin typeface="Bradesco Sans XBold" panose="00000900000000000000" pitchFamily="2" charset="0"/>
            </a:rPr>
            <a:t>Social</a:t>
          </a:r>
        </a:p>
      </xdr:txBody>
    </xdr:sp>
    <xdr:clientData/>
  </xdr:twoCellAnchor>
  <xdr:twoCellAnchor>
    <xdr:from>
      <xdr:col>11</xdr:col>
      <xdr:colOff>318908</xdr:colOff>
      <xdr:row>18</xdr:row>
      <xdr:rowOff>83904</xdr:rowOff>
    </xdr:from>
    <xdr:to>
      <xdr:col>14</xdr:col>
      <xdr:colOff>630058</xdr:colOff>
      <xdr:row>21</xdr:row>
      <xdr:rowOff>54977</xdr:rowOff>
    </xdr:to>
    <xdr:sp macro="" textlink="">
      <xdr:nvSpPr>
        <xdr:cNvPr id="5" name="Retângulo Arredondado 9">
          <a:hlinkClick xmlns:r="http://schemas.openxmlformats.org/officeDocument/2006/relationships" r:id="rId4"/>
          <a:extLst>
            <a:ext uri="{FF2B5EF4-FFF2-40B4-BE49-F238E27FC236}">
              <a16:creationId xmlns:a16="http://schemas.microsoft.com/office/drawing/2014/main" id="{86F15094-011C-4B41-BEB9-731B121E3BD9}"/>
            </a:ext>
          </a:extLst>
        </xdr:cNvPr>
        <xdr:cNvSpPr/>
      </xdr:nvSpPr>
      <xdr:spPr>
        <a:xfrm flipH="1">
          <a:off x="8700908" y="3055704"/>
          <a:ext cx="2597150" cy="466373"/>
        </a:xfrm>
        <a:prstGeom prst="snip2DiagRect">
          <a:avLst/>
        </a:prstGeom>
        <a:solidFill>
          <a:srgbClr val="CC092F"/>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0">
              <a:latin typeface="Bradesco Sans XBold" panose="00000900000000000000" pitchFamily="2" charset="0"/>
            </a:rPr>
            <a:t>Governança</a:t>
          </a:r>
        </a:p>
      </xdr:txBody>
    </xdr:sp>
    <xdr:clientData/>
  </xdr:twoCellAnchor>
  <xdr:twoCellAnchor>
    <xdr:from>
      <xdr:col>6</xdr:col>
      <xdr:colOff>745885</xdr:colOff>
      <xdr:row>29</xdr:row>
      <xdr:rowOff>140272</xdr:rowOff>
    </xdr:from>
    <xdr:to>
      <xdr:col>11</xdr:col>
      <xdr:colOff>185057</xdr:colOff>
      <xdr:row>32</xdr:row>
      <xdr:rowOff>0</xdr:rowOff>
    </xdr:to>
    <xdr:sp macro="" textlink="">
      <xdr:nvSpPr>
        <xdr:cNvPr id="6" name="Retângulo 5">
          <a:extLst>
            <a:ext uri="{FF2B5EF4-FFF2-40B4-BE49-F238E27FC236}">
              <a16:creationId xmlns:a16="http://schemas.microsoft.com/office/drawing/2014/main" id="{3546A026-FF99-4A5C-B58C-971A1D73FA3A}"/>
            </a:ext>
          </a:extLst>
        </xdr:cNvPr>
        <xdr:cNvSpPr/>
      </xdr:nvSpPr>
      <xdr:spPr>
        <a:xfrm>
          <a:off x="5317885" y="4928172"/>
          <a:ext cx="3249172" cy="4212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050" b="0">
              <a:solidFill>
                <a:schemeClr val="bg1">
                  <a:lumMod val="50000"/>
                </a:schemeClr>
              </a:solidFill>
              <a:latin typeface="Bradesco Sans SemiBold" panose="00000700000000000000" pitchFamily="2" charset="0"/>
            </a:rPr>
            <a:t>Clique nos botões</a:t>
          </a:r>
          <a:r>
            <a:rPr lang="pt-BR" sz="1050" b="0" baseline="0">
              <a:solidFill>
                <a:schemeClr val="bg1">
                  <a:lumMod val="50000"/>
                </a:schemeClr>
              </a:solidFill>
              <a:latin typeface="Bradesco Sans SemiBold" panose="00000700000000000000" pitchFamily="2" charset="0"/>
            </a:rPr>
            <a:t> acima para ser direcionado  </a:t>
          </a:r>
          <a:endParaRPr lang="pt-BR" sz="1050" b="0">
            <a:solidFill>
              <a:schemeClr val="bg1">
                <a:lumMod val="50000"/>
              </a:schemeClr>
            </a:solidFill>
            <a:latin typeface="Bradesco Sans SemiBold" panose="00000700000000000000" pitchFamily="2" charset="0"/>
          </a:endParaRPr>
        </a:p>
      </xdr:txBody>
    </xdr:sp>
    <xdr:clientData/>
  </xdr:twoCellAnchor>
  <xdr:twoCellAnchor>
    <xdr:from>
      <xdr:col>6</xdr:col>
      <xdr:colOff>46737</xdr:colOff>
      <xdr:row>32</xdr:row>
      <xdr:rowOff>23075</xdr:rowOff>
    </xdr:from>
    <xdr:to>
      <xdr:col>11</xdr:col>
      <xdr:colOff>593925</xdr:colOff>
      <xdr:row>39</xdr:row>
      <xdr:rowOff>0</xdr:rowOff>
    </xdr:to>
    <xdr:grpSp>
      <xdr:nvGrpSpPr>
        <xdr:cNvPr id="7" name="Agrupar 6">
          <a:extLst>
            <a:ext uri="{FF2B5EF4-FFF2-40B4-BE49-F238E27FC236}">
              <a16:creationId xmlns:a16="http://schemas.microsoft.com/office/drawing/2014/main" id="{42133D39-8B1B-4F88-93FC-C56767FD315C}"/>
            </a:ext>
          </a:extLst>
        </xdr:cNvPr>
        <xdr:cNvGrpSpPr/>
      </xdr:nvGrpSpPr>
      <xdr:grpSpPr>
        <a:xfrm>
          <a:off x="4479037" y="5266905"/>
          <a:ext cx="4227648" cy="1069125"/>
          <a:chOff x="4749365" y="5574789"/>
          <a:chExt cx="4411617" cy="353715"/>
        </a:xfrm>
      </xdr:grpSpPr>
      <xdr:sp macro="" textlink="">
        <xdr:nvSpPr>
          <xdr:cNvPr id="8" name="Retângulo Arredondado 11">
            <a:hlinkClick xmlns:r="http://schemas.openxmlformats.org/officeDocument/2006/relationships" r:id="rId5"/>
            <a:extLst>
              <a:ext uri="{FF2B5EF4-FFF2-40B4-BE49-F238E27FC236}">
                <a16:creationId xmlns:a16="http://schemas.microsoft.com/office/drawing/2014/main" id="{C427A07C-9E7A-69BE-46B5-B857217ABD40}"/>
              </a:ext>
            </a:extLst>
          </xdr:cNvPr>
          <xdr:cNvSpPr/>
        </xdr:nvSpPr>
        <xdr:spPr>
          <a:xfrm>
            <a:off x="4749365" y="5583600"/>
            <a:ext cx="2501537" cy="336092"/>
          </a:xfrm>
          <a:prstGeom prst="snip2Diag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u="sng">
                <a:solidFill>
                  <a:srgbClr val="CC092F"/>
                </a:solidFill>
                <a:latin typeface="Bradesco Sans SemiBold" panose="00000700000000000000" pitchFamily="2" charset="0"/>
              </a:rPr>
              <a:t>Performance ESG</a:t>
            </a:r>
          </a:p>
        </xdr:txBody>
      </xdr:sp>
      <xdr:sp macro="" textlink="">
        <xdr:nvSpPr>
          <xdr:cNvPr id="9" name="Retângulo Arredondado 12">
            <a:hlinkClick xmlns:r="http://schemas.openxmlformats.org/officeDocument/2006/relationships" r:id="rId6"/>
            <a:extLst>
              <a:ext uri="{FF2B5EF4-FFF2-40B4-BE49-F238E27FC236}">
                <a16:creationId xmlns:a16="http://schemas.microsoft.com/office/drawing/2014/main" id="{570AB6BA-F53A-8C48-6867-250E6DFC6F32}"/>
              </a:ext>
            </a:extLst>
          </xdr:cNvPr>
          <xdr:cNvSpPr/>
        </xdr:nvSpPr>
        <xdr:spPr>
          <a:xfrm>
            <a:off x="6678050" y="5574789"/>
            <a:ext cx="2482932" cy="353715"/>
          </a:xfrm>
          <a:prstGeom prst="snip2Diag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u="sng">
                <a:solidFill>
                  <a:srgbClr val="CC092F"/>
                </a:solidFill>
                <a:latin typeface="Bradesco Sans SemiBold" panose="00000700000000000000" pitchFamily="2" charset="0"/>
              </a:rPr>
              <a:t>Conselho de Administração</a:t>
            </a:r>
          </a:p>
        </xdr:txBody>
      </xdr:sp>
    </xdr:grpSp>
    <xdr:clientData/>
  </xdr:twoCellAnchor>
  <xdr:twoCellAnchor>
    <xdr:from>
      <xdr:col>7</xdr:col>
      <xdr:colOff>232606</xdr:colOff>
      <xdr:row>24</xdr:row>
      <xdr:rowOff>4104</xdr:rowOff>
    </xdr:from>
    <xdr:to>
      <xdr:col>10</xdr:col>
      <xdr:colOff>247984</xdr:colOff>
      <xdr:row>27</xdr:row>
      <xdr:rowOff>0</xdr:rowOff>
    </xdr:to>
    <xdr:sp macro="" textlink="">
      <xdr:nvSpPr>
        <xdr:cNvPr id="10" name="Retângulo Arredondado 7">
          <a:hlinkClick xmlns:r="http://schemas.openxmlformats.org/officeDocument/2006/relationships" r:id="rId7"/>
          <a:extLst>
            <a:ext uri="{FF2B5EF4-FFF2-40B4-BE49-F238E27FC236}">
              <a16:creationId xmlns:a16="http://schemas.microsoft.com/office/drawing/2014/main" id="{6AB1D4B5-AA70-4084-A933-04737D115C55}"/>
            </a:ext>
          </a:extLst>
        </xdr:cNvPr>
        <xdr:cNvSpPr/>
      </xdr:nvSpPr>
      <xdr:spPr>
        <a:xfrm flipH="1">
          <a:off x="5566606" y="3966504"/>
          <a:ext cx="2301378" cy="491196"/>
        </a:xfrm>
        <a:prstGeom prst="snip2DiagRect">
          <a:avLst/>
        </a:prstGeom>
        <a:solidFill>
          <a:schemeClr val="bg2">
            <a:lumMod val="75000"/>
          </a:schemeClr>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a:latin typeface="Bradesco Sans SemiBold" panose="00000700000000000000" pitchFamily="2" charset="0"/>
            </a:rPr>
            <a:t>ODS</a:t>
          </a:r>
        </a:p>
      </xdr:txBody>
    </xdr:sp>
    <xdr:clientData/>
  </xdr:twoCellAnchor>
  <xdr:twoCellAnchor>
    <xdr:from>
      <xdr:col>11</xdr:col>
      <xdr:colOff>473976</xdr:colOff>
      <xdr:row>24</xdr:row>
      <xdr:rowOff>4104</xdr:rowOff>
    </xdr:from>
    <xdr:to>
      <xdr:col>14</xdr:col>
      <xdr:colOff>474989</xdr:colOff>
      <xdr:row>27</xdr:row>
      <xdr:rowOff>0</xdr:rowOff>
    </xdr:to>
    <xdr:sp macro="" textlink="">
      <xdr:nvSpPr>
        <xdr:cNvPr id="11" name="Retângulo Arredondado 8">
          <a:hlinkClick xmlns:r="http://schemas.openxmlformats.org/officeDocument/2006/relationships" r:id="rId8"/>
          <a:extLst>
            <a:ext uri="{FF2B5EF4-FFF2-40B4-BE49-F238E27FC236}">
              <a16:creationId xmlns:a16="http://schemas.microsoft.com/office/drawing/2014/main" id="{512674BB-DC0D-40D8-B573-9946FAF42C04}"/>
            </a:ext>
          </a:extLst>
        </xdr:cNvPr>
        <xdr:cNvSpPr/>
      </xdr:nvSpPr>
      <xdr:spPr>
        <a:xfrm flipH="1">
          <a:off x="8855976" y="3966504"/>
          <a:ext cx="2287013" cy="491196"/>
        </a:xfrm>
        <a:prstGeom prst="snip2DiagRect">
          <a:avLst/>
        </a:prstGeom>
        <a:solidFill>
          <a:schemeClr val="bg2">
            <a:lumMod val="75000"/>
          </a:schemeClr>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a:latin typeface="Bradesco Sans SemiBold" panose="00000700000000000000" pitchFamily="2" charset="0"/>
            </a:rPr>
            <a:t>Stakeholders</a:t>
          </a:r>
        </a:p>
      </xdr:txBody>
    </xdr:sp>
    <xdr:clientData/>
  </xdr:twoCellAnchor>
  <xdr:twoCellAnchor editAs="oneCell">
    <xdr:from>
      <xdr:col>4</xdr:col>
      <xdr:colOff>40361</xdr:colOff>
      <xdr:row>14</xdr:row>
      <xdr:rowOff>75250</xdr:rowOff>
    </xdr:from>
    <xdr:to>
      <xdr:col>4</xdr:col>
      <xdr:colOff>696686</xdr:colOff>
      <xdr:row>17</xdr:row>
      <xdr:rowOff>136069</xdr:rowOff>
    </xdr:to>
    <xdr:pic>
      <xdr:nvPicPr>
        <xdr:cNvPr id="12" name="Imagem 11">
          <a:extLst>
            <a:ext uri="{FF2B5EF4-FFF2-40B4-BE49-F238E27FC236}">
              <a16:creationId xmlns:a16="http://schemas.microsoft.com/office/drawing/2014/main" id="{36FE11F5-3865-45FE-8F83-C358E589042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421" t="18260" r="30360" b="19131"/>
        <a:stretch/>
      </xdr:blipFill>
      <xdr:spPr>
        <a:xfrm>
          <a:off x="3088361" y="2386650"/>
          <a:ext cx="656325" cy="556119"/>
        </a:xfrm>
        <a:prstGeom prst="rect">
          <a:avLst/>
        </a:prstGeom>
      </xdr:spPr>
    </xdr:pic>
    <xdr:clientData/>
  </xdr:twoCellAnchor>
  <xdr:twoCellAnchor editAs="oneCell">
    <xdr:from>
      <xdr:col>12</xdr:col>
      <xdr:colOff>522515</xdr:colOff>
      <xdr:row>14</xdr:row>
      <xdr:rowOff>125083</xdr:rowOff>
    </xdr:from>
    <xdr:to>
      <xdr:col>13</xdr:col>
      <xdr:colOff>494212</xdr:colOff>
      <xdr:row>18</xdr:row>
      <xdr:rowOff>1680</xdr:rowOff>
    </xdr:to>
    <xdr:pic>
      <xdr:nvPicPr>
        <xdr:cNvPr id="13" name="Imagem 12">
          <a:extLst>
            <a:ext uri="{FF2B5EF4-FFF2-40B4-BE49-F238E27FC236}">
              <a16:creationId xmlns:a16="http://schemas.microsoft.com/office/drawing/2014/main" id="{5DC15118-FD43-4286-A8F1-6FFA5417B56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795" t="22933" r="28169" b="24800"/>
        <a:stretch/>
      </xdr:blipFill>
      <xdr:spPr>
        <a:xfrm>
          <a:off x="9666515" y="2436483"/>
          <a:ext cx="733697" cy="530647"/>
        </a:xfrm>
        <a:prstGeom prst="rect">
          <a:avLst/>
        </a:prstGeom>
      </xdr:spPr>
    </xdr:pic>
    <xdr:clientData/>
  </xdr:twoCellAnchor>
  <xdr:twoCellAnchor editAs="oneCell">
    <xdr:from>
      <xdr:col>8</xdr:col>
      <xdr:colOff>97972</xdr:colOff>
      <xdr:row>14</xdr:row>
      <xdr:rowOff>97969</xdr:rowOff>
    </xdr:from>
    <xdr:to>
      <xdr:col>9</xdr:col>
      <xdr:colOff>371494</xdr:colOff>
      <xdr:row>18</xdr:row>
      <xdr:rowOff>28456</xdr:rowOff>
    </xdr:to>
    <xdr:pic>
      <xdr:nvPicPr>
        <xdr:cNvPr id="14" name="Imagem 13">
          <a:extLst>
            <a:ext uri="{FF2B5EF4-FFF2-40B4-BE49-F238E27FC236}">
              <a16:creationId xmlns:a16="http://schemas.microsoft.com/office/drawing/2014/main" id="{738E9E2B-2F27-47D4-8148-13F2B974CCF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4791" t="26154" r="25490" b="23077"/>
        <a:stretch/>
      </xdr:blipFill>
      <xdr:spPr>
        <a:xfrm>
          <a:off x="6193972" y="2409369"/>
          <a:ext cx="1035522" cy="590887"/>
        </a:xfrm>
        <a:prstGeom prst="rect">
          <a:avLst/>
        </a:prstGeom>
      </xdr:spPr>
    </xdr:pic>
    <xdr:clientData/>
  </xdr:twoCellAnchor>
  <xdr:twoCellAnchor editAs="oneCell">
    <xdr:from>
      <xdr:col>6</xdr:col>
      <xdr:colOff>522514</xdr:colOff>
      <xdr:row>28</xdr:row>
      <xdr:rowOff>108856</xdr:rowOff>
    </xdr:from>
    <xdr:to>
      <xdr:col>7</xdr:col>
      <xdr:colOff>326572</xdr:colOff>
      <xdr:row>33</xdr:row>
      <xdr:rowOff>32654</xdr:rowOff>
    </xdr:to>
    <xdr:pic>
      <xdr:nvPicPr>
        <xdr:cNvPr id="15" name="Imagem 14">
          <a:extLst>
            <a:ext uri="{FF2B5EF4-FFF2-40B4-BE49-F238E27FC236}">
              <a16:creationId xmlns:a16="http://schemas.microsoft.com/office/drawing/2014/main" id="{110DF94C-F0F1-4535-9FCF-5E8FF570A3BD}"/>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1142" r="29560"/>
        <a:stretch/>
      </xdr:blipFill>
      <xdr:spPr>
        <a:xfrm>
          <a:off x="5094514" y="4731656"/>
          <a:ext cx="566058" cy="749298"/>
        </a:xfrm>
        <a:prstGeom prst="rect">
          <a:avLst/>
        </a:prstGeom>
      </xdr:spPr>
    </xdr:pic>
    <xdr:clientData/>
  </xdr:twoCellAnchor>
  <xdr:twoCellAnchor>
    <xdr:from>
      <xdr:col>2</xdr:col>
      <xdr:colOff>765931</xdr:colOff>
      <xdr:row>24</xdr:row>
      <xdr:rowOff>4104</xdr:rowOff>
    </xdr:from>
    <xdr:to>
      <xdr:col>5</xdr:col>
      <xdr:colOff>766943</xdr:colOff>
      <xdr:row>27</xdr:row>
      <xdr:rowOff>0</xdr:rowOff>
    </xdr:to>
    <xdr:sp macro="" textlink="">
      <xdr:nvSpPr>
        <xdr:cNvPr id="16" name="Retângulo Arredondado 8">
          <a:hlinkClick xmlns:r="http://schemas.openxmlformats.org/officeDocument/2006/relationships" r:id="rId13"/>
          <a:extLst>
            <a:ext uri="{FF2B5EF4-FFF2-40B4-BE49-F238E27FC236}">
              <a16:creationId xmlns:a16="http://schemas.microsoft.com/office/drawing/2014/main" id="{6FF659C2-2B63-4F5B-8DF3-C2EDD3F2F8EF}"/>
            </a:ext>
          </a:extLst>
        </xdr:cNvPr>
        <xdr:cNvSpPr/>
      </xdr:nvSpPr>
      <xdr:spPr>
        <a:xfrm flipH="1">
          <a:off x="2283581" y="3966504"/>
          <a:ext cx="2287012" cy="491196"/>
        </a:xfrm>
        <a:prstGeom prst="snip2DiagRect">
          <a:avLst/>
        </a:prstGeom>
        <a:solidFill>
          <a:schemeClr val="bg2">
            <a:lumMod val="75000"/>
          </a:schemeClr>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a:latin typeface="Bradesco Sans SemiBold" panose="00000700000000000000" pitchFamily="2" charset="0"/>
            </a:rPr>
            <a:t>DRE</a:t>
          </a:r>
          <a:r>
            <a:rPr lang="pt-BR" sz="1200" b="0" baseline="0">
              <a:latin typeface="Bradesco Sans SemiBold" panose="00000700000000000000" pitchFamily="2" charset="0"/>
            </a:rPr>
            <a:t> por país</a:t>
          </a:r>
          <a:endParaRPr lang="pt-BR" sz="1200" b="0">
            <a:latin typeface="Bradesco Sans SemiBold" panose="00000700000000000000"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589321</xdr:colOff>
      <xdr:row>2</xdr:row>
      <xdr:rowOff>13197</xdr:rowOff>
    </xdr:from>
    <xdr:to>
      <xdr:col>11</xdr:col>
      <xdr:colOff>545353</xdr:colOff>
      <xdr:row>4</xdr:row>
      <xdr:rowOff>29882</xdr:rowOff>
    </xdr:to>
    <xdr:sp macro="" textlink="">
      <xdr:nvSpPr>
        <xdr:cNvPr id="2" name="TextBox 2">
          <a:extLst>
            <a:ext uri="{FF2B5EF4-FFF2-40B4-BE49-F238E27FC236}">
              <a16:creationId xmlns:a16="http://schemas.microsoft.com/office/drawing/2014/main" id="{00000000-0008-0000-0300-000002000000}"/>
            </a:ext>
          </a:extLst>
        </xdr:cNvPr>
        <xdr:cNvSpPr txBox="1"/>
      </xdr:nvSpPr>
      <xdr:spPr>
        <a:xfrm>
          <a:off x="5183733" y="341903"/>
          <a:ext cx="10071208" cy="345391"/>
        </a:xfrm>
        <a:prstGeom prst="snip2DiagRect">
          <a:avLst/>
        </a:prstGeom>
        <a:solidFill>
          <a:srgbClr val="CC092F"/>
        </a:solidFill>
        <a:ln w="28575" cmpd="sng">
          <a:solidFill>
            <a:srgbClr val="F8F8F8"/>
          </a:solidFill>
        </a:ln>
        <a:effectLst>
          <a:outerShdw blurRad="50800" dist="38100" dir="5400000" algn="t" rotWithShape="0">
            <a:prstClr val="black">
              <a:alpha val="2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b="1" i="0" u="none" strike="noStrike" baseline="0">
              <a:solidFill>
                <a:schemeClr val="bg1"/>
              </a:solidFill>
              <a:latin typeface="Bradesco Sans" panose="00000500000000000000" pitchFamily="2" charset="0"/>
              <a:ea typeface="+mn-ea"/>
              <a:cs typeface="Arial" panose="020B0604020202020204" pitchFamily="34" charset="0"/>
            </a:rPr>
            <a:t>Ambiental </a:t>
          </a:r>
          <a:endParaRPr lang="en-AU" sz="1800">
            <a:solidFill>
              <a:schemeClr val="bg1"/>
            </a:solidFill>
            <a:effectLst/>
          </a:endParaRPr>
        </a:p>
      </xdr:txBody>
    </xdr:sp>
    <xdr:clientData/>
  </xdr:twoCellAnchor>
  <xdr:twoCellAnchor>
    <xdr:from>
      <xdr:col>12</xdr:col>
      <xdr:colOff>1670326</xdr:colOff>
      <xdr:row>1</xdr:row>
      <xdr:rowOff>157101</xdr:rowOff>
    </xdr:from>
    <xdr:to>
      <xdr:col>12</xdr:col>
      <xdr:colOff>2368404</xdr:colOff>
      <xdr:row>4</xdr:row>
      <xdr:rowOff>10557</xdr:rowOff>
    </xdr:to>
    <xdr:sp macro="" textlink="">
      <xdr:nvSpPr>
        <xdr:cNvPr id="4" name="Retângulo Arredondado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9943385" y="321454"/>
          <a:ext cx="698078" cy="346515"/>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latin typeface="Bradesco Sans" panose="00000500000000000000" pitchFamily="2" charset="0"/>
            </a:rPr>
            <a:t>Voltar</a:t>
          </a:r>
        </a:p>
      </xdr:txBody>
    </xdr:sp>
    <xdr:clientData/>
  </xdr:twoCellAnchor>
  <xdr:twoCellAnchor editAs="oneCell">
    <xdr:from>
      <xdr:col>0</xdr:col>
      <xdr:colOff>206922</xdr:colOff>
      <xdr:row>1</xdr:row>
      <xdr:rowOff>20902</xdr:rowOff>
    </xdr:from>
    <xdr:to>
      <xdr:col>2</xdr:col>
      <xdr:colOff>1123095</xdr:colOff>
      <xdr:row>4</xdr:row>
      <xdr:rowOff>122619</xdr:rowOff>
    </xdr:to>
    <xdr:pic>
      <xdr:nvPicPr>
        <xdr:cNvPr id="5" name="Imagem 4">
          <a:extLst>
            <a:ext uri="{FF2B5EF4-FFF2-40B4-BE49-F238E27FC236}">
              <a16:creationId xmlns:a16="http://schemas.microsoft.com/office/drawing/2014/main" id="{770E745B-8DCE-40B6-860F-7CBF1D299B79}"/>
            </a:ext>
          </a:extLst>
        </xdr:cNvPr>
        <xdr:cNvPicPr>
          <a:picLocks noChangeAspect="1"/>
        </xdr:cNvPicPr>
      </xdr:nvPicPr>
      <xdr:blipFill rotWithShape="1">
        <a:blip xmlns:r="http://schemas.openxmlformats.org/officeDocument/2006/relationships" r:embed="rId2"/>
        <a:srcRect l="4283" t="14493" r="3742" b="9033"/>
        <a:stretch/>
      </xdr:blipFill>
      <xdr:spPr>
        <a:xfrm>
          <a:off x="206922" y="177656"/>
          <a:ext cx="2268385" cy="5688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1757257</xdr:colOff>
      <xdr:row>2</xdr:row>
      <xdr:rowOff>42334</xdr:rowOff>
    </xdr:from>
    <xdr:to>
      <xdr:col>11</xdr:col>
      <xdr:colOff>4402667</xdr:colOff>
      <xdr:row>4</xdr:row>
      <xdr:rowOff>95250</xdr:rowOff>
    </xdr:to>
    <xdr:sp macro="" textlink="">
      <xdr:nvSpPr>
        <xdr:cNvPr id="4" name="TextBox 2">
          <a:extLst>
            <a:ext uri="{FF2B5EF4-FFF2-40B4-BE49-F238E27FC236}">
              <a16:creationId xmlns:a16="http://schemas.microsoft.com/office/drawing/2014/main" id="{00000000-0008-0000-0100-000004000000}"/>
            </a:ext>
          </a:extLst>
        </xdr:cNvPr>
        <xdr:cNvSpPr txBox="1"/>
      </xdr:nvSpPr>
      <xdr:spPr>
        <a:xfrm>
          <a:off x="5313257" y="381001"/>
          <a:ext cx="18361660" cy="391582"/>
        </a:xfrm>
        <a:prstGeom prst="snip2DiagRect">
          <a:avLst/>
        </a:prstGeom>
        <a:solidFill>
          <a:srgbClr val="CC092F"/>
        </a:solidFill>
        <a:ln w="28575" cmpd="sng">
          <a:solidFill>
            <a:schemeClr val="bg1"/>
          </a:solidFill>
        </a:ln>
        <a:effectLst>
          <a:outerShdw blurRad="50800" dist="38100" dir="5400000" algn="t" rotWithShape="0">
            <a:prstClr val="black">
              <a:alpha val="2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b="1" i="0" u="none" strike="noStrike" baseline="0">
              <a:solidFill>
                <a:schemeClr val="bg1"/>
              </a:solidFill>
              <a:latin typeface="Bradesco Sans" panose="00000500000000000000" pitchFamily="2" charset="0"/>
              <a:ea typeface="+mn-ea"/>
              <a:cs typeface="Arial" panose="020B0604020202020204" pitchFamily="34" charset="0"/>
            </a:rPr>
            <a:t>Social </a:t>
          </a:r>
          <a:endParaRPr lang="en-AU" sz="1800">
            <a:solidFill>
              <a:schemeClr val="bg1"/>
            </a:solidFill>
            <a:effectLst/>
          </a:endParaRPr>
        </a:p>
      </xdr:txBody>
    </xdr:sp>
    <xdr:clientData/>
  </xdr:twoCellAnchor>
  <xdr:twoCellAnchor editAs="oneCell">
    <xdr:from>
      <xdr:col>1</xdr:col>
      <xdr:colOff>0</xdr:colOff>
      <xdr:row>1</xdr:row>
      <xdr:rowOff>41802</xdr:rowOff>
    </xdr:from>
    <xdr:to>
      <xdr:col>2</xdr:col>
      <xdr:colOff>930748</xdr:colOff>
      <xdr:row>4</xdr:row>
      <xdr:rowOff>143519</xdr:rowOff>
    </xdr:to>
    <xdr:pic>
      <xdr:nvPicPr>
        <xdr:cNvPr id="9" name="Imagem 8">
          <a:extLst>
            <a:ext uri="{FF2B5EF4-FFF2-40B4-BE49-F238E27FC236}">
              <a16:creationId xmlns:a16="http://schemas.microsoft.com/office/drawing/2014/main" id="{0CEC53EE-A046-415E-9701-D0E1ADA81956}"/>
            </a:ext>
          </a:extLst>
        </xdr:cNvPr>
        <xdr:cNvPicPr>
          <a:picLocks noChangeAspect="1"/>
        </xdr:cNvPicPr>
      </xdr:nvPicPr>
      <xdr:blipFill rotWithShape="1">
        <a:blip xmlns:r="http://schemas.openxmlformats.org/officeDocument/2006/relationships" r:embed="rId1"/>
        <a:srcRect l="4283" t="14493" r="3742" b="9033"/>
        <a:stretch/>
      </xdr:blipFill>
      <xdr:spPr>
        <a:xfrm>
          <a:off x="219456" y="198556"/>
          <a:ext cx="2268385" cy="568805"/>
        </a:xfrm>
        <a:prstGeom prst="rect">
          <a:avLst/>
        </a:prstGeom>
      </xdr:spPr>
    </xdr:pic>
    <xdr:clientData/>
  </xdr:twoCellAnchor>
  <xdr:twoCellAnchor>
    <xdr:from>
      <xdr:col>12</xdr:col>
      <xdr:colOff>3711617</xdr:colOff>
      <xdr:row>2</xdr:row>
      <xdr:rowOff>53593</xdr:rowOff>
    </xdr:from>
    <xdr:to>
      <xdr:col>12</xdr:col>
      <xdr:colOff>4403345</xdr:colOff>
      <xdr:row>4</xdr:row>
      <xdr:rowOff>67921</xdr:rowOff>
    </xdr:to>
    <xdr:sp macro="" textlink="">
      <xdr:nvSpPr>
        <xdr:cNvPr id="7" name="Retângulo Arredondado 3">
          <a:hlinkClick xmlns:r="http://schemas.openxmlformats.org/officeDocument/2006/relationships" r:id="rId2"/>
          <a:extLst>
            <a:ext uri="{FF2B5EF4-FFF2-40B4-BE49-F238E27FC236}">
              <a16:creationId xmlns:a16="http://schemas.microsoft.com/office/drawing/2014/main" id="{B27E97BC-8C9B-4429-8995-2C9D516CB22F}"/>
            </a:ext>
          </a:extLst>
        </xdr:cNvPr>
        <xdr:cNvSpPr/>
      </xdr:nvSpPr>
      <xdr:spPr>
        <a:xfrm>
          <a:off x="27418284" y="392260"/>
          <a:ext cx="691728" cy="352994"/>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latin typeface="Bradesco Sans" panose="00000500000000000000" pitchFamily="2" charset="0"/>
            </a:rPr>
            <a:t>Voltar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778938</xdr:colOff>
      <xdr:row>2</xdr:row>
      <xdr:rowOff>33867</xdr:rowOff>
    </xdr:from>
    <xdr:to>
      <xdr:col>11</xdr:col>
      <xdr:colOff>237072</xdr:colOff>
      <xdr:row>4</xdr:row>
      <xdr:rowOff>42335</xdr:rowOff>
    </xdr:to>
    <xdr:sp macro="" textlink="">
      <xdr:nvSpPr>
        <xdr:cNvPr id="2" name="TextBox 2">
          <a:extLst>
            <a:ext uri="{FF2B5EF4-FFF2-40B4-BE49-F238E27FC236}">
              <a16:creationId xmlns:a16="http://schemas.microsoft.com/office/drawing/2014/main" id="{00000000-0008-0000-0200-000002000000}"/>
            </a:ext>
          </a:extLst>
        </xdr:cNvPr>
        <xdr:cNvSpPr txBox="1"/>
      </xdr:nvSpPr>
      <xdr:spPr>
        <a:xfrm>
          <a:off x="3979338" y="372534"/>
          <a:ext cx="15223067" cy="347134"/>
        </a:xfrm>
        <a:prstGeom prst="snip2DiagRect">
          <a:avLst/>
        </a:prstGeom>
        <a:solidFill>
          <a:srgbClr val="CC092F"/>
        </a:solidFill>
        <a:ln w="28575" cmpd="sng">
          <a:solidFill>
            <a:schemeClr val="bg1"/>
          </a:solidFill>
        </a:ln>
        <a:effectLst>
          <a:outerShdw blurRad="50800" dist="38100" dir="5400000" algn="t" rotWithShape="0">
            <a:prstClr val="black">
              <a:alpha val="2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b="1" i="0" u="none" strike="noStrike" baseline="0">
              <a:solidFill>
                <a:schemeClr val="bg1"/>
              </a:solidFill>
              <a:latin typeface="Bradesco Sans" panose="00000500000000000000" pitchFamily="2" charset="0"/>
              <a:ea typeface="+mn-ea"/>
              <a:cs typeface="Arial" panose="020B0604020202020204" pitchFamily="34" charset="0"/>
            </a:rPr>
            <a:t>Governança</a:t>
          </a:r>
          <a:endParaRPr lang="en-AU" sz="1800" b="1">
            <a:solidFill>
              <a:schemeClr val="bg1"/>
            </a:solidFill>
            <a:effectLst/>
          </a:endParaRPr>
        </a:p>
      </xdr:txBody>
    </xdr:sp>
    <xdr:clientData/>
  </xdr:twoCellAnchor>
  <xdr:twoCellAnchor editAs="oneCell">
    <xdr:from>
      <xdr:col>1</xdr:col>
      <xdr:colOff>0</xdr:colOff>
      <xdr:row>1</xdr:row>
      <xdr:rowOff>31351</xdr:rowOff>
    </xdr:from>
    <xdr:to>
      <xdr:col>2</xdr:col>
      <xdr:colOff>1087389</xdr:colOff>
      <xdr:row>4</xdr:row>
      <xdr:rowOff>126718</xdr:rowOff>
    </xdr:to>
    <xdr:pic>
      <xdr:nvPicPr>
        <xdr:cNvPr id="8" name="Imagem 7">
          <a:extLst>
            <a:ext uri="{FF2B5EF4-FFF2-40B4-BE49-F238E27FC236}">
              <a16:creationId xmlns:a16="http://schemas.microsoft.com/office/drawing/2014/main" id="{2873B5DA-4B0A-4040-BF4D-133280CEC753}"/>
            </a:ext>
          </a:extLst>
        </xdr:cNvPr>
        <xdr:cNvPicPr>
          <a:picLocks noChangeAspect="1"/>
        </xdr:cNvPicPr>
      </xdr:nvPicPr>
      <xdr:blipFill rotWithShape="1">
        <a:blip xmlns:r="http://schemas.openxmlformats.org/officeDocument/2006/relationships" r:embed="rId1"/>
        <a:srcRect l="4283" t="14493" r="3742" b="9033"/>
        <a:stretch/>
      </xdr:blipFill>
      <xdr:spPr>
        <a:xfrm>
          <a:off x="219456" y="188105"/>
          <a:ext cx="2268385" cy="568805"/>
        </a:xfrm>
        <a:prstGeom prst="rect">
          <a:avLst/>
        </a:prstGeom>
      </xdr:spPr>
    </xdr:pic>
    <xdr:clientData/>
  </xdr:twoCellAnchor>
  <xdr:twoCellAnchor>
    <xdr:from>
      <xdr:col>11</xdr:col>
      <xdr:colOff>2458517</xdr:colOff>
      <xdr:row>2</xdr:row>
      <xdr:rowOff>23909</xdr:rowOff>
    </xdr:from>
    <xdr:to>
      <xdr:col>11</xdr:col>
      <xdr:colOff>3156595</xdr:colOff>
      <xdr:row>4</xdr:row>
      <xdr:rowOff>33358</xdr:rowOff>
    </xdr:to>
    <xdr:sp macro="" textlink="">
      <xdr:nvSpPr>
        <xdr:cNvPr id="6" name="Retângulo Arredondado 3">
          <a:hlinkClick xmlns:r="http://schemas.openxmlformats.org/officeDocument/2006/relationships" r:id="rId2"/>
          <a:extLst>
            <a:ext uri="{FF2B5EF4-FFF2-40B4-BE49-F238E27FC236}">
              <a16:creationId xmlns:a16="http://schemas.microsoft.com/office/drawing/2014/main" id="{DC8D130D-0D50-4C65-87FB-3FC32E2FE94E}"/>
            </a:ext>
          </a:extLst>
        </xdr:cNvPr>
        <xdr:cNvSpPr/>
      </xdr:nvSpPr>
      <xdr:spPr>
        <a:xfrm>
          <a:off x="24590384" y="362576"/>
          <a:ext cx="698078" cy="348115"/>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latin typeface="Bradesco Sans" panose="00000500000000000000" pitchFamily="2" charset="0"/>
            </a:rPr>
            <a:t>Voltar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2301874</xdr:colOff>
      <xdr:row>4</xdr:row>
      <xdr:rowOff>88151</xdr:rowOff>
    </xdr:to>
    <xdr:pic>
      <xdr:nvPicPr>
        <xdr:cNvPr id="2" name="Imagem 1">
          <a:extLst>
            <a:ext uri="{FF2B5EF4-FFF2-40B4-BE49-F238E27FC236}">
              <a16:creationId xmlns:a16="http://schemas.microsoft.com/office/drawing/2014/main" id="{8721C86C-5B9B-4BE2-9287-F3009B167C90}"/>
            </a:ext>
          </a:extLst>
        </xdr:cNvPr>
        <xdr:cNvPicPr>
          <a:picLocks noChangeAspect="1"/>
        </xdr:cNvPicPr>
      </xdr:nvPicPr>
      <xdr:blipFill rotWithShape="1">
        <a:blip xmlns:r="http://schemas.openxmlformats.org/officeDocument/2006/relationships" r:embed="rId1"/>
        <a:srcRect l="4283" t="14493" r="3742" b="9033"/>
        <a:stretch/>
      </xdr:blipFill>
      <xdr:spPr>
        <a:xfrm>
          <a:off x="222250" y="165100"/>
          <a:ext cx="2301874" cy="5834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6349</xdr:rowOff>
    </xdr:from>
    <xdr:to>
      <xdr:col>2</xdr:col>
      <xdr:colOff>1211022</xdr:colOff>
      <xdr:row>4</xdr:row>
      <xdr:rowOff>103292</xdr:rowOff>
    </xdr:to>
    <xdr:pic>
      <xdr:nvPicPr>
        <xdr:cNvPr id="2" name="Imagem 1">
          <a:extLst>
            <a:ext uri="{FF2B5EF4-FFF2-40B4-BE49-F238E27FC236}">
              <a16:creationId xmlns:a16="http://schemas.microsoft.com/office/drawing/2014/main" id="{2C84949F-48EE-47D1-9C48-0AF08838C24E}"/>
            </a:ext>
          </a:extLst>
        </xdr:cNvPr>
        <xdr:cNvPicPr>
          <a:picLocks noChangeAspect="1"/>
        </xdr:cNvPicPr>
      </xdr:nvPicPr>
      <xdr:blipFill rotWithShape="1">
        <a:blip xmlns:r="http://schemas.openxmlformats.org/officeDocument/2006/relationships" r:embed="rId1"/>
        <a:srcRect l="4283" t="14493" r="3742" b="9033"/>
        <a:stretch/>
      </xdr:blipFill>
      <xdr:spPr>
        <a:xfrm>
          <a:off x="222249" y="165099"/>
          <a:ext cx="2233373" cy="573193"/>
        </a:xfrm>
        <a:prstGeom prst="rect">
          <a:avLst/>
        </a:prstGeom>
      </xdr:spPr>
    </xdr:pic>
    <xdr:clientData/>
  </xdr:twoCellAnchor>
  <xdr:twoCellAnchor editAs="oneCell">
    <xdr:from>
      <xdr:col>2</xdr:col>
      <xdr:colOff>2897404</xdr:colOff>
      <xdr:row>1</xdr:row>
      <xdr:rowOff>47574</xdr:rowOff>
    </xdr:from>
    <xdr:to>
      <xdr:col>4</xdr:col>
      <xdr:colOff>93574</xdr:colOff>
      <xdr:row>5</xdr:row>
      <xdr:rowOff>1814</xdr:rowOff>
    </xdr:to>
    <xdr:pic>
      <xdr:nvPicPr>
        <xdr:cNvPr id="3" name="Imagem 2">
          <a:extLst>
            <a:ext uri="{FF2B5EF4-FFF2-40B4-BE49-F238E27FC236}">
              <a16:creationId xmlns:a16="http://schemas.microsoft.com/office/drawing/2014/main" id="{F20C2444-B40F-4C68-B978-51D79CBDD10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5639" b="36690"/>
        <a:stretch/>
      </xdr:blipFill>
      <xdr:spPr>
        <a:xfrm>
          <a:off x="4149261" y="210860"/>
          <a:ext cx="4144884" cy="602847"/>
        </a:xfrm>
        <a:prstGeom prst="rect">
          <a:avLst/>
        </a:prstGeom>
      </xdr:spPr>
    </xdr:pic>
    <xdr:clientData/>
  </xdr:twoCellAnchor>
  <xdr:twoCellAnchor editAs="oneCell">
    <xdr:from>
      <xdr:col>1</xdr:col>
      <xdr:colOff>197650</xdr:colOff>
      <xdr:row>7</xdr:row>
      <xdr:rowOff>158750</xdr:rowOff>
    </xdr:from>
    <xdr:to>
      <xdr:col>1</xdr:col>
      <xdr:colOff>731300</xdr:colOff>
      <xdr:row>8</xdr:row>
      <xdr:rowOff>38350</xdr:rowOff>
    </xdr:to>
    <xdr:pic>
      <xdr:nvPicPr>
        <xdr:cNvPr id="4" name="Imagem 3">
          <a:extLst>
            <a:ext uri="{FF2B5EF4-FFF2-40B4-BE49-F238E27FC236}">
              <a16:creationId xmlns:a16="http://schemas.microsoft.com/office/drawing/2014/main" id="{3282CBBC-DD5D-4AF5-9922-7024D67F35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900" y="1384300"/>
          <a:ext cx="533650" cy="540000"/>
        </a:xfrm>
        <a:prstGeom prst="rect">
          <a:avLst/>
        </a:prstGeom>
      </xdr:spPr>
    </xdr:pic>
    <xdr:clientData/>
  </xdr:twoCellAnchor>
  <xdr:twoCellAnchor editAs="oneCell">
    <xdr:from>
      <xdr:col>1</xdr:col>
      <xdr:colOff>201600</xdr:colOff>
      <xdr:row>9</xdr:row>
      <xdr:rowOff>111900</xdr:rowOff>
    </xdr:from>
    <xdr:to>
      <xdr:col>1</xdr:col>
      <xdr:colOff>741600</xdr:colOff>
      <xdr:row>10</xdr:row>
      <xdr:rowOff>321700</xdr:rowOff>
    </xdr:to>
    <xdr:pic>
      <xdr:nvPicPr>
        <xdr:cNvPr id="5" name="Imagem 4">
          <a:extLst>
            <a:ext uri="{FF2B5EF4-FFF2-40B4-BE49-F238E27FC236}">
              <a16:creationId xmlns:a16="http://schemas.microsoft.com/office/drawing/2014/main" id="{03FF187A-52E5-46AC-A61B-1DC9862101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3850" y="2829700"/>
          <a:ext cx="540000" cy="540000"/>
        </a:xfrm>
        <a:prstGeom prst="rect">
          <a:avLst/>
        </a:prstGeom>
      </xdr:spPr>
    </xdr:pic>
    <xdr:clientData/>
  </xdr:twoCellAnchor>
  <xdr:twoCellAnchor editAs="oneCell">
    <xdr:from>
      <xdr:col>1</xdr:col>
      <xdr:colOff>205552</xdr:colOff>
      <xdr:row>14</xdr:row>
      <xdr:rowOff>122200</xdr:rowOff>
    </xdr:from>
    <xdr:to>
      <xdr:col>1</xdr:col>
      <xdr:colOff>745296</xdr:colOff>
      <xdr:row>14</xdr:row>
      <xdr:rowOff>655850</xdr:rowOff>
    </xdr:to>
    <xdr:pic>
      <xdr:nvPicPr>
        <xdr:cNvPr id="6" name="Imagem 5">
          <a:extLst>
            <a:ext uri="{FF2B5EF4-FFF2-40B4-BE49-F238E27FC236}">
              <a16:creationId xmlns:a16="http://schemas.microsoft.com/office/drawing/2014/main" id="{69609322-B534-4338-A19A-F4F225E8D2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7802" y="5818150"/>
          <a:ext cx="539744" cy="533650"/>
        </a:xfrm>
        <a:prstGeom prst="rect">
          <a:avLst/>
        </a:prstGeom>
      </xdr:spPr>
    </xdr:pic>
    <xdr:clientData/>
  </xdr:twoCellAnchor>
  <xdr:twoCellAnchor editAs="oneCell">
    <xdr:from>
      <xdr:col>1</xdr:col>
      <xdr:colOff>209500</xdr:colOff>
      <xdr:row>18</xdr:row>
      <xdr:rowOff>113450</xdr:rowOff>
    </xdr:from>
    <xdr:to>
      <xdr:col>1</xdr:col>
      <xdr:colOff>749500</xdr:colOff>
      <xdr:row>19</xdr:row>
      <xdr:rowOff>2095</xdr:rowOff>
    </xdr:to>
    <xdr:pic>
      <xdr:nvPicPr>
        <xdr:cNvPr id="7" name="Imagem 6">
          <a:extLst>
            <a:ext uri="{FF2B5EF4-FFF2-40B4-BE49-F238E27FC236}">
              <a16:creationId xmlns:a16="http://schemas.microsoft.com/office/drawing/2014/main" id="{A9DBFEB6-4646-45E0-8897-C924A532B0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1750" y="9282850"/>
          <a:ext cx="540000" cy="549348"/>
        </a:xfrm>
        <a:prstGeom prst="rect">
          <a:avLst/>
        </a:prstGeom>
      </xdr:spPr>
    </xdr:pic>
    <xdr:clientData/>
  </xdr:twoCellAnchor>
  <xdr:twoCellAnchor editAs="oneCell">
    <xdr:from>
      <xdr:col>1</xdr:col>
      <xdr:colOff>207100</xdr:colOff>
      <xdr:row>20</xdr:row>
      <xdr:rowOff>104700</xdr:rowOff>
    </xdr:from>
    <xdr:to>
      <xdr:col>1</xdr:col>
      <xdr:colOff>753450</xdr:colOff>
      <xdr:row>21</xdr:row>
      <xdr:rowOff>962</xdr:rowOff>
    </xdr:to>
    <xdr:pic>
      <xdr:nvPicPr>
        <xdr:cNvPr id="8" name="Imagem 7">
          <a:extLst>
            <a:ext uri="{FF2B5EF4-FFF2-40B4-BE49-F238E27FC236}">
              <a16:creationId xmlns:a16="http://schemas.microsoft.com/office/drawing/2014/main" id="{823AB034-1D5A-4DBA-BF49-E3A7DC154C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9350" y="11096550"/>
          <a:ext cx="546350" cy="556663"/>
        </a:xfrm>
        <a:prstGeom prst="rect">
          <a:avLst/>
        </a:prstGeom>
      </xdr:spPr>
    </xdr:pic>
    <xdr:clientData/>
  </xdr:twoCellAnchor>
  <xdr:twoCellAnchor editAs="oneCell">
    <xdr:from>
      <xdr:col>1</xdr:col>
      <xdr:colOff>211053</xdr:colOff>
      <xdr:row>23</xdr:row>
      <xdr:rowOff>127700</xdr:rowOff>
    </xdr:from>
    <xdr:to>
      <xdr:col>1</xdr:col>
      <xdr:colOff>750797</xdr:colOff>
      <xdr:row>24</xdr:row>
      <xdr:rowOff>172401</xdr:rowOff>
    </xdr:to>
    <xdr:pic>
      <xdr:nvPicPr>
        <xdr:cNvPr id="9" name="Imagem 8">
          <a:extLst>
            <a:ext uri="{FF2B5EF4-FFF2-40B4-BE49-F238E27FC236}">
              <a16:creationId xmlns:a16="http://schemas.microsoft.com/office/drawing/2014/main" id="{C5DB79BD-1626-46BC-B6C5-6ECB67756CC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3303" y="12776900"/>
          <a:ext cx="539744" cy="540000"/>
        </a:xfrm>
        <a:prstGeom prst="rect">
          <a:avLst/>
        </a:prstGeom>
      </xdr:spPr>
    </xdr:pic>
    <xdr:clientData/>
  </xdr:twoCellAnchor>
  <xdr:twoCellAnchor>
    <xdr:from>
      <xdr:col>4</xdr:col>
      <xdr:colOff>2566241</xdr:colOff>
      <xdr:row>2</xdr:row>
      <xdr:rowOff>144934</xdr:rowOff>
    </xdr:from>
    <xdr:to>
      <xdr:col>4</xdr:col>
      <xdr:colOff>3156282</xdr:colOff>
      <xdr:row>4</xdr:row>
      <xdr:rowOff>103677</xdr:rowOff>
    </xdr:to>
    <xdr:sp macro="" textlink="">
      <xdr:nvSpPr>
        <xdr:cNvPr id="10" name="Retângulo Arredondado 3">
          <a:hlinkClick xmlns:r="http://schemas.openxmlformats.org/officeDocument/2006/relationships" r:id="rId9"/>
          <a:extLst>
            <a:ext uri="{FF2B5EF4-FFF2-40B4-BE49-F238E27FC236}">
              <a16:creationId xmlns:a16="http://schemas.microsoft.com/office/drawing/2014/main" id="{8C3E02A8-86FF-4EA3-8646-773CF7845C29}"/>
            </a:ext>
          </a:extLst>
        </xdr:cNvPr>
        <xdr:cNvSpPr/>
      </xdr:nvSpPr>
      <xdr:spPr>
        <a:xfrm>
          <a:off x="10766812" y="471505"/>
          <a:ext cx="590041" cy="285315"/>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solidFill>
                <a:schemeClr val="bg1"/>
              </a:solidFill>
              <a:latin typeface="Bradesco Sans" panose="00000500000000000000" pitchFamily="2" charset="0"/>
            </a:rPr>
            <a:t>Voltar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6350</xdr:colOff>
      <xdr:row>1</xdr:row>
      <xdr:rowOff>6350</xdr:rowOff>
    </xdr:from>
    <xdr:to>
      <xdr:col>2</xdr:col>
      <xdr:colOff>845866</xdr:colOff>
      <xdr:row>4</xdr:row>
      <xdr:rowOff>20901</xdr:rowOff>
    </xdr:to>
    <xdr:pic>
      <xdr:nvPicPr>
        <xdr:cNvPr id="2" name="Imagem 1">
          <a:extLst>
            <a:ext uri="{FF2B5EF4-FFF2-40B4-BE49-F238E27FC236}">
              <a16:creationId xmlns:a16="http://schemas.microsoft.com/office/drawing/2014/main" id="{52821DCE-3355-413B-B3F3-21EF1E1B7F52}"/>
            </a:ext>
          </a:extLst>
        </xdr:cNvPr>
        <xdr:cNvPicPr>
          <a:picLocks noChangeAspect="1"/>
        </xdr:cNvPicPr>
      </xdr:nvPicPr>
      <xdr:blipFill rotWithShape="1">
        <a:blip xmlns:r="http://schemas.openxmlformats.org/officeDocument/2006/relationships" r:embed="rId1"/>
        <a:srcRect l="4283" t="14493" r="3742" b="9033"/>
        <a:stretch/>
      </xdr:blipFill>
      <xdr:spPr>
        <a:xfrm>
          <a:off x="228600" y="165100"/>
          <a:ext cx="2179366" cy="560651"/>
        </a:xfrm>
        <a:prstGeom prst="rect">
          <a:avLst/>
        </a:prstGeom>
      </xdr:spPr>
    </xdr:pic>
    <xdr:clientData/>
  </xdr:twoCellAnchor>
  <xdr:twoCellAnchor>
    <xdr:from>
      <xdr:col>7</xdr:col>
      <xdr:colOff>2793401</xdr:colOff>
      <xdr:row>1</xdr:row>
      <xdr:rowOff>129863</xdr:rowOff>
    </xdr:from>
    <xdr:to>
      <xdr:col>7</xdr:col>
      <xdr:colOff>3389474</xdr:colOff>
      <xdr:row>3</xdr:row>
      <xdr:rowOff>40363</xdr:rowOff>
    </xdr:to>
    <xdr:sp macro="" textlink="">
      <xdr:nvSpPr>
        <xdr:cNvPr id="3" name="Retângulo Arredondado 3">
          <a:hlinkClick xmlns:r="http://schemas.openxmlformats.org/officeDocument/2006/relationships" r:id="rId2"/>
          <a:extLst>
            <a:ext uri="{FF2B5EF4-FFF2-40B4-BE49-F238E27FC236}">
              <a16:creationId xmlns:a16="http://schemas.microsoft.com/office/drawing/2014/main" id="{08F97097-608B-4CC1-92EF-D90A02D51491}"/>
            </a:ext>
          </a:extLst>
        </xdr:cNvPr>
        <xdr:cNvSpPr/>
      </xdr:nvSpPr>
      <xdr:spPr>
        <a:xfrm>
          <a:off x="13214457" y="292141"/>
          <a:ext cx="596073" cy="298555"/>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solidFill>
                <a:schemeClr val="bg1"/>
              </a:solidFill>
              <a:latin typeface="Bradesco Sans" panose="00000500000000000000" pitchFamily="2" charset="0"/>
            </a:rPr>
            <a:t>Voltar</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z-cw-fs-066\D8394_1\Compartilhado_Secoes\Sustentabilidade\Comunicacao\Relatorios\00_Relatorio_Integrado\2023\04_asseguracao\05_evidencias_ESG\01_Subidos-no-OneDrive\Patrimonio_RI-2023.xlsx" TargetMode="External"/><Relationship Id="rId1" Type="http://schemas.openxmlformats.org/officeDocument/2006/relationships/externalLinkPath" Target="/Compartilhado_Secoes/Sustentabilidade/Comunicacao/Relatorios/00_Relatorio_Integrado/2023/04_asseguracao/05_evidencias_ESG/01_Subidos-no-OneDrive/Patrimonio_RI-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Secoes\D4100S352\Comum_S352\Relat&#243;rio%20Integrado\2023\Revisados\Suporte\DRE%20resumida%20por%20pa&#237;s%2012M23.xlsx" TargetMode="External"/><Relationship Id="rId1" Type="http://schemas.openxmlformats.org/officeDocument/2006/relationships/externalLinkPath" Target="/Secoes/D4100S352/Comum_S352/Relat&#243;rio%20Integrado/2023/Revisados/Suporte/DRE%20resumida%20por%20pa&#237;s%2012M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01-1_Materiais"/>
      <sheetName val="302-1_Energia"/>
      <sheetName val="302-2_Energia-foraOrg"/>
      <sheetName val="302-1&amp;2_Memoria_Calculo"/>
      <sheetName val="302-3 e 305_dados"/>
      <sheetName val="302-3_IntensidadeEnergetica"/>
      <sheetName val="302-4_ReducaoConsumoEnergia"/>
      <sheetName val="303_Agua"/>
      <sheetName val="GEE_DADOS"/>
      <sheetName val="305-1_Escopo1"/>
      <sheetName val="305-2_Escopo2"/>
      <sheetName val="305-3_Escopo3"/>
      <sheetName val="305-3_Escopo3 (final)"/>
      <sheetName val="305-4_IntensidadeEmissoes"/>
      <sheetName val="305-5_ReducoesEmissoes"/>
      <sheetName val="306-1 e 306-2_GestaoResiduos"/>
      <sheetName val="306-3 4 e 5_Residuos"/>
      <sheetName val="Metas"/>
    </sheetNames>
    <sheetDataSet>
      <sheetData sheetId="0"/>
      <sheetData sheetId="1"/>
      <sheetData sheetId="2"/>
      <sheetData sheetId="3"/>
      <sheetData sheetId="4"/>
      <sheetData sheetId="5"/>
      <sheetData sheetId="6"/>
      <sheetData sheetId="7"/>
      <sheetData sheetId="8">
        <row r="29">
          <cell r="M29">
            <v>58109.89</v>
          </cell>
        </row>
        <row r="32">
          <cell r="M32">
            <v>167.88</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1"/>
    </sheetNames>
    <sheetDataSet>
      <sheetData sheetId="0" refreshError="1">
        <row r="7">
          <cell r="B7" t="str">
            <v>Resultado bruto da intermediação financeira</v>
          </cell>
        </row>
        <row r="8">
          <cell r="B8" t="str">
            <v>Resultado das operações de seguros, previdência e capitalização</v>
          </cell>
        </row>
        <row r="9">
          <cell r="B9" t="str">
            <v>Receitas de prestação de serviços</v>
          </cell>
        </row>
        <row r="10">
          <cell r="B10" t="str">
            <v>Despesas de pessoal</v>
          </cell>
        </row>
        <row r="11">
          <cell r="B11" t="str">
            <v>Outras despesas administrativas</v>
          </cell>
        </row>
        <row r="12">
          <cell r="B12" t="str">
            <v>Despesas tributárias</v>
          </cell>
        </row>
        <row r="13">
          <cell r="B13" t="str">
            <v>Resultado de participação em coligadas e de controle compartilhado</v>
          </cell>
        </row>
        <row r="14">
          <cell r="B14" t="str">
            <v>IR/CS e Outras receitas/despesas</v>
          </cell>
        </row>
        <row r="15">
          <cell r="B15" t="str">
            <v xml:space="preserve">Lucro líquido/(prejuízo) </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ersonalizada 1">
      <a:majorFont>
        <a:latin typeface="Bradesco Sans"/>
        <a:ea typeface=""/>
        <a:cs typeface=""/>
      </a:majorFont>
      <a:minorFont>
        <a:latin typeface="Bradesc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120AB-D009-45E3-A25F-9327BFACD808}">
  <sheetPr>
    <tabColor theme="0"/>
  </sheetPr>
  <dimension ref="A1:R47"/>
  <sheetViews>
    <sheetView showGridLines="0" tabSelected="1" topLeftCell="A10" zoomScale="55" zoomScaleNormal="55" workbookViewId="0">
      <selection activeCell="D19" sqref="B19:H20"/>
    </sheetView>
  </sheetViews>
  <sheetFormatPr defaultColWidth="0" defaultRowHeight="13" customHeight="1" zeroHeight="1"/>
  <cols>
    <col min="1" max="18" width="9.23046875" customWidth="1"/>
    <col min="19" max="16384" width="9.23046875" hidden="1"/>
  </cols>
  <sheetData>
    <row r="1" spans="1:18" s="8" customFormat="1">
      <c r="A1"/>
      <c r="B1"/>
      <c r="C1"/>
      <c r="D1"/>
      <c r="E1"/>
      <c r="F1"/>
      <c r="G1"/>
      <c r="H1"/>
      <c r="I1"/>
      <c r="J1"/>
      <c r="K1"/>
      <c r="L1"/>
      <c r="M1"/>
      <c r="N1"/>
      <c r="O1"/>
      <c r="P1"/>
      <c r="Q1"/>
      <c r="R1"/>
    </row>
    <row r="2" spans="1:18" s="8" customFormat="1">
      <c r="A2"/>
      <c r="B2"/>
      <c r="C2"/>
      <c r="D2"/>
      <c r="E2"/>
      <c r="F2"/>
      <c r="G2"/>
      <c r="H2"/>
      <c r="I2"/>
      <c r="J2"/>
      <c r="K2"/>
      <c r="L2"/>
      <c r="M2"/>
      <c r="N2"/>
      <c r="O2"/>
      <c r="P2"/>
      <c r="Q2"/>
      <c r="R2"/>
    </row>
    <row r="3" spans="1:18" s="8" customFormat="1">
      <c r="A3"/>
      <c r="B3"/>
      <c r="C3"/>
      <c r="D3"/>
      <c r="E3"/>
      <c r="F3"/>
      <c r="G3"/>
      <c r="H3"/>
      <c r="I3"/>
      <c r="J3"/>
      <c r="K3"/>
      <c r="L3"/>
      <c r="M3"/>
      <c r="N3"/>
      <c r="O3"/>
      <c r="P3"/>
      <c r="Q3"/>
      <c r="R3"/>
    </row>
    <row r="4" spans="1:18" s="8" customFormat="1">
      <c r="A4"/>
      <c r="B4"/>
      <c r="C4"/>
      <c r="D4"/>
      <c r="E4"/>
      <c r="F4"/>
      <c r="G4"/>
      <c r="H4"/>
      <c r="I4"/>
      <c r="J4"/>
      <c r="K4"/>
      <c r="L4"/>
      <c r="M4"/>
      <c r="N4"/>
      <c r="O4"/>
      <c r="P4"/>
      <c r="Q4"/>
      <c r="R4"/>
    </row>
    <row r="5" spans="1:18" s="8" customFormat="1">
      <c r="A5"/>
      <c r="B5"/>
      <c r="C5"/>
      <c r="D5"/>
      <c r="E5"/>
      <c r="F5"/>
      <c r="G5"/>
      <c r="H5"/>
      <c r="I5"/>
      <c r="J5"/>
      <c r="K5"/>
      <c r="L5"/>
      <c r="M5"/>
      <c r="N5"/>
      <c r="O5"/>
      <c r="P5"/>
      <c r="Q5"/>
      <c r="R5"/>
    </row>
    <row r="6" spans="1:18" s="8" customFormat="1">
      <c r="A6"/>
      <c r="B6"/>
      <c r="C6"/>
      <c r="D6"/>
      <c r="E6"/>
      <c r="F6"/>
      <c r="G6"/>
      <c r="H6"/>
      <c r="I6"/>
      <c r="J6"/>
      <c r="K6"/>
      <c r="L6"/>
      <c r="M6"/>
      <c r="N6"/>
      <c r="O6"/>
      <c r="P6"/>
      <c r="Q6"/>
      <c r="R6"/>
    </row>
    <row r="7" spans="1:18"/>
    <row r="8" spans="1:18"/>
    <row r="9" spans="1:18"/>
    <row r="10" spans="1:18"/>
    <row r="11" spans="1:18"/>
    <row r="12" spans="1:18"/>
    <row r="13" spans="1:18"/>
    <row r="14" spans="1:18"/>
    <row r="15" spans="1:18"/>
    <row r="16" spans="1:18"/>
    <row r="17" spans="1:18"/>
    <row r="18" spans="1:18"/>
    <row r="19" spans="1:18"/>
    <row r="20" spans="1:18"/>
    <row r="21" spans="1:18"/>
    <row r="22" spans="1:18"/>
    <row r="23" spans="1:18"/>
    <row r="24" spans="1:18"/>
    <row r="25" spans="1:18">
      <c r="A25" s="23"/>
      <c r="B25" s="23"/>
      <c r="C25" s="23"/>
      <c r="D25" s="23"/>
      <c r="E25" s="23"/>
      <c r="F25" s="23"/>
      <c r="G25" s="23"/>
      <c r="H25" s="23"/>
      <c r="I25" s="23"/>
      <c r="J25" s="23"/>
      <c r="K25" s="23"/>
      <c r="L25" s="23"/>
      <c r="M25" s="23"/>
      <c r="N25" s="23"/>
      <c r="O25" s="23"/>
      <c r="P25" s="23"/>
      <c r="Q25" s="23"/>
      <c r="R25" s="23"/>
    </row>
    <row r="26" spans="1:18">
      <c r="A26" s="23"/>
      <c r="B26" s="23"/>
      <c r="C26" s="23"/>
      <c r="D26" s="23"/>
      <c r="E26" s="23"/>
      <c r="F26" s="23"/>
      <c r="G26" s="23"/>
      <c r="H26" s="23"/>
      <c r="I26" s="23"/>
      <c r="J26" s="23"/>
      <c r="K26" s="23"/>
      <c r="L26" s="23"/>
      <c r="M26" s="23"/>
      <c r="N26" s="23"/>
      <c r="O26" s="23"/>
      <c r="P26" s="23"/>
      <c r="Q26" s="23"/>
      <c r="R26" s="23"/>
    </row>
    <row r="27" spans="1:18">
      <c r="A27" s="23"/>
      <c r="B27" s="23"/>
      <c r="C27" s="23"/>
      <c r="D27" s="23"/>
      <c r="E27" s="23"/>
      <c r="F27" s="23"/>
      <c r="G27" s="23"/>
      <c r="H27" s="23"/>
      <c r="I27" s="23"/>
      <c r="J27" s="23"/>
      <c r="K27" s="23"/>
      <c r="L27" s="23"/>
      <c r="M27" s="23"/>
      <c r="N27" s="23"/>
      <c r="O27" s="23"/>
      <c r="P27" s="23"/>
      <c r="Q27" s="23"/>
      <c r="R27" s="23"/>
    </row>
    <row r="28" spans="1:18"/>
    <row r="29" spans="1:18"/>
    <row r="30" spans="1:18"/>
    <row r="31" spans="1:18"/>
    <row r="32" spans="1:18"/>
    <row r="33" spans="1:18"/>
    <row r="34" spans="1:18"/>
    <row r="35" spans="1:18"/>
    <row r="36" spans="1:18"/>
    <row r="37" spans="1:18"/>
    <row r="38" spans="1:18"/>
    <row r="39" spans="1:18" ht="9" customHeight="1"/>
    <row r="40" spans="1:18" hidden="1"/>
    <row r="42" spans="1:18" ht="13" customHeight="1"/>
    <row r="43" spans="1:18" ht="13" customHeight="1"/>
    <row r="44" spans="1:18" ht="13" customHeight="1"/>
    <row r="45" spans="1:18" ht="13" customHeight="1"/>
    <row r="46" spans="1:18" ht="52.5" customHeight="1">
      <c r="A46" s="386" t="s">
        <v>604</v>
      </c>
      <c r="B46" s="387"/>
      <c r="C46" s="387"/>
      <c r="D46" s="387"/>
      <c r="E46" s="387"/>
      <c r="F46" s="387"/>
      <c r="G46" s="387"/>
      <c r="H46" s="387"/>
      <c r="I46" s="387"/>
      <c r="J46" s="387"/>
      <c r="K46" s="387"/>
      <c r="L46" s="387"/>
      <c r="M46" s="387"/>
      <c r="N46" s="387"/>
      <c r="O46" s="387"/>
      <c r="P46" s="387"/>
      <c r="Q46" s="387"/>
      <c r="R46" s="387"/>
    </row>
    <row r="47" spans="1:18" ht="13" customHeight="1"/>
  </sheetData>
  <sheetProtection selectLockedCells="1" selectUnlockedCells="1"/>
  <mergeCells count="1">
    <mergeCell ref="A46:R46"/>
  </mergeCells>
  <printOptions horizontalCentered="1"/>
  <pageMargins left="0.23622047244094491" right="0.23622047244094491" top="0.35433070866141736" bottom="0.35433070866141736" header="0.31496062992125984" footer="0.31496062992125984"/>
  <pageSetup paperSize="9"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A0000"/>
  </sheetPr>
  <dimension ref="A6:Q249"/>
  <sheetViews>
    <sheetView showGridLines="0" tabSelected="1" topLeftCell="K1" zoomScaleNormal="100" workbookViewId="0">
      <pane ySplit="7" topLeftCell="A59" activePane="bottomLeft" state="frozen"/>
      <selection activeCell="D19" sqref="B19:H20"/>
      <selection pane="bottomLeft" activeCell="D19" sqref="B19:H20"/>
    </sheetView>
  </sheetViews>
  <sheetFormatPr defaultColWidth="8" defaultRowHeight="13"/>
  <cols>
    <col min="1" max="1" width="2.69140625" style="26" customWidth="1"/>
    <col min="2" max="2" width="14.23046875" style="30" customWidth="1"/>
    <col min="3" max="4" width="19.3828125" style="30" customWidth="1"/>
    <col min="5" max="5" width="52.4609375" style="1" customWidth="1"/>
    <col min="6" max="9" width="11.69140625" style="10" customWidth="1"/>
    <col min="10" max="11" width="11.69140625" style="22" customWidth="1"/>
    <col min="12" max="12" width="14.53515625" style="22" customWidth="1"/>
    <col min="13" max="13" width="28.921875" style="22" customWidth="1"/>
    <col min="14" max="14" width="47" style="27" customWidth="1"/>
    <col min="15" max="16384" width="8" style="26"/>
  </cols>
  <sheetData>
    <row r="6" spans="1:14" ht="13.5" thickBot="1">
      <c r="M6" s="27"/>
      <c r="N6" s="26"/>
    </row>
    <row r="7" spans="1:14" s="25" customFormat="1" ht="21.65" customHeight="1" thickBot="1">
      <c r="B7" s="42" t="s">
        <v>12</v>
      </c>
      <c r="C7" s="43" t="s">
        <v>7</v>
      </c>
      <c r="D7" s="404" t="s">
        <v>127</v>
      </c>
      <c r="E7" s="404"/>
      <c r="F7" s="44" t="s">
        <v>8</v>
      </c>
      <c r="G7" s="44">
        <v>2019</v>
      </c>
      <c r="H7" s="44">
        <v>2020</v>
      </c>
      <c r="I7" s="44">
        <v>2021</v>
      </c>
      <c r="J7" s="44">
        <v>2022</v>
      </c>
      <c r="K7" s="45">
        <v>2023</v>
      </c>
      <c r="L7" s="46" t="s">
        <v>38</v>
      </c>
      <c r="M7" s="47" t="s">
        <v>574</v>
      </c>
    </row>
    <row r="8" spans="1:14" ht="20" customHeight="1">
      <c r="A8" s="25"/>
      <c r="B8" s="413" t="s">
        <v>5</v>
      </c>
      <c r="C8" s="405" t="s">
        <v>14</v>
      </c>
      <c r="D8" s="405" t="s">
        <v>135</v>
      </c>
      <c r="E8" s="69" t="s">
        <v>148</v>
      </c>
      <c r="F8" s="70" t="s">
        <v>216</v>
      </c>
      <c r="G8" s="71">
        <v>765.97</v>
      </c>
      <c r="H8" s="71">
        <v>438.33</v>
      </c>
      <c r="I8" s="71">
        <v>336.45</v>
      </c>
      <c r="J8" s="71">
        <v>546.75</v>
      </c>
      <c r="K8" s="71">
        <v>535.00200000000007</v>
      </c>
      <c r="L8" s="403" t="s">
        <v>113</v>
      </c>
      <c r="M8" s="388" t="s">
        <v>522</v>
      </c>
      <c r="N8" s="26"/>
    </row>
    <row r="9" spans="1:14" ht="20" customHeight="1">
      <c r="A9" s="25"/>
      <c r="B9" s="413"/>
      <c r="C9" s="405"/>
      <c r="D9" s="397"/>
      <c r="E9" s="72" t="s">
        <v>149</v>
      </c>
      <c r="F9" s="73" t="s">
        <v>216</v>
      </c>
      <c r="G9" s="74">
        <v>973.4</v>
      </c>
      <c r="H9" s="74">
        <v>703.44</v>
      </c>
      <c r="I9" s="74">
        <v>791.17</v>
      </c>
      <c r="J9" s="74">
        <v>1692.73</v>
      </c>
      <c r="K9" s="74">
        <v>1595.1840000000002</v>
      </c>
      <c r="L9" s="403"/>
      <c r="M9" s="388"/>
      <c r="N9" s="26"/>
    </row>
    <row r="10" spans="1:14" ht="20" customHeight="1">
      <c r="A10" s="25"/>
      <c r="B10" s="413"/>
      <c r="C10" s="405"/>
      <c r="D10" s="397"/>
      <c r="E10" s="75" t="s">
        <v>147</v>
      </c>
      <c r="F10" s="76" t="s">
        <v>216</v>
      </c>
      <c r="G10" s="77">
        <v>8594.39</v>
      </c>
      <c r="H10" s="77">
        <v>12493.09</v>
      </c>
      <c r="I10" s="77">
        <v>13069.84</v>
      </c>
      <c r="J10" s="77">
        <v>11986.58</v>
      </c>
      <c r="K10" s="77">
        <v>14409.841646000001</v>
      </c>
      <c r="L10" s="403"/>
      <c r="M10" s="388"/>
      <c r="N10" s="26"/>
    </row>
    <row r="11" spans="1:14" ht="20" customHeight="1">
      <c r="A11" s="25"/>
      <c r="B11" s="413"/>
      <c r="C11" s="405"/>
      <c r="D11" s="397"/>
      <c r="E11" s="78" t="s">
        <v>146</v>
      </c>
      <c r="F11" s="79" t="s">
        <v>216</v>
      </c>
      <c r="G11" s="80">
        <f t="shared" ref="G11:J11" si="0">SUM(G8:G10)</f>
        <v>10333.759999999998</v>
      </c>
      <c r="H11" s="80">
        <f t="shared" si="0"/>
        <v>13634.86</v>
      </c>
      <c r="I11" s="80">
        <f t="shared" si="0"/>
        <v>14197.46</v>
      </c>
      <c r="J11" s="80">
        <f t="shared" si="0"/>
        <v>14226.06</v>
      </c>
      <c r="K11" s="80">
        <f>SUM(K8:K10)</f>
        <v>16540.027646000002</v>
      </c>
      <c r="L11" s="403"/>
      <c r="M11" s="388"/>
      <c r="N11" s="26"/>
    </row>
    <row r="12" spans="1:14" ht="20" customHeight="1">
      <c r="A12" s="25"/>
      <c r="B12" s="413"/>
      <c r="C12" s="405"/>
      <c r="D12" s="397"/>
      <c r="E12" s="81" t="s">
        <v>148</v>
      </c>
      <c r="F12" s="82" t="s">
        <v>216</v>
      </c>
      <c r="G12" s="83">
        <v>79.89</v>
      </c>
      <c r="H12" s="83">
        <v>49.93</v>
      </c>
      <c r="I12" s="83">
        <v>39.22</v>
      </c>
      <c r="J12" s="83">
        <v>56.34</v>
      </c>
      <c r="K12" s="83">
        <v>64.465999999999994</v>
      </c>
      <c r="L12" s="403"/>
      <c r="M12" s="388"/>
      <c r="N12" s="26"/>
    </row>
    <row r="13" spans="1:14" ht="20" customHeight="1">
      <c r="A13" s="25"/>
      <c r="B13" s="413"/>
      <c r="C13" s="405"/>
      <c r="D13" s="397"/>
      <c r="E13" s="84" t="s">
        <v>149</v>
      </c>
      <c r="F13" s="85" t="s">
        <v>216</v>
      </c>
      <c r="G13" s="86">
        <v>268.32</v>
      </c>
      <c r="H13" s="86">
        <v>146.88999999999999</v>
      </c>
      <c r="I13" s="86">
        <v>143.82</v>
      </c>
      <c r="J13" s="86">
        <v>194.4</v>
      </c>
      <c r="K13" s="86">
        <v>220.99799999999999</v>
      </c>
      <c r="L13" s="403"/>
      <c r="M13" s="388"/>
      <c r="N13" s="26"/>
    </row>
    <row r="14" spans="1:14" ht="20" customHeight="1" thickBot="1">
      <c r="A14" s="25"/>
      <c r="B14" s="413"/>
      <c r="C14" s="405"/>
      <c r="D14" s="399"/>
      <c r="E14" s="87" t="s">
        <v>224</v>
      </c>
      <c r="F14" s="88" t="s">
        <v>216</v>
      </c>
      <c r="G14" s="89">
        <f>SUM(G12:G13)</f>
        <v>348.21</v>
      </c>
      <c r="H14" s="89">
        <f>SUM(H12:H13)</f>
        <v>196.82</v>
      </c>
      <c r="I14" s="89">
        <f>SUM(I12:I13)</f>
        <v>183.04</v>
      </c>
      <c r="J14" s="89">
        <f>SUM(J12:J13)</f>
        <v>250.74</v>
      </c>
      <c r="K14" s="89">
        <f>SUM(K12:K13)</f>
        <v>285.464</v>
      </c>
      <c r="L14" s="415"/>
      <c r="M14" s="389"/>
      <c r="N14" s="26"/>
    </row>
    <row r="15" spans="1:14" ht="20" customHeight="1">
      <c r="A15" s="25"/>
      <c r="B15" s="413"/>
      <c r="C15" s="397"/>
      <c r="D15" s="396" t="s">
        <v>136</v>
      </c>
      <c r="E15" s="90" t="s">
        <v>617</v>
      </c>
      <c r="F15" s="91" t="s">
        <v>216</v>
      </c>
      <c r="G15" s="92">
        <v>38641.730000000003</v>
      </c>
      <c r="H15" s="92">
        <v>28031.86</v>
      </c>
      <c r="I15" s="92">
        <v>49637.32</v>
      </c>
      <c r="J15" s="92">
        <v>16222.74</v>
      </c>
      <c r="K15" s="92">
        <v>13932.75</v>
      </c>
      <c r="L15" s="402" t="s">
        <v>114</v>
      </c>
      <c r="M15" s="390" t="s">
        <v>618</v>
      </c>
      <c r="N15" s="26"/>
    </row>
    <row r="16" spans="1:14" ht="20" customHeight="1" thickBot="1">
      <c r="A16" s="25"/>
      <c r="B16" s="413"/>
      <c r="C16" s="397"/>
      <c r="D16" s="399"/>
      <c r="E16" s="93" t="s">
        <v>619</v>
      </c>
      <c r="F16" s="94" t="s">
        <v>216</v>
      </c>
      <c r="G16" s="95">
        <v>38346.97</v>
      </c>
      <c r="H16" s="95">
        <v>141.80000000000001</v>
      </c>
      <c r="I16" s="95">
        <v>23.3</v>
      </c>
      <c r="J16" s="95">
        <v>0</v>
      </c>
      <c r="K16" s="95">
        <v>0</v>
      </c>
      <c r="L16" s="415"/>
      <c r="M16" s="389"/>
      <c r="N16" s="26"/>
    </row>
    <row r="17" spans="1:14" ht="20" customHeight="1">
      <c r="A17" s="25"/>
      <c r="B17" s="413"/>
      <c r="C17" s="397"/>
      <c r="D17" s="396" t="s">
        <v>137</v>
      </c>
      <c r="E17" s="90" t="s">
        <v>620</v>
      </c>
      <c r="F17" s="91" t="s">
        <v>216</v>
      </c>
      <c r="G17" s="92">
        <v>63088.79</v>
      </c>
      <c r="H17" s="92">
        <v>60385.24</v>
      </c>
      <c r="I17" s="92">
        <v>53410.2</v>
      </c>
      <c r="J17" s="92">
        <v>86119.26</v>
      </c>
      <c r="K17" s="92">
        <v>48022.07</v>
      </c>
      <c r="L17" s="402" t="s">
        <v>115</v>
      </c>
      <c r="M17" s="390" t="s">
        <v>621</v>
      </c>
      <c r="N17" s="26"/>
    </row>
    <row r="18" spans="1:14" ht="20" customHeight="1">
      <c r="A18" s="25"/>
      <c r="B18" s="413"/>
      <c r="C18" s="397"/>
      <c r="D18" s="397"/>
      <c r="E18" s="96" t="s">
        <v>150</v>
      </c>
      <c r="F18" s="73" t="s">
        <v>216</v>
      </c>
      <c r="G18" s="97">
        <v>5234.0200000000004</v>
      </c>
      <c r="H18" s="97">
        <v>4126.51</v>
      </c>
      <c r="I18" s="97">
        <v>3721.83</v>
      </c>
      <c r="J18" s="97">
        <v>4923.38</v>
      </c>
      <c r="K18" s="97">
        <v>4532.26</v>
      </c>
      <c r="L18" s="403"/>
      <c r="M18" s="388"/>
      <c r="N18" s="26"/>
    </row>
    <row r="19" spans="1:14" ht="20" customHeight="1">
      <c r="A19" s="25"/>
      <c r="B19" s="413"/>
      <c r="C19" s="397"/>
      <c r="D19" s="397"/>
      <c r="E19" s="96" t="s">
        <v>151</v>
      </c>
      <c r="F19" s="73" t="s">
        <v>216</v>
      </c>
      <c r="G19" s="97">
        <v>21330.55</v>
      </c>
      <c r="H19" s="97">
        <v>5218.79</v>
      </c>
      <c r="I19" s="97">
        <v>2620.0300000000002</v>
      </c>
      <c r="J19" s="97">
        <v>6097.5</v>
      </c>
      <c r="K19" s="97">
        <v>11953.01</v>
      </c>
      <c r="L19" s="403"/>
      <c r="M19" s="388"/>
      <c r="N19" s="26"/>
    </row>
    <row r="20" spans="1:14" ht="20" customHeight="1">
      <c r="A20" s="25"/>
      <c r="B20" s="413"/>
      <c r="C20" s="397"/>
      <c r="D20" s="397"/>
      <c r="E20" s="98" t="s">
        <v>152</v>
      </c>
      <c r="F20" s="76" t="s">
        <v>216</v>
      </c>
      <c r="G20" s="86">
        <v>99504.6</v>
      </c>
      <c r="H20" s="86">
        <v>59412.19</v>
      </c>
      <c r="I20" s="86">
        <v>42515</v>
      </c>
      <c r="J20" s="86">
        <v>53918</v>
      </c>
      <c r="K20" s="86">
        <f>[1]GEE_DADOS!$M$29+[1]GEE_DADOS!$M$32</f>
        <v>58277.77</v>
      </c>
      <c r="L20" s="403"/>
      <c r="M20" s="388"/>
      <c r="N20" s="26"/>
    </row>
    <row r="21" spans="1:14" ht="20" customHeight="1">
      <c r="A21" s="25"/>
      <c r="B21" s="413"/>
      <c r="C21" s="397"/>
      <c r="D21" s="397"/>
      <c r="E21" s="78" t="s">
        <v>146</v>
      </c>
      <c r="F21" s="79" t="s">
        <v>216</v>
      </c>
      <c r="G21" s="80">
        <f>SUM(G17:G20)</f>
        <v>189157.96000000002</v>
      </c>
      <c r="H21" s="80">
        <f>SUM(H17:H20)</f>
        <v>129142.73</v>
      </c>
      <c r="I21" s="80">
        <f>SUM(I17:I20)</f>
        <v>102267.06</v>
      </c>
      <c r="J21" s="80">
        <f>SUM(J17:J20)</f>
        <v>151058.14000000001</v>
      </c>
      <c r="K21" s="80">
        <f>SUM(K17:K20)</f>
        <v>122785.11</v>
      </c>
      <c r="L21" s="403"/>
      <c r="M21" s="388"/>
      <c r="N21" s="26"/>
    </row>
    <row r="22" spans="1:14" ht="20" customHeight="1">
      <c r="A22" s="25"/>
      <c r="B22" s="413"/>
      <c r="C22" s="397"/>
      <c r="D22" s="397"/>
      <c r="E22" s="81" t="s">
        <v>620</v>
      </c>
      <c r="F22" s="82" t="s">
        <v>216</v>
      </c>
      <c r="G22" s="83">
        <v>7988.93</v>
      </c>
      <c r="H22" s="83">
        <v>8672.4599999999991</v>
      </c>
      <c r="I22" s="83">
        <v>8163.97</v>
      </c>
      <c r="J22" s="83">
        <v>10410.08</v>
      </c>
      <c r="K22" s="83">
        <v>8561.3574767955924</v>
      </c>
      <c r="L22" s="403"/>
      <c r="M22" s="388"/>
      <c r="N22" s="26"/>
    </row>
    <row r="23" spans="1:14" ht="20" customHeight="1">
      <c r="A23" s="25"/>
      <c r="B23" s="413"/>
      <c r="C23" s="397"/>
      <c r="D23" s="397"/>
      <c r="E23" s="99" t="s">
        <v>221</v>
      </c>
      <c r="F23" s="100" t="s">
        <v>216</v>
      </c>
      <c r="G23" s="97" t="s">
        <v>219</v>
      </c>
      <c r="H23" s="97" t="s">
        <v>219</v>
      </c>
      <c r="I23" s="97" t="s">
        <v>219</v>
      </c>
      <c r="J23" s="97">
        <v>579.58000000000004</v>
      </c>
      <c r="K23" s="97">
        <v>45.641985274827917</v>
      </c>
      <c r="L23" s="403"/>
      <c r="M23" s="388"/>
      <c r="N23" s="26"/>
    </row>
    <row r="24" spans="1:14" ht="20" customHeight="1">
      <c r="A24" s="25"/>
      <c r="B24" s="413"/>
      <c r="C24" s="397"/>
      <c r="D24" s="397"/>
      <c r="E24" s="99" t="s">
        <v>222</v>
      </c>
      <c r="F24" s="100" t="s">
        <v>216</v>
      </c>
      <c r="G24" s="97">
        <v>3065.69</v>
      </c>
      <c r="H24" s="97">
        <v>1132.22</v>
      </c>
      <c r="I24" s="97">
        <v>1424.27</v>
      </c>
      <c r="J24" s="97">
        <v>1883.75</v>
      </c>
      <c r="K24" s="97">
        <v>2693.3240000000001</v>
      </c>
      <c r="L24" s="403"/>
      <c r="M24" s="388"/>
      <c r="N24" s="26"/>
    </row>
    <row r="25" spans="1:14" ht="20" customHeight="1">
      <c r="A25" s="25"/>
      <c r="B25" s="413"/>
      <c r="C25" s="397"/>
      <c r="D25" s="397"/>
      <c r="E25" s="84" t="s">
        <v>223</v>
      </c>
      <c r="F25" s="85" t="s">
        <v>216</v>
      </c>
      <c r="G25" s="86">
        <v>22623.14</v>
      </c>
      <c r="H25" s="86">
        <v>13692.12</v>
      </c>
      <c r="I25" s="86">
        <v>6751.38</v>
      </c>
      <c r="J25" s="86">
        <v>11106.05</v>
      </c>
      <c r="K25" s="86">
        <v>12525.625177530454</v>
      </c>
      <c r="L25" s="403"/>
      <c r="M25" s="388"/>
      <c r="N25" s="26"/>
    </row>
    <row r="26" spans="1:14" ht="20" customHeight="1" thickBot="1">
      <c r="A26" s="25"/>
      <c r="B26" s="413"/>
      <c r="C26" s="397"/>
      <c r="D26" s="399"/>
      <c r="E26" s="87" t="s">
        <v>224</v>
      </c>
      <c r="F26" s="88" t="s">
        <v>216</v>
      </c>
      <c r="G26" s="89">
        <f>SUM(G22:G25)</f>
        <v>33677.760000000002</v>
      </c>
      <c r="H26" s="89">
        <f>SUM(H22:H25)</f>
        <v>23496.799999999999</v>
      </c>
      <c r="I26" s="89">
        <f>SUM(I22:I25)</f>
        <v>16339.619999999999</v>
      </c>
      <c r="J26" s="89">
        <f>SUM(J22:J25)</f>
        <v>23979.46</v>
      </c>
      <c r="K26" s="89">
        <f>SUM(K22:K25)</f>
        <v>23825.948639600872</v>
      </c>
      <c r="L26" s="415"/>
      <c r="M26" s="389"/>
      <c r="N26" s="26"/>
    </row>
    <row r="27" spans="1:14" ht="20" customHeight="1">
      <c r="A27" s="25"/>
      <c r="B27" s="413"/>
      <c r="C27" s="397"/>
      <c r="D27" s="396" t="s">
        <v>237</v>
      </c>
      <c r="E27" s="90" t="s">
        <v>338</v>
      </c>
      <c r="F27" s="101" t="s">
        <v>622</v>
      </c>
      <c r="G27" s="102">
        <v>0.97</v>
      </c>
      <c r="H27" s="102">
        <v>0.69</v>
      </c>
      <c r="I27" s="102">
        <v>0.49</v>
      </c>
      <c r="J27" s="103">
        <v>0.51</v>
      </c>
      <c r="K27" s="103">
        <v>0.4</v>
      </c>
      <c r="L27" s="402" t="s">
        <v>129</v>
      </c>
      <c r="M27" s="390" t="s">
        <v>526</v>
      </c>
      <c r="N27" s="26"/>
    </row>
    <row r="28" spans="1:14" ht="20" customHeight="1">
      <c r="A28" s="25"/>
      <c r="B28" s="413"/>
      <c r="C28" s="397"/>
      <c r="D28" s="397"/>
      <c r="E28" s="96" t="s">
        <v>527</v>
      </c>
      <c r="F28" s="73" t="s">
        <v>622</v>
      </c>
      <c r="G28" s="104">
        <v>10.55</v>
      </c>
      <c r="H28" s="104">
        <v>8.64</v>
      </c>
      <c r="I28" s="104">
        <v>5.31</v>
      </c>
      <c r="J28" s="105">
        <v>7.97</v>
      </c>
      <c r="K28" s="105">
        <v>9.2100000000000009</v>
      </c>
      <c r="L28" s="403"/>
      <c r="M28" s="388"/>
      <c r="N28" s="26"/>
    </row>
    <row r="29" spans="1:14" ht="20" customHeight="1">
      <c r="A29" s="25"/>
      <c r="B29" s="413"/>
      <c r="C29" s="397"/>
      <c r="D29" s="397"/>
      <c r="E29" s="96" t="s">
        <v>141</v>
      </c>
      <c r="F29" s="73" t="s">
        <v>623</v>
      </c>
      <c r="G29" s="104">
        <v>2.4500000000000002</v>
      </c>
      <c r="H29" s="104">
        <v>1.6</v>
      </c>
      <c r="I29" s="104">
        <v>1.33</v>
      </c>
      <c r="J29" s="104">
        <v>1.87</v>
      </c>
      <c r="K29" s="104">
        <v>1.62</v>
      </c>
      <c r="L29" s="403"/>
      <c r="M29" s="388"/>
      <c r="N29" s="26"/>
    </row>
    <row r="30" spans="1:14" ht="20" customHeight="1" thickBot="1">
      <c r="A30" s="25"/>
      <c r="B30" s="413"/>
      <c r="C30" s="397"/>
      <c r="D30" s="399"/>
      <c r="E30" s="93" t="s">
        <v>142</v>
      </c>
      <c r="F30" s="94" t="s">
        <v>624</v>
      </c>
      <c r="G30" s="106">
        <v>2.6</v>
      </c>
      <c r="H30" s="106">
        <v>1.69</v>
      </c>
      <c r="I30" s="106">
        <v>1.4</v>
      </c>
      <c r="J30" s="106">
        <v>1.94</v>
      </c>
      <c r="K30" s="106">
        <v>1.68</v>
      </c>
      <c r="L30" s="415"/>
      <c r="M30" s="389"/>
      <c r="N30" s="26"/>
    </row>
    <row r="31" spans="1:14" ht="20" customHeight="1">
      <c r="A31" s="25"/>
      <c r="B31" s="413"/>
      <c r="C31" s="398"/>
      <c r="D31" s="396" t="s">
        <v>154</v>
      </c>
      <c r="E31" s="90" t="s">
        <v>144</v>
      </c>
      <c r="F31" s="91" t="s">
        <v>216</v>
      </c>
      <c r="G31" s="107">
        <v>3106.13</v>
      </c>
      <c r="H31" s="107">
        <v>597.6</v>
      </c>
      <c r="I31" s="107">
        <v>101.88</v>
      </c>
      <c r="J31" s="107">
        <v>1083.26</v>
      </c>
      <c r="K31" s="107">
        <v>98</v>
      </c>
      <c r="L31" s="402" t="s">
        <v>116</v>
      </c>
      <c r="M31" s="391" t="s">
        <v>525</v>
      </c>
      <c r="N31" s="26"/>
    </row>
    <row r="32" spans="1:14" ht="20" customHeight="1">
      <c r="A32" s="25"/>
      <c r="B32" s="413"/>
      <c r="C32" s="398"/>
      <c r="D32" s="397"/>
      <c r="E32" s="96" t="s">
        <v>136</v>
      </c>
      <c r="F32" s="73" t="s">
        <v>216</v>
      </c>
      <c r="G32" s="108">
        <v>294.76</v>
      </c>
      <c r="H32" s="108">
        <v>38205</v>
      </c>
      <c r="I32" s="108">
        <v>119</v>
      </c>
      <c r="J32" s="108">
        <v>16222.74</v>
      </c>
      <c r="K32" s="108">
        <v>0</v>
      </c>
      <c r="L32" s="403"/>
      <c r="M32" s="388"/>
      <c r="N32" s="26"/>
    </row>
    <row r="33" spans="1:17" ht="20" customHeight="1">
      <c r="A33" s="25"/>
      <c r="B33" s="413"/>
      <c r="C33" s="398"/>
      <c r="D33" s="397"/>
      <c r="E33" s="98" t="s">
        <v>137</v>
      </c>
      <c r="F33" s="76" t="s">
        <v>216</v>
      </c>
      <c r="G33" s="109">
        <v>1577.07</v>
      </c>
      <c r="H33" s="109">
        <v>60015</v>
      </c>
      <c r="I33" s="109">
        <v>26876</v>
      </c>
      <c r="J33" s="109">
        <v>6012.7</v>
      </c>
      <c r="K33" s="109">
        <v>39205</v>
      </c>
      <c r="L33" s="403"/>
      <c r="M33" s="388"/>
      <c r="N33" s="26"/>
    </row>
    <row r="34" spans="1:17" ht="20" customHeight="1" thickBot="1">
      <c r="A34" s="25"/>
      <c r="B34" s="413"/>
      <c r="C34" s="399"/>
      <c r="D34" s="399"/>
      <c r="E34" s="110" t="s">
        <v>145</v>
      </c>
      <c r="F34" s="111" t="s">
        <v>216</v>
      </c>
      <c r="G34" s="112">
        <f>SUM(G31:G33)</f>
        <v>4977.96</v>
      </c>
      <c r="H34" s="112">
        <f>SUM(H31:H33)</f>
        <v>98817.600000000006</v>
      </c>
      <c r="I34" s="112">
        <f>SUM(I31:I33)</f>
        <v>27096.880000000001</v>
      </c>
      <c r="J34" s="112">
        <f>SUM(J31:J33)</f>
        <v>23318.7</v>
      </c>
      <c r="K34" s="112">
        <f>SUM(K31:K33)</f>
        <v>39303</v>
      </c>
      <c r="L34" s="415"/>
      <c r="M34" s="389"/>
      <c r="N34" s="28"/>
      <c r="O34" s="28"/>
      <c r="P34" s="28"/>
      <c r="Q34" s="28"/>
    </row>
    <row r="35" spans="1:17" ht="20" customHeight="1">
      <c r="A35" s="25"/>
      <c r="B35" s="413"/>
      <c r="C35" s="411" t="s">
        <v>15</v>
      </c>
      <c r="D35" s="411" t="s">
        <v>190</v>
      </c>
      <c r="E35" s="90" t="s">
        <v>185</v>
      </c>
      <c r="F35" s="91" t="s">
        <v>9</v>
      </c>
      <c r="G35" s="107">
        <v>181000</v>
      </c>
      <c r="H35" s="107">
        <v>176382</v>
      </c>
      <c r="I35" s="107">
        <v>166632</v>
      </c>
      <c r="J35" s="113">
        <v>156073</v>
      </c>
      <c r="K35" s="113">
        <v>133266</v>
      </c>
      <c r="L35" s="402" t="s">
        <v>117</v>
      </c>
      <c r="M35" s="390" t="s">
        <v>534</v>
      </c>
      <c r="N35" s="26"/>
    </row>
    <row r="36" spans="1:17" ht="20" customHeight="1">
      <c r="A36" s="25"/>
      <c r="B36" s="413"/>
      <c r="C36" s="409"/>
      <c r="D36" s="409"/>
      <c r="E36" s="96" t="s">
        <v>186</v>
      </c>
      <c r="F36" s="73" t="s">
        <v>9</v>
      </c>
      <c r="G36" s="108">
        <v>1052</v>
      </c>
      <c r="H36" s="108">
        <v>599</v>
      </c>
      <c r="I36" s="97">
        <v>0</v>
      </c>
      <c r="J36" s="114">
        <v>6300</v>
      </c>
      <c r="K36" s="114">
        <v>0</v>
      </c>
      <c r="L36" s="403"/>
      <c r="M36" s="388"/>
      <c r="N36" s="26"/>
    </row>
    <row r="37" spans="1:17" ht="20" customHeight="1">
      <c r="A37" s="25"/>
      <c r="B37" s="413"/>
      <c r="C37" s="409"/>
      <c r="D37" s="409"/>
      <c r="E37" s="115" t="s">
        <v>187</v>
      </c>
      <c r="F37" s="116" t="s">
        <v>9</v>
      </c>
      <c r="G37" s="117">
        <v>1303782</v>
      </c>
      <c r="H37" s="117">
        <v>1054566</v>
      </c>
      <c r="I37" s="117">
        <v>933409</v>
      </c>
      <c r="J37" s="118">
        <v>907516</v>
      </c>
      <c r="K37" s="118">
        <v>957399</v>
      </c>
      <c r="L37" s="403"/>
      <c r="M37" s="388"/>
      <c r="N37" s="26"/>
    </row>
    <row r="38" spans="1:17" ht="20" customHeight="1">
      <c r="A38" s="25"/>
      <c r="B38" s="413"/>
      <c r="C38" s="409"/>
      <c r="D38" s="409"/>
      <c r="E38" s="78" t="s">
        <v>188</v>
      </c>
      <c r="F38" s="79" t="s">
        <v>9</v>
      </c>
      <c r="G38" s="119">
        <f>SUM(G35:G37)</f>
        <v>1485834</v>
      </c>
      <c r="H38" s="119">
        <f t="shared" ref="H38:I38" si="1">SUM(H35:H37)</f>
        <v>1231547</v>
      </c>
      <c r="I38" s="119">
        <f t="shared" si="1"/>
        <v>1100041</v>
      </c>
      <c r="J38" s="119">
        <f>SUM(J35:J37)</f>
        <v>1069889</v>
      </c>
      <c r="K38" s="119">
        <f>SUM(K35:K37)</f>
        <v>1090665</v>
      </c>
      <c r="L38" s="403"/>
      <c r="M38" s="388"/>
      <c r="N38" s="26"/>
    </row>
    <row r="39" spans="1:17" ht="20" customHeight="1">
      <c r="A39" s="25"/>
      <c r="B39" s="413"/>
      <c r="C39" s="409"/>
      <c r="D39" s="409"/>
      <c r="E39" s="120" t="s">
        <v>84</v>
      </c>
      <c r="F39" s="121" t="s">
        <v>9</v>
      </c>
      <c r="G39" s="122">
        <v>72166</v>
      </c>
      <c r="H39" s="122">
        <v>69804</v>
      </c>
      <c r="I39" s="122">
        <v>66000</v>
      </c>
      <c r="J39" s="122">
        <v>62685</v>
      </c>
      <c r="K39" s="122">
        <v>66000</v>
      </c>
      <c r="L39" s="403"/>
      <c r="M39" s="388"/>
      <c r="N39" s="26"/>
    </row>
    <row r="40" spans="1:17" ht="20" customHeight="1" thickBot="1">
      <c r="A40" s="25"/>
      <c r="B40" s="413"/>
      <c r="C40" s="409"/>
      <c r="D40" s="409"/>
      <c r="E40" s="150" t="s">
        <v>189</v>
      </c>
      <c r="F40" s="151" t="s">
        <v>9</v>
      </c>
      <c r="G40" s="152">
        <f>G38+G39</f>
        <v>1558000</v>
      </c>
      <c r="H40" s="152">
        <f>H38+H39</f>
        <v>1301351</v>
      </c>
      <c r="I40" s="152">
        <f>I38+I39</f>
        <v>1166041</v>
      </c>
      <c r="J40" s="152">
        <f>J38+J39</f>
        <v>1132574</v>
      </c>
      <c r="K40" s="152">
        <f>K38+K39</f>
        <v>1156665</v>
      </c>
      <c r="L40" s="403"/>
      <c r="M40" s="388"/>
      <c r="N40" s="26"/>
    </row>
    <row r="41" spans="1:17" ht="20" customHeight="1" thickBot="1">
      <c r="A41" s="25"/>
      <c r="B41" s="413"/>
      <c r="C41" s="409"/>
      <c r="D41" s="124" t="s">
        <v>227</v>
      </c>
      <c r="E41" s="125" t="s">
        <v>10</v>
      </c>
      <c r="F41" s="126" t="s">
        <v>11</v>
      </c>
      <c r="G41" s="127"/>
      <c r="H41" s="128">
        <f>(H38-$G$38)/$G$38*100</f>
        <v>-17.114092152959213</v>
      </c>
      <c r="I41" s="128">
        <f>(I38-$G$38)/$G$38*100</f>
        <v>-25.96474437925098</v>
      </c>
      <c r="J41" s="128">
        <f>(J38-$G$38)/$G$38*100</f>
        <v>-27.99404240312175</v>
      </c>
      <c r="K41" s="128">
        <f>(K38-$G$38)/$G$38*100</f>
        <v>-26.595770456188241</v>
      </c>
      <c r="L41" s="129" t="s">
        <v>118</v>
      </c>
      <c r="M41" s="130" t="s">
        <v>529</v>
      </c>
      <c r="N41" s="26"/>
    </row>
    <row r="42" spans="1:17" ht="20" customHeight="1" thickBot="1">
      <c r="A42" s="25"/>
      <c r="B42" s="413"/>
      <c r="C42" s="412"/>
      <c r="D42" s="131" t="s">
        <v>528</v>
      </c>
      <c r="E42" s="123" t="s">
        <v>519</v>
      </c>
      <c r="F42" s="111" t="s">
        <v>9</v>
      </c>
      <c r="G42" s="112">
        <f>G38-G39</f>
        <v>1413668</v>
      </c>
      <c r="H42" s="112">
        <f>H38-H39</f>
        <v>1161743</v>
      </c>
      <c r="I42" s="112">
        <f t="shared" ref="I42:K42" si="2">I38-I39</f>
        <v>1034041</v>
      </c>
      <c r="J42" s="112">
        <f t="shared" si="2"/>
        <v>1007204</v>
      </c>
      <c r="K42" s="112">
        <f t="shared" si="2"/>
        <v>1024665</v>
      </c>
      <c r="L42" s="132"/>
      <c r="M42" s="133" t="s">
        <v>530</v>
      </c>
      <c r="N42" s="26"/>
    </row>
    <row r="43" spans="1:17" ht="20" customHeight="1">
      <c r="A43" s="25"/>
      <c r="B43" s="413"/>
      <c r="C43" s="408" t="s">
        <v>16</v>
      </c>
      <c r="D43" s="406" t="s">
        <v>404</v>
      </c>
      <c r="E43" s="134" t="s">
        <v>155</v>
      </c>
      <c r="F43" s="70" t="s">
        <v>13</v>
      </c>
      <c r="G43" s="135">
        <f>SUM(G44:G46)</f>
        <v>1523555.5200000003</v>
      </c>
      <c r="H43" s="136">
        <v>0</v>
      </c>
      <c r="I43" s="136">
        <v>0</v>
      </c>
      <c r="J43" s="136">
        <v>0</v>
      </c>
      <c r="K43" s="136">
        <v>0</v>
      </c>
      <c r="L43" s="419" t="s">
        <v>119</v>
      </c>
      <c r="M43" s="392" t="s">
        <v>535</v>
      </c>
      <c r="N43" s="28"/>
    </row>
    <row r="44" spans="1:17" ht="20" customHeight="1">
      <c r="A44" s="25"/>
      <c r="B44" s="413"/>
      <c r="C44" s="409"/>
      <c r="D44" s="397"/>
      <c r="E44" s="378" t="s">
        <v>156</v>
      </c>
      <c r="F44" s="137" t="s">
        <v>13</v>
      </c>
      <c r="G44" s="138">
        <v>175292.79999999999</v>
      </c>
      <c r="H44" s="136">
        <v>0</v>
      </c>
      <c r="I44" s="136">
        <v>0</v>
      </c>
      <c r="J44" s="136">
        <v>0</v>
      </c>
      <c r="K44" s="136">
        <v>0</v>
      </c>
      <c r="L44" s="403"/>
      <c r="M44" s="388"/>
      <c r="N44" s="28"/>
    </row>
    <row r="45" spans="1:17" ht="20" customHeight="1">
      <c r="A45" s="25"/>
      <c r="B45" s="413"/>
      <c r="C45" s="409"/>
      <c r="D45" s="397"/>
      <c r="E45" s="378" t="s">
        <v>157</v>
      </c>
      <c r="F45" s="137" t="s">
        <v>13</v>
      </c>
      <c r="G45" s="138">
        <v>1331479.3700000001</v>
      </c>
      <c r="H45" s="136">
        <v>0</v>
      </c>
      <c r="I45" s="136">
        <v>0</v>
      </c>
      <c r="J45" s="136">
        <v>0</v>
      </c>
      <c r="K45" s="136">
        <v>0</v>
      </c>
      <c r="L45" s="403"/>
      <c r="M45" s="388"/>
      <c r="N45" s="28"/>
    </row>
    <row r="46" spans="1:17" ht="20" customHeight="1">
      <c r="A46" s="25"/>
      <c r="B46" s="413"/>
      <c r="C46" s="409"/>
      <c r="D46" s="397"/>
      <c r="E46" s="378" t="s">
        <v>158</v>
      </c>
      <c r="F46" s="137" t="s">
        <v>13</v>
      </c>
      <c r="G46" s="138">
        <v>16783.349999999999</v>
      </c>
      <c r="H46" s="136">
        <v>0</v>
      </c>
      <c r="I46" s="136">
        <v>0</v>
      </c>
      <c r="J46" s="136">
        <v>0</v>
      </c>
      <c r="K46" s="136">
        <v>0</v>
      </c>
      <c r="L46" s="403"/>
      <c r="M46" s="388"/>
      <c r="N46" s="28"/>
    </row>
    <row r="47" spans="1:17" ht="20" customHeight="1">
      <c r="A47" s="25"/>
      <c r="B47" s="413"/>
      <c r="C47" s="409"/>
      <c r="D47" s="397"/>
      <c r="E47" s="96" t="s">
        <v>159</v>
      </c>
      <c r="F47" s="73" t="s">
        <v>13</v>
      </c>
      <c r="G47" s="108">
        <v>34.56</v>
      </c>
      <c r="H47" s="108">
        <v>17285.669999999998</v>
      </c>
      <c r="I47" s="108">
        <v>21406.01</v>
      </c>
      <c r="J47" s="97">
        <v>20356.5</v>
      </c>
      <c r="K47" s="97">
        <v>30683.83</v>
      </c>
      <c r="L47" s="403"/>
      <c r="M47" s="388"/>
      <c r="N47" s="28"/>
    </row>
    <row r="48" spans="1:17" ht="20" customHeight="1">
      <c r="A48" s="25"/>
      <c r="B48" s="413"/>
      <c r="C48" s="409"/>
      <c r="D48" s="397"/>
      <c r="E48" s="96" t="s">
        <v>160</v>
      </c>
      <c r="F48" s="73" t="s">
        <v>13</v>
      </c>
      <c r="G48" s="108">
        <v>11145.63</v>
      </c>
      <c r="H48" s="108">
        <v>74316.639999999999</v>
      </c>
      <c r="I48" s="97">
        <v>0</v>
      </c>
      <c r="J48" s="97">
        <v>0</v>
      </c>
      <c r="K48" s="97">
        <v>472658.4</v>
      </c>
      <c r="L48" s="403"/>
      <c r="M48" s="388"/>
      <c r="N48" s="28"/>
    </row>
    <row r="49" spans="1:14" ht="20" customHeight="1">
      <c r="A49" s="25"/>
      <c r="B49" s="413"/>
      <c r="C49" s="409"/>
      <c r="D49" s="397"/>
      <c r="E49" s="98" t="s">
        <v>161</v>
      </c>
      <c r="F49" s="76" t="s">
        <v>13</v>
      </c>
      <c r="G49" s="86">
        <v>0</v>
      </c>
      <c r="H49" s="109">
        <v>1498740.22</v>
      </c>
      <c r="I49" s="109">
        <v>1391466.52</v>
      </c>
      <c r="J49" s="86">
        <v>1342960.98</v>
      </c>
      <c r="K49" s="86">
        <v>811319.6</v>
      </c>
      <c r="L49" s="403"/>
      <c r="M49" s="388"/>
      <c r="N49" s="28"/>
    </row>
    <row r="50" spans="1:14" ht="20" customHeight="1">
      <c r="A50" s="25"/>
      <c r="B50" s="413"/>
      <c r="C50" s="409"/>
      <c r="D50" s="397"/>
      <c r="E50" s="78" t="s">
        <v>162</v>
      </c>
      <c r="F50" s="79" t="s">
        <v>13</v>
      </c>
      <c r="G50" s="119">
        <f>SUM(G43,G47,G48,G49)</f>
        <v>1534735.7100000002</v>
      </c>
      <c r="H50" s="119">
        <f>SUM(H43,H47,H48,H49)</f>
        <v>1590342.53</v>
      </c>
      <c r="I50" s="119">
        <f>SUM(I43,I47,I48,I49)</f>
        <v>1412872.53</v>
      </c>
      <c r="J50" s="119">
        <v>1363318</v>
      </c>
      <c r="K50" s="119">
        <f>SUM(K43,K47,K48,K49)</f>
        <v>1314661.83</v>
      </c>
      <c r="L50" s="403"/>
      <c r="M50" s="388"/>
      <c r="N50" s="28"/>
    </row>
    <row r="51" spans="1:14" ht="20" customHeight="1">
      <c r="A51" s="25"/>
      <c r="B51" s="413"/>
      <c r="C51" s="409"/>
      <c r="D51" s="397"/>
      <c r="E51" s="134" t="s">
        <v>155</v>
      </c>
      <c r="F51" s="70" t="s">
        <v>13</v>
      </c>
      <c r="G51" s="135">
        <f>SUM(G52:G53)</f>
        <v>341261.52</v>
      </c>
      <c r="H51" s="136">
        <v>0</v>
      </c>
      <c r="I51" s="136">
        <v>0</v>
      </c>
      <c r="J51" s="136">
        <v>0</v>
      </c>
      <c r="K51" s="136">
        <v>0</v>
      </c>
      <c r="L51" s="403"/>
      <c r="M51" s="388"/>
      <c r="N51" s="28"/>
    </row>
    <row r="52" spans="1:14" ht="20" customHeight="1">
      <c r="A52" s="25"/>
      <c r="B52" s="413"/>
      <c r="C52" s="409"/>
      <c r="D52" s="397"/>
      <c r="E52" s="378" t="s">
        <v>163</v>
      </c>
      <c r="F52" s="137" t="s">
        <v>13</v>
      </c>
      <c r="G52" s="138">
        <v>52214.879999999997</v>
      </c>
      <c r="H52" s="136">
        <v>0</v>
      </c>
      <c r="I52" s="136">
        <v>0</v>
      </c>
      <c r="J52" s="136">
        <v>0</v>
      </c>
      <c r="K52" s="136">
        <v>0</v>
      </c>
      <c r="L52" s="403"/>
      <c r="M52" s="388"/>
      <c r="N52" s="28"/>
    </row>
    <row r="53" spans="1:14" ht="20" customHeight="1">
      <c r="A53" s="25"/>
      <c r="B53" s="413"/>
      <c r="C53" s="409"/>
      <c r="D53" s="397"/>
      <c r="E53" s="378" t="s">
        <v>164</v>
      </c>
      <c r="F53" s="137" t="s">
        <v>13</v>
      </c>
      <c r="G53" s="138">
        <v>289046.64</v>
      </c>
      <c r="H53" s="136">
        <v>0</v>
      </c>
      <c r="I53" s="136">
        <v>0</v>
      </c>
      <c r="J53" s="136">
        <v>0</v>
      </c>
      <c r="K53" s="136">
        <v>0</v>
      </c>
      <c r="L53" s="403"/>
      <c r="M53" s="388"/>
      <c r="N53" s="28"/>
    </row>
    <row r="54" spans="1:14" ht="20" customHeight="1">
      <c r="A54" s="25"/>
      <c r="B54" s="413"/>
      <c r="C54" s="409"/>
      <c r="D54" s="397"/>
      <c r="E54" s="98" t="s">
        <v>218</v>
      </c>
      <c r="F54" s="76" t="s">
        <v>13</v>
      </c>
      <c r="G54" s="109">
        <v>12220.85</v>
      </c>
      <c r="H54" s="109">
        <v>6509.65</v>
      </c>
      <c r="I54" s="109">
        <v>5076.7</v>
      </c>
      <c r="J54" s="86">
        <v>8094.61</v>
      </c>
      <c r="K54" s="86">
        <v>8045</v>
      </c>
      <c r="L54" s="403"/>
      <c r="M54" s="388"/>
      <c r="N54" s="29"/>
    </row>
    <row r="55" spans="1:14" ht="20" customHeight="1">
      <c r="A55" s="25"/>
      <c r="B55" s="413"/>
      <c r="C55" s="409"/>
      <c r="D55" s="397"/>
      <c r="E55" s="78" t="s">
        <v>165</v>
      </c>
      <c r="F55" s="79" t="s">
        <v>13</v>
      </c>
      <c r="G55" s="119">
        <f>G54+G51</f>
        <v>353482.37</v>
      </c>
      <c r="H55" s="119">
        <f>H54+H51</f>
        <v>6509.65</v>
      </c>
      <c r="I55" s="119">
        <f>I54+I51</f>
        <v>5076.7</v>
      </c>
      <c r="J55" s="119">
        <f>J54+J51</f>
        <v>8094.61</v>
      </c>
      <c r="K55" s="119">
        <f>K54+K51</f>
        <v>8045</v>
      </c>
      <c r="L55" s="403"/>
      <c r="M55" s="388"/>
      <c r="N55" s="28"/>
    </row>
    <row r="56" spans="1:14" ht="20" customHeight="1" thickBot="1">
      <c r="A56" s="25"/>
      <c r="B56" s="413"/>
      <c r="C56" s="409"/>
      <c r="D56" s="399"/>
      <c r="E56" s="123" t="s">
        <v>166</v>
      </c>
      <c r="F56" s="111" t="s">
        <v>13</v>
      </c>
      <c r="G56" s="112">
        <f>G50+G55</f>
        <v>1888218.08</v>
      </c>
      <c r="H56" s="112">
        <v>1596852.18</v>
      </c>
      <c r="I56" s="112">
        <v>1417949.23</v>
      </c>
      <c r="J56" s="112">
        <v>1371412.09</v>
      </c>
      <c r="K56" s="112">
        <f>SUM(K50,K55)</f>
        <v>1322706.83</v>
      </c>
      <c r="L56" s="415"/>
      <c r="M56" s="389"/>
      <c r="N56" s="28"/>
    </row>
    <row r="57" spans="1:14" ht="20" customHeight="1" thickBot="1">
      <c r="A57" s="25"/>
      <c r="B57" s="413"/>
      <c r="C57" s="409"/>
      <c r="D57" s="124" t="s">
        <v>226</v>
      </c>
      <c r="E57" s="125" t="s">
        <v>225</v>
      </c>
      <c r="F57" s="139" t="s">
        <v>11</v>
      </c>
      <c r="G57" s="128">
        <f>SUM(G43,G48,G47)/G56*100</f>
        <v>81.279579210469166</v>
      </c>
      <c r="H57" s="128">
        <v>100</v>
      </c>
      <c r="I57" s="128">
        <v>100</v>
      </c>
      <c r="J57" s="128">
        <v>100</v>
      </c>
      <c r="K57" s="128">
        <v>100</v>
      </c>
      <c r="L57" s="129" t="s">
        <v>119</v>
      </c>
      <c r="M57" s="130"/>
      <c r="N57" s="28"/>
    </row>
    <row r="58" spans="1:14" ht="20" customHeight="1">
      <c r="A58" s="25"/>
      <c r="B58" s="413"/>
      <c r="C58" s="409"/>
      <c r="D58" s="396" t="s">
        <v>181</v>
      </c>
      <c r="E58" s="90" t="s">
        <v>139</v>
      </c>
      <c r="F58" s="91" t="s">
        <v>131</v>
      </c>
      <c r="G58" s="140">
        <v>7.64</v>
      </c>
      <c r="H58" s="140">
        <v>7.7</v>
      </c>
      <c r="I58" s="140">
        <v>5.95</v>
      </c>
      <c r="J58" s="140">
        <v>4.2699999999999996</v>
      </c>
      <c r="K58" s="140">
        <v>3.77</v>
      </c>
      <c r="L58" s="402" t="s">
        <v>180</v>
      </c>
      <c r="M58" s="390" t="s">
        <v>526</v>
      </c>
      <c r="N58" s="28"/>
    </row>
    <row r="59" spans="1:14" ht="20" customHeight="1">
      <c r="A59" s="25"/>
      <c r="B59" s="413"/>
      <c r="C59" s="409"/>
      <c r="D59" s="397"/>
      <c r="E59" s="96" t="s">
        <v>140</v>
      </c>
      <c r="F59" s="73" t="s">
        <v>131</v>
      </c>
      <c r="G59" s="141">
        <v>83.07</v>
      </c>
      <c r="H59" s="141">
        <v>96.11</v>
      </c>
      <c r="I59" s="141">
        <v>64.38</v>
      </c>
      <c r="J59" s="141">
        <v>66.150000000000006</v>
      </c>
      <c r="K59" s="141">
        <v>86.94</v>
      </c>
      <c r="L59" s="403"/>
      <c r="M59" s="388"/>
      <c r="N59" s="28"/>
    </row>
    <row r="60" spans="1:14" ht="20" customHeight="1">
      <c r="A60" s="25"/>
      <c r="B60" s="413"/>
      <c r="C60" s="409"/>
      <c r="D60" s="397"/>
      <c r="E60" s="96" t="s">
        <v>141</v>
      </c>
      <c r="F60" s="73" t="s">
        <v>130</v>
      </c>
      <c r="G60" s="141">
        <v>19.27</v>
      </c>
      <c r="H60" s="141">
        <v>17.75</v>
      </c>
      <c r="I60" s="141">
        <v>16.190000000000001</v>
      </c>
      <c r="J60" s="141">
        <v>15.52</v>
      </c>
      <c r="K60" s="141">
        <v>15.25</v>
      </c>
      <c r="L60" s="403"/>
      <c r="M60" s="388"/>
      <c r="N60" s="28"/>
    </row>
    <row r="61" spans="1:14" ht="20" customHeight="1" thickBot="1">
      <c r="A61" s="25"/>
      <c r="B61" s="413"/>
      <c r="C61" s="409"/>
      <c r="D61" s="399"/>
      <c r="E61" s="93" t="s">
        <v>142</v>
      </c>
      <c r="F61" s="94" t="s">
        <v>143</v>
      </c>
      <c r="G61" s="142">
        <v>20.47</v>
      </c>
      <c r="H61" s="142">
        <v>18.8</v>
      </c>
      <c r="I61" s="142">
        <v>17.03</v>
      </c>
      <c r="J61" s="142">
        <v>16.100000000000001</v>
      </c>
      <c r="K61" s="142">
        <v>15.81</v>
      </c>
      <c r="L61" s="415"/>
      <c r="M61" s="389"/>
      <c r="N61" s="28"/>
    </row>
    <row r="62" spans="1:14" ht="20" customHeight="1">
      <c r="A62" s="25"/>
      <c r="B62" s="413"/>
      <c r="C62" s="409"/>
      <c r="D62" s="396" t="s">
        <v>403</v>
      </c>
      <c r="E62" s="90" t="s">
        <v>167</v>
      </c>
      <c r="F62" s="91" t="s">
        <v>13</v>
      </c>
      <c r="G62" s="107">
        <v>2335.13</v>
      </c>
      <c r="H62" s="107">
        <v>1188.8399999999999</v>
      </c>
      <c r="I62" s="107">
        <v>956.3</v>
      </c>
      <c r="J62" s="107">
        <v>1286.25</v>
      </c>
      <c r="K62" s="107">
        <v>1835.68</v>
      </c>
      <c r="L62" s="402" t="s">
        <v>119</v>
      </c>
      <c r="M62" s="390" t="s">
        <v>531</v>
      </c>
      <c r="N62" s="28"/>
    </row>
    <row r="63" spans="1:14" ht="20" customHeight="1">
      <c r="A63" s="25"/>
      <c r="B63" s="413"/>
      <c r="C63" s="409"/>
      <c r="D63" s="397"/>
      <c r="E63" s="78" t="s">
        <v>162</v>
      </c>
      <c r="F63" s="79" t="s">
        <v>13</v>
      </c>
      <c r="G63" s="119">
        <v>2335.13</v>
      </c>
      <c r="H63" s="119">
        <v>1188.8399999999999</v>
      </c>
      <c r="I63" s="119">
        <v>956.3</v>
      </c>
      <c r="J63" s="119">
        <v>1286.25</v>
      </c>
      <c r="K63" s="119">
        <v>1835.68</v>
      </c>
      <c r="L63" s="403"/>
      <c r="M63" s="388"/>
      <c r="N63" s="28"/>
    </row>
    <row r="64" spans="1:14" ht="20" customHeight="1">
      <c r="A64" s="25"/>
      <c r="B64" s="413"/>
      <c r="C64" s="409"/>
      <c r="D64" s="397"/>
      <c r="E64" s="96" t="s">
        <v>168</v>
      </c>
      <c r="F64" s="73" t="s">
        <v>13</v>
      </c>
      <c r="G64" s="108">
        <v>8472.1</v>
      </c>
      <c r="H64" s="108">
        <v>5101.9799999999996</v>
      </c>
      <c r="I64" s="108">
        <v>6102.92</v>
      </c>
      <c r="J64" s="108">
        <v>7541.29</v>
      </c>
      <c r="K64" s="108">
        <v>6774.46</v>
      </c>
      <c r="L64" s="403"/>
      <c r="M64" s="388"/>
      <c r="N64" s="28"/>
    </row>
    <row r="65" spans="1:14" ht="20" customHeight="1">
      <c r="A65" s="25"/>
      <c r="B65" s="413"/>
      <c r="C65" s="409"/>
      <c r="D65" s="397"/>
      <c r="E65" s="96" t="s">
        <v>169</v>
      </c>
      <c r="F65" s="73" t="s">
        <v>13</v>
      </c>
      <c r="G65" s="108">
        <v>69.36</v>
      </c>
      <c r="H65" s="108">
        <v>83.79</v>
      </c>
      <c r="I65" s="108">
        <v>75.7</v>
      </c>
      <c r="J65" s="108">
        <v>101.79</v>
      </c>
      <c r="K65" s="108">
        <v>69.319999999999993</v>
      </c>
      <c r="L65" s="403"/>
      <c r="M65" s="388"/>
      <c r="N65" s="28"/>
    </row>
    <row r="66" spans="1:14" ht="20" customHeight="1">
      <c r="A66" s="25"/>
      <c r="B66" s="413"/>
      <c r="C66" s="409"/>
      <c r="D66" s="397"/>
      <c r="E66" s="96" t="s">
        <v>170</v>
      </c>
      <c r="F66" s="73" t="s">
        <v>13</v>
      </c>
      <c r="G66" s="108">
        <v>7004.46</v>
      </c>
      <c r="H66" s="108">
        <v>5855.36</v>
      </c>
      <c r="I66" s="108">
        <v>6414.8</v>
      </c>
      <c r="J66" s="108">
        <v>17166.740000000002</v>
      </c>
      <c r="K66" s="108">
        <v>16437.689999999999</v>
      </c>
      <c r="L66" s="403"/>
      <c r="M66" s="388"/>
      <c r="N66" s="28"/>
    </row>
    <row r="67" spans="1:14" ht="20" customHeight="1">
      <c r="A67" s="25"/>
      <c r="B67" s="413"/>
      <c r="C67" s="409"/>
      <c r="D67" s="397"/>
      <c r="E67" s="78" t="s">
        <v>165</v>
      </c>
      <c r="F67" s="79" t="s">
        <v>13</v>
      </c>
      <c r="G67" s="119">
        <f>SUM(G64:G66)</f>
        <v>15545.920000000002</v>
      </c>
      <c r="H67" s="119">
        <f t="shared" ref="H67:J67" si="3">SUM(H64:H66)</f>
        <v>11041.13</v>
      </c>
      <c r="I67" s="119">
        <f t="shared" si="3"/>
        <v>12593.42</v>
      </c>
      <c r="J67" s="119">
        <f t="shared" si="3"/>
        <v>24809.82</v>
      </c>
      <c r="K67" s="119">
        <f>SUM(K64:K66)</f>
        <v>23281.469999999998</v>
      </c>
      <c r="L67" s="403"/>
      <c r="M67" s="388"/>
      <c r="N67" s="28"/>
    </row>
    <row r="68" spans="1:14" ht="20" customHeight="1" thickBot="1">
      <c r="A68" s="25"/>
      <c r="B68" s="413"/>
      <c r="C68" s="409"/>
      <c r="D68" s="399"/>
      <c r="E68" s="123" t="s">
        <v>166</v>
      </c>
      <c r="F68" s="111" t="s">
        <v>13</v>
      </c>
      <c r="G68" s="112">
        <f>SUM(G67,G63)</f>
        <v>17881.050000000003</v>
      </c>
      <c r="H68" s="112">
        <f t="shared" ref="H68:K68" si="4">SUM(H67,H63)</f>
        <v>12229.97</v>
      </c>
      <c r="I68" s="112">
        <f t="shared" si="4"/>
        <v>13549.72</v>
      </c>
      <c r="J68" s="112">
        <f t="shared" si="4"/>
        <v>26096.07</v>
      </c>
      <c r="K68" s="112">
        <f t="shared" si="4"/>
        <v>25117.149999999998</v>
      </c>
      <c r="L68" s="415"/>
      <c r="M68" s="389"/>
      <c r="N68" s="26"/>
    </row>
    <row r="69" spans="1:14" ht="20" customHeight="1">
      <c r="A69" s="25"/>
      <c r="B69" s="413"/>
      <c r="C69" s="409"/>
      <c r="D69" s="405" t="s">
        <v>183</v>
      </c>
      <c r="E69" s="134" t="s">
        <v>171</v>
      </c>
      <c r="F69" s="70" t="s">
        <v>13</v>
      </c>
      <c r="G69" s="135">
        <v>238528.56</v>
      </c>
      <c r="H69" s="135">
        <v>248159.98</v>
      </c>
      <c r="I69" s="135">
        <v>199211.44</v>
      </c>
      <c r="J69" s="135">
        <v>142784.63</v>
      </c>
      <c r="K69" s="135">
        <v>164146.70515175999</v>
      </c>
      <c r="L69" s="402" t="s">
        <v>184</v>
      </c>
      <c r="M69" s="390" t="s">
        <v>531</v>
      </c>
      <c r="N69" s="26"/>
    </row>
    <row r="70" spans="1:14" ht="20" customHeight="1">
      <c r="A70" s="25"/>
      <c r="B70" s="413"/>
      <c r="C70" s="409"/>
      <c r="D70" s="397"/>
      <c r="E70" s="96" t="s">
        <v>172</v>
      </c>
      <c r="F70" s="73" t="s">
        <v>13</v>
      </c>
      <c r="G70" s="108">
        <v>455705.99</v>
      </c>
      <c r="H70" s="108">
        <v>431037.55</v>
      </c>
      <c r="I70" s="108">
        <v>470365.08</v>
      </c>
      <c r="J70" s="108">
        <v>1038440.52</v>
      </c>
      <c r="K70" s="108">
        <v>472153</v>
      </c>
      <c r="L70" s="403"/>
      <c r="M70" s="388"/>
      <c r="N70" s="26"/>
    </row>
    <row r="71" spans="1:14" ht="20" customHeight="1">
      <c r="A71" s="25"/>
      <c r="B71" s="413"/>
      <c r="C71" s="409"/>
      <c r="D71" s="397"/>
      <c r="E71" s="96" t="s">
        <v>173</v>
      </c>
      <c r="F71" s="73" t="s">
        <v>13</v>
      </c>
      <c r="G71" s="108">
        <v>193761.13</v>
      </c>
      <c r="H71" s="108">
        <v>170770.93</v>
      </c>
      <c r="I71" s="108">
        <v>126131.39</v>
      </c>
      <c r="J71" s="108">
        <v>96890.42</v>
      </c>
      <c r="K71" s="108">
        <v>90891.446083967807</v>
      </c>
      <c r="L71" s="403"/>
      <c r="M71" s="388"/>
      <c r="N71" s="26"/>
    </row>
    <row r="72" spans="1:14" ht="20" customHeight="1">
      <c r="A72" s="25"/>
      <c r="B72" s="413"/>
      <c r="C72" s="409"/>
      <c r="D72" s="397"/>
      <c r="E72" s="96" t="s">
        <v>174</v>
      </c>
      <c r="F72" s="73" t="s">
        <v>13</v>
      </c>
      <c r="G72" s="108">
        <v>97103.74</v>
      </c>
      <c r="H72" s="108">
        <v>89136</v>
      </c>
      <c r="I72" s="108">
        <v>38233.35</v>
      </c>
      <c r="J72" s="108">
        <v>23663.5</v>
      </c>
      <c r="K72" s="108">
        <v>34404.118551882551</v>
      </c>
      <c r="L72" s="403"/>
      <c r="M72" s="388"/>
      <c r="N72" s="26"/>
    </row>
    <row r="73" spans="1:14" ht="20" customHeight="1">
      <c r="A73" s="25"/>
      <c r="B73" s="413"/>
      <c r="C73" s="409"/>
      <c r="D73" s="397"/>
      <c r="E73" s="96" t="s">
        <v>507</v>
      </c>
      <c r="F73" s="73" t="s">
        <v>13</v>
      </c>
      <c r="G73" s="97" t="s">
        <v>219</v>
      </c>
      <c r="H73" s="97" t="s">
        <v>219</v>
      </c>
      <c r="I73" s="97" t="s">
        <v>219</v>
      </c>
      <c r="J73" s="97" t="s">
        <v>219</v>
      </c>
      <c r="K73" s="108">
        <v>470.69194061862385</v>
      </c>
      <c r="L73" s="403"/>
      <c r="M73" s="388"/>
      <c r="N73" s="26"/>
    </row>
    <row r="74" spans="1:14" ht="20" customHeight="1">
      <c r="A74" s="25"/>
      <c r="B74" s="413"/>
      <c r="C74" s="409"/>
      <c r="D74" s="397"/>
      <c r="E74" s="96" t="s">
        <v>175</v>
      </c>
      <c r="F74" s="73" t="s">
        <v>13</v>
      </c>
      <c r="G74" s="135">
        <v>189098.33</v>
      </c>
      <c r="H74" s="135">
        <v>31984.37</v>
      </c>
      <c r="I74" s="135">
        <v>8936.25</v>
      </c>
      <c r="J74" s="135">
        <v>43198.67</v>
      </c>
      <c r="K74" s="108">
        <v>105528</v>
      </c>
      <c r="L74" s="403"/>
      <c r="M74" s="388"/>
      <c r="N74" s="26"/>
    </row>
    <row r="75" spans="1:14" ht="20" customHeight="1">
      <c r="A75" s="25"/>
      <c r="B75" s="413"/>
      <c r="C75" s="409"/>
      <c r="D75" s="397"/>
      <c r="E75" s="96" t="s">
        <v>176</v>
      </c>
      <c r="F75" s="73" t="s">
        <v>13</v>
      </c>
      <c r="G75" s="108">
        <v>104180.83</v>
      </c>
      <c r="H75" s="108">
        <v>19560.580000000002</v>
      </c>
      <c r="I75" s="108">
        <v>30918.79</v>
      </c>
      <c r="J75" s="108">
        <v>41607.35</v>
      </c>
      <c r="K75" s="108">
        <v>66261</v>
      </c>
      <c r="L75" s="403"/>
      <c r="M75" s="388"/>
      <c r="N75" s="26"/>
    </row>
    <row r="76" spans="1:14" ht="20" customHeight="1">
      <c r="A76" s="25"/>
      <c r="B76" s="413"/>
      <c r="C76" s="409"/>
      <c r="D76" s="397"/>
      <c r="E76" s="96" t="s">
        <v>177</v>
      </c>
      <c r="F76" s="73" t="s">
        <v>13</v>
      </c>
      <c r="G76" s="108">
        <v>74263.070000000007</v>
      </c>
      <c r="H76" s="108">
        <v>46365.01</v>
      </c>
      <c r="I76" s="108">
        <v>17069.36</v>
      </c>
      <c r="J76" s="108">
        <v>28258.47</v>
      </c>
      <c r="K76" s="108">
        <v>31597</v>
      </c>
      <c r="L76" s="403"/>
      <c r="M76" s="388"/>
      <c r="N76" s="26"/>
    </row>
    <row r="77" spans="1:14" ht="20" customHeight="1">
      <c r="A77" s="25"/>
      <c r="B77" s="413"/>
      <c r="C77" s="409"/>
      <c r="D77" s="397"/>
      <c r="E77" s="96" t="s">
        <v>178</v>
      </c>
      <c r="F77" s="73" t="s">
        <v>13</v>
      </c>
      <c r="G77" s="108">
        <v>1824551.87</v>
      </c>
      <c r="H77" s="108">
        <v>1101466.8500000001</v>
      </c>
      <c r="I77" s="108">
        <v>761384.11</v>
      </c>
      <c r="J77" s="108">
        <v>972749.08</v>
      </c>
      <c r="K77" s="108">
        <v>974187</v>
      </c>
      <c r="L77" s="403"/>
      <c r="M77" s="388"/>
      <c r="N77" s="26"/>
    </row>
    <row r="78" spans="1:14" ht="20" customHeight="1">
      <c r="A78" s="25"/>
      <c r="B78" s="413"/>
      <c r="C78" s="409"/>
      <c r="D78" s="397"/>
      <c r="E78" s="96" t="s">
        <v>179</v>
      </c>
      <c r="F78" s="73" t="s">
        <v>13</v>
      </c>
      <c r="G78" s="108">
        <v>10937.09</v>
      </c>
      <c r="H78" s="108">
        <v>0</v>
      </c>
      <c r="I78" s="108">
        <v>0</v>
      </c>
      <c r="J78" s="108">
        <v>8374.59</v>
      </c>
      <c r="K78" s="108">
        <v>6422</v>
      </c>
      <c r="L78" s="403"/>
      <c r="M78" s="388"/>
      <c r="N78" s="26"/>
    </row>
    <row r="79" spans="1:14" ht="20" customHeight="1">
      <c r="A79" s="25"/>
      <c r="B79" s="413"/>
      <c r="C79" s="409"/>
      <c r="D79" s="397"/>
      <c r="E79" s="143" t="s">
        <v>138</v>
      </c>
      <c r="F79" s="76" t="s">
        <v>13</v>
      </c>
      <c r="G79" s="86" t="s">
        <v>366</v>
      </c>
      <c r="H79" s="86" t="s">
        <v>366</v>
      </c>
      <c r="I79" s="109">
        <v>52030.8</v>
      </c>
      <c r="J79" s="109">
        <v>36356.400000000001</v>
      </c>
      <c r="K79" s="109">
        <v>15692</v>
      </c>
      <c r="L79" s="403"/>
      <c r="M79" s="388"/>
      <c r="N79" s="26"/>
    </row>
    <row r="80" spans="1:14" ht="20" customHeight="1" thickBot="1">
      <c r="A80" s="25"/>
      <c r="B80" s="413"/>
      <c r="C80" s="410"/>
      <c r="D80" s="407"/>
      <c r="E80" s="144" t="s">
        <v>182</v>
      </c>
      <c r="F80" s="145" t="s">
        <v>13</v>
      </c>
      <c r="G80" s="146">
        <f>SUM(G69:G79)</f>
        <v>3188130.6100000003</v>
      </c>
      <c r="H80" s="146">
        <f t="shared" ref="H80" si="5">SUM(H69:H79)</f>
        <v>2138481.27</v>
      </c>
      <c r="I80" s="146">
        <f>SUM(I69:I79)</f>
        <v>1704280.57</v>
      </c>
      <c r="J80" s="146">
        <f>SUM(J69:J79)</f>
        <v>2432323.6299999994</v>
      </c>
      <c r="K80" s="146">
        <f>SUM(K69:K79)</f>
        <v>1961752.9617282292</v>
      </c>
      <c r="L80" s="415"/>
      <c r="M80" s="389"/>
      <c r="N80" s="26"/>
    </row>
    <row r="81" spans="1:14" ht="24" customHeight="1">
      <c r="A81" s="25"/>
      <c r="B81" s="413"/>
      <c r="C81" s="406" t="s">
        <v>17</v>
      </c>
      <c r="D81" s="406" t="s">
        <v>196</v>
      </c>
      <c r="E81" s="147" t="s">
        <v>191</v>
      </c>
      <c r="F81" s="148" t="s">
        <v>217</v>
      </c>
      <c r="G81" s="149">
        <v>2427</v>
      </c>
      <c r="H81" s="149">
        <v>9098</v>
      </c>
      <c r="I81" s="149">
        <v>8275</v>
      </c>
      <c r="J81" s="135">
        <v>7348.95</v>
      </c>
      <c r="K81" s="135">
        <v>3531.36</v>
      </c>
      <c r="L81" s="402" t="s">
        <v>134</v>
      </c>
      <c r="M81" s="390" t="s">
        <v>533</v>
      </c>
      <c r="N81" s="26"/>
    </row>
    <row r="82" spans="1:14" ht="24" customHeight="1">
      <c r="A82" s="25"/>
      <c r="B82" s="413"/>
      <c r="C82" s="397"/>
      <c r="D82" s="397"/>
      <c r="E82" s="96" t="s">
        <v>192</v>
      </c>
      <c r="F82" s="73" t="s">
        <v>217</v>
      </c>
      <c r="G82" s="108">
        <v>33.97</v>
      </c>
      <c r="H82" s="108">
        <v>61.92</v>
      </c>
      <c r="I82" s="108">
        <v>40.08</v>
      </c>
      <c r="J82" s="108">
        <v>10.15</v>
      </c>
      <c r="K82" s="108">
        <v>0</v>
      </c>
      <c r="L82" s="403"/>
      <c r="M82" s="388"/>
      <c r="N82" s="26"/>
    </row>
    <row r="83" spans="1:14" ht="24" customHeight="1">
      <c r="A83" s="25"/>
      <c r="B83" s="413"/>
      <c r="C83" s="397"/>
      <c r="D83" s="397"/>
      <c r="E83" s="96" t="s">
        <v>195</v>
      </c>
      <c r="F83" s="73" t="s">
        <v>217</v>
      </c>
      <c r="G83" s="108">
        <v>0</v>
      </c>
      <c r="H83" s="108">
        <v>0</v>
      </c>
      <c r="I83" s="108">
        <v>754</v>
      </c>
      <c r="J83" s="108">
        <v>926.7</v>
      </c>
      <c r="K83" s="108">
        <v>1075.1500000000001</v>
      </c>
      <c r="L83" s="403"/>
      <c r="M83" s="388"/>
      <c r="N83" s="26"/>
    </row>
    <row r="84" spans="1:14" ht="24" customHeight="1">
      <c r="A84" s="25"/>
      <c r="B84" s="413"/>
      <c r="C84" s="397"/>
      <c r="D84" s="397"/>
      <c r="E84" s="98" t="s">
        <v>193</v>
      </c>
      <c r="F84" s="76" t="s">
        <v>217</v>
      </c>
      <c r="G84" s="109">
        <v>6435</v>
      </c>
      <c r="H84" s="109">
        <v>5040</v>
      </c>
      <c r="I84" s="109">
        <v>3080</v>
      </c>
      <c r="J84" s="109">
        <v>3840.22</v>
      </c>
      <c r="K84" s="109">
        <v>3517.7902317287876</v>
      </c>
      <c r="L84" s="403"/>
      <c r="M84" s="388"/>
      <c r="N84" s="26"/>
    </row>
    <row r="85" spans="1:14" ht="24" customHeight="1" thickBot="1">
      <c r="A85" s="25"/>
      <c r="B85" s="413"/>
      <c r="C85" s="398"/>
      <c r="D85" s="398"/>
      <c r="E85" s="150" t="s">
        <v>194</v>
      </c>
      <c r="F85" s="151" t="s">
        <v>217</v>
      </c>
      <c r="G85" s="152">
        <v>8895.9699999999993</v>
      </c>
      <c r="H85" s="152">
        <v>14199.92</v>
      </c>
      <c r="I85" s="152">
        <v>12149.08</v>
      </c>
      <c r="J85" s="152">
        <v>12126.02</v>
      </c>
      <c r="K85" s="152">
        <f>SUM(K81:K84)</f>
        <v>8124.3002317287883</v>
      </c>
      <c r="L85" s="403"/>
      <c r="M85" s="388"/>
      <c r="N85" s="26"/>
    </row>
    <row r="86" spans="1:14" ht="20" customHeight="1">
      <c r="A86" s="25"/>
      <c r="B86" s="413"/>
      <c r="C86" s="396" t="s">
        <v>405</v>
      </c>
      <c r="D86" s="396" t="s">
        <v>407</v>
      </c>
      <c r="E86" s="90" t="s">
        <v>409</v>
      </c>
      <c r="F86" s="153" t="s">
        <v>217</v>
      </c>
      <c r="G86" s="154">
        <v>2272.3000000000002</v>
      </c>
      <c r="H86" s="154">
        <v>1566.5</v>
      </c>
      <c r="I86" s="154">
        <v>1054.78</v>
      </c>
      <c r="J86" s="154">
        <v>1317.4</v>
      </c>
      <c r="K86" s="154">
        <v>1134.04</v>
      </c>
      <c r="L86" s="420" t="s">
        <v>406</v>
      </c>
      <c r="M86" s="393" t="s">
        <v>536</v>
      </c>
      <c r="N86" s="26"/>
    </row>
    <row r="87" spans="1:14" ht="20" customHeight="1">
      <c r="A87" s="25"/>
      <c r="B87" s="413"/>
      <c r="C87" s="397"/>
      <c r="D87" s="398"/>
      <c r="E87" s="115" t="s">
        <v>410</v>
      </c>
      <c r="F87" s="155" t="s">
        <v>217</v>
      </c>
      <c r="G87" s="156">
        <v>0.3</v>
      </c>
      <c r="H87" s="156">
        <v>0.06</v>
      </c>
      <c r="I87" s="156">
        <v>1.62</v>
      </c>
      <c r="J87" s="156">
        <v>0.15</v>
      </c>
      <c r="K87" s="156">
        <v>0.08</v>
      </c>
      <c r="L87" s="421"/>
      <c r="M87" s="394"/>
      <c r="N87" s="26"/>
    </row>
    <row r="88" spans="1:14" ht="20" customHeight="1">
      <c r="A88" s="25"/>
      <c r="B88" s="413"/>
      <c r="C88" s="397"/>
      <c r="D88" s="400" t="s">
        <v>408</v>
      </c>
      <c r="E88" s="157" t="s">
        <v>411</v>
      </c>
      <c r="F88" s="158" t="s">
        <v>217</v>
      </c>
      <c r="G88" s="159">
        <v>225.56</v>
      </c>
      <c r="H88" s="159">
        <v>162.22</v>
      </c>
      <c r="I88" s="159">
        <v>197.39</v>
      </c>
      <c r="J88" s="159">
        <v>197.3</v>
      </c>
      <c r="K88" s="159">
        <v>173.2</v>
      </c>
      <c r="L88" s="421"/>
      <c r="M88" s="394"/>
      <c r="N88" s="26"/>
    </row>
    <row r="89" spans="1:14" ht="20" customHeight="1">
      <c r="A89" s="25"/>
      <c r="B89" s="413"/>
      <c r="C89" s="397"/>
      <c r="D89" s="401"/>
      <c r="E89" s="98" t="s">
        <v>412</v>
      </c>
      <c r="F89" s="160" t="s">
        <v>217</v>
      </c>
      <c r="G89" s="161">
        <v>0.05</v>
      </c>
      <c r="H89" s="161">
        <v>0.57999999999999996</v>
      </c>
      <c r="I89" s="161">
        <v>0.12</v>
      </c>
      <c r="J89" s="161">
        <v>0.13</v>
      </c>
      <c r="K89" s="161">
        <v>0.59</v>
      </c>
      <c r="L89" s="421"/>
      <c r="M89" s="394"/>
      <c r="N89" s="26"/>
    </row>
    <row r="90" spans="1:14" ht="20" customHeight="1">
      <c r="A90" s="25"/>
      <c r="B90" s="413"/>
      <c r="C90" s="398"/>
      <c r="D90" s="416" t="s">
        <v>413</v>
      </c>
      <c r="E90" s="417" t="s">
        <v>414</v>
      </c>
      <c r="F90" s="158" t="s">
        <v>217</v>
      </c>
      <c r="G90" s="159">
        <v>0.03</v>
      </c>
      <c r="H90" s="159">
        <v>0.04</v>
      </c>
      <c r="I90" s="159">
        <v>0.02</v>
      </c>
      <c r="J90" s="159">
        <v>0.02</v>
      </c>
      <c r="K90" s="159">
        <v>0.01</v>
      </c>
      <c r="L90" s="421"/>
      <c r="M90" s="394"/>
      <c r="N90" s="26"/>
    </row>
    <row r="91" spans="1:14" ht="20" customHeight="1" thickBot="1">
      <c r="A91" s="25"/>
      <c r="B91" s="414"/>
      <c r="C91" s="399"/>
      <c r="D91" s="412"/>
      <c r="E91" s="418"/>
      <c r="F91" s="111" t="s">
        <v>11</v>
      </c>
      <c r="G91" s="162">
        <v>0.01</v>
      </c>
      <c r="H91" s="162">
        <v>0.01</v>
      </c>
      <c r="I91" s="162">
        <v>0.01</v>
      </c>
      <c r="J91" s="162">
        <v>0.01</v>
      </c>
      <c r="K91" s="162">
        <v>0.01</v>
      </c>
      <c r="L91" s="422"/>
      <c r="M91" s="395"/>
      <c r="N91" s="26"/>
    </row>
    <row r="92" spans="1:14">
      <c r="B92" s="35" t="s">
        <v>532</v>
      </c>
    </row>
    <row r="93" spans="1:14">
      <c r="B93" s="35" t="s">
        <v>220</v>
      </c>
    </row>
    <row r="94" spans="1:14">
      <c r="B94" s="35" t="s">
        <v>521</v>
      </c>
      <c r="E94" s="10"/>
      <c r="I94" s="22"/>
      <c r="M94" s="27"/>
      <c r="N94" s="22"/>
    </row>
    <row r="95" spans="1:14">
      <c r="B95" s="34" t="s">
        <v>520</v>
      </c>
      <c r="C95" s="34"/>
      <c r="D95" s="34"/>
      <c r="E95" s="34"/>
      <c r="F95" s="34"/>
      <c r="G95" s="34"/>
      <c r="H95" s="34"/>
      <c r="I95" s="34"/>
      <c r="J95" s="34"/>
      <c r="K95" s="34"/>
      <c r="L95" s="34"/>
      <c r="M95" s="34"/>
      <c r="N95" s="34"/>
    </row>
    <row r="97" ht="17.899999999999999" customHeight="1"/>
    <row r="116" ht="17.899999999999999" customHeight="1"/>
    <row r="129" ht="17.899999999999999" customHeight="1"/>
    <row r="248" ht="12.9" customHeight="1"/>
    <row r="249" ht="28.65" customHeight="1"/>
  </sheetData>
  <mergeCells count="46">
    <mergeCell ref="B8:B91"/>
    <mergeCell ref="L8:L14"/>
    <mergeCell ref="L15:L16"/>
    <mergeCell ref="L17:L26"/>
    <mergeCell ref="L27:L30"/>
    <mergeCell ref="L31:L34"/>
    <mergeCell ref="D90:D91"/>
    <mergeCell ref="E90:E91"/>
    <mergeCell ref="L35:L40"/>
    <mergeCell ref="L43:L56"/>
    <mergeCell ref="L62:L68"/>
    <mergeCell ref="L69:L80"/>
    <mergeCell ref="L58:L61"/>
    <mergeCell ref="L86:L91"/>
    <mergeCell ref="D7:E7"/>
    <mergeCell ref="C8:C34"/>
    <mergeCell ref="C81:C85"/>
    <mergeCell ref="D15:D16"/>
    <mergeCell ref="D8:D14"/>
    <mergeCell ref="D27:D30"/>
    <mergeCell ref="D31:D34"/>
    <mergeCell ref="D58:D61"/>
    <mergeCell ref="D69:D80"/>
    <mergeCell ref="D81:D85"/>
    <mergeCell ref="D43:D56"/>
    <mergeCell ref="C43:C80"/>
    <mergeCell ref="D35:D40"/>
    <mergeCell ref="D62:D68"/>
    <mergeCell ref="C35:C42"/>
    <mergeCell ref="D17:D26"/>
    <mergeCell ref="M81:M85"/>
    <mergeCell ref="M86:M91"/>
    <mergeCell ref="C86:C91"/>
    <mergeCell ref="D88:D89"/>
    <mergeCell ref="D86:D87"/>
    <mergeCell ref="L81:L85"/>
    <mergeCell ref="M35:M40"/>
    <mergeCell ref="M43:M56"/>
    <mergeCell ref="M58:M61"/>
    <mergeCell ref="M62:M68"/>
    <mergeCell ref="M69:M80"/>
    <mergeCell ref="M8:M14"/>
    <mergeCell ref="M15:M16"/>
    <mergeCell ref="M17:M26"/>
    <mergeCell ref="M27:M30"/>
    <mergeCell ref="M31:M34"/>
  </mergeCells>
  <phoneticPr fontId="9" type="noConversion"/>
  <printOptions horizontalCentered="1"/>
  <pageMargins left="0.23622047244094491" right="0.23622047244094491" top="0.35433070866141736" bottom="0.35433070866141736" header="0.31496062992125984" footer="0.31496062992125984"/>
  <pageSetup paperSize="9" scale="40" fitToHeight="4" orientation="landscape" r:id="rId1"/>
  <ignoredErrors>
    <ignoredError sqref="G34:K34 G67:J67 G51 G43 G11:K1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092F"/>
  </sheetPr>
  <dimension ref="B6:AG413"/>
  <sheetViews>
    <sheetView showGridLines="0" tabSelected="1" topLeftCell="A2" zoomScale="60" zoomScaleNormal="60" zoomScaleSheetLayoutView="70" workbookViewId="0">
      <pane xSplit="2" ySplit="6" topLeftCell="C220" activePane="bottomRight" state="frozen"/>
      <selection activeCell="D19" sqref="B19:H20"/>
      <selection pane="topRight" activeCell="D19" sqref="B19:H20"/>
      <selection pane="bottomLeft" activeCell="D19" sqref="B19:H20"/>
      <selection pane="bottomRight" activeCell="D19" sqref="B19:H20"/>
    </sheetView>
  </sheetViews>
  <sheetFormatPr defaultColWidth="8" defaultRowHeight="13"/>
  <cols>
    <col min="1" max="1" width="2.69140625" style="22" customWidth="1"/>
    <col min="2" max="2" width="16.61328125" style="30" customWidth="1"/>
    <col min="3" max="3" width="17.3046875" style="30" customWidth="1"/>
    <col min="4" max="4" width="40.15234375" style="30" customWidth="1"/>
    <col min="5" max="5" width="39.61328125" style="1" customWidth="1"/>
    <col min="6" max="6" width="13.69140625" style="10" bestFit="1" customWidth="1"/>
    <col min="7" max="8" width="12.69140625" style="10" customWidth="1"/>
    <col min="9" max="10" width="12.69140625" style="22" customWidth="1"/>
    <col min="11" max="11" width="19.765625" style="13" customWidth="1"/>
    <col min="12" max="13" width="53.765625" style="13" customWidth="1"/>
    <col min="14" max="14" width="26.07421875" style="22" customWidth="1"/>
    <col min="15" max="16384" width="8" style="22"/>
  </cols>
  <sheetData>
    <row r="6" spans="2:14" ht="13.5" thickBot="1">
      <c r="G6" s="31"/>
    </row>
    <row r="7" spans="2:14" s="7" customFormat="1" ht="20" customHeight="1" thickBot="1">
      <c r="B7" s="40" t="s">
        <v>12</v>
      </c>
      <c r="C7" s="41" t="s">
        <v>7</v>
      </c>
      <c r="D7" s="481" t="s">
        <v>127</v>
      </c>
      <c r="E7" s="481"/>
      <c r="F7" s="37" t="s">
        <v>8</v>
      </c>
      <c r="G7" s="37">
        <v>2020</v>
      </c>
      <c r="H7" s="37">
        <v>2021</v>
      </c>
      <c r="I7" s="37">
        <v>2022</v>
      </c>
      <c r="J7" s="37">
        <v>2023</v>
      </c>
      <c r="K7" s="38" t="s">
        <v>38</v>
      </c>
      <c r="L7" s="38" t="s">
        <v>574</v>
      </c>
      <c r="M7" s="39" t="s">
        <v>573</v>
      </c>
    </row>
    <row r="8" spans="2:14" s="2" customFormat="1" ht="50" customHeight="1" thickBot="1">
      <c r="B8" s="493" t="s">
        <v>3</v>
      </c>
      <c r="C8" s="131" t="s">
        <v>41</v>
      </c>
      <c r="D8" s="131" t="s">
        <v>41</v>
      </c>
      <c r="E8" s="163" t="s">
        <v>340</v>
      </c>
      <c r="F8" s="164" t="s">
        <v>125</v>
      </c>
      <c r="G8" s="165">
        <v>70.2</v>
      </c>
      <c r="H8" s="166">
        <v>74.099999999999994</v>
      </c>
      <c r="I8" s="165">
        <v>77.099999999999994</v>
      </c>
      <c r="J8" s="165">
        <v>71</v>
      </c>
      <c r="K8" s="167" t="s">
        <v>707</v>
      </c>
      <c r="L8" s="168" t="s">
        <v>572</v>
      </c>
      <c r="M8" s="169" t="s">
        <v>708</v>
      </c>
    </row>
    <row r="9" spans="2:14" s="2" customFormat="1" ht="50" customHeight="1" thickBot="1">
      <c r="B9" s="494"/>
      <c r="C9" s="124" t="s">
        <v>228</v>
      </c>
      <c r="D9" s="170" t="s">
        <v>229</v>
      </c>
      <c r="E9" s="171" t="s">
        <v>452</v>
      </c>
      <c r="F9" s="164" t="s">
        <v>40</v>
      </c>
      <c r="G9" s="172" t="s">
        <v>219</v>
      </c>
      <c r="H9" s="166">
        <v>100</v>
      </c>
      <c r="I9" s="165">
        <v>122</v>
      </c>
      <c r="J9" s="165">
        <v>128</v>
      </c>
      <c r="K9" s="167" t="s">
        <v>128</v>
      </c>
      <c r="L9" s="167" t="s">
        <v>709</v>
      </c>
      <c r="M9" s="173" t="s">
        <v>575</v>
      </c>
    </row>
    <row r="10" spans="2:14" s="2" customFormat="1" ht="20" customHeight="1">
      <c r="B10" s="494"/>
      <c r="C10" s="411" t="s">
        <v>120</v>
      </c>
      <c r="D10" s="396" t="s">
        <v>99</v>
      </c>
      <c r="E10" s="174" t="s">
        <v>231</v>
      </c>
      <c r="F10" s="101" t="s">
        <v>28</v>
      </c>
      <c r="G10" s="175">
        <v>82987</v>
      </c>
      <c r="H10" s="175">
        <v>90659</v>
      </c>
      <c r="I10" s="107">
        <v>60653</v>
      </c>
      <c r="J10" s="107">
        <v>66679</v>
      </c>
      <c r="K10" s="480" t="s">
        <v>98</v>
      </c>
      <c r="L10" s="480" t="s">
        <v>580</v>
      </c>
      <c r="M10" s="447" t="s">
        <v>577</v>
      </c>
      <c r="N10" s="32"/>
    </row>
    <row r="11" spans="2:14" s="2" customFormat="1" ht="20" customHeight="1">
      <c r="B11" s="494"/>
      <c r="C11" s="409"/>
      <c r="D11" s="397"/>
      <c r="E11" s="176" t="s">
        <v>230</v>
      </c>
      <c r="F11" s="177" t="s">
        <v>11</v>
      </c>
      <c r="G11" s="178">
        <v>100</v>
      </c>
      <c r="H11" s="178">
        <v>100</v>
      </c>
      <c r="I11" s="108">
        <v>100</v>
      </c>
      <c r="J11" s="108">
        <v>100</v>
      </c>
      <c r="K11" s="470"/>
      <c r="L11" s="470"/>
      <c r="M11" s="448"/>
      <c r="N11" s="7"/>
    </row>
    <row r="12" spans="2:14" s="2" customFormat="1" ht="20" customHeight="1">
      <c r="B12" s="494"/>
      <c r="C12" s="409"/>
      <c r="D12" s="397" t="s">
        <v>100</v>
      </c>
      <c r="E12" s="176" t="s">
        <v>231</v>
      </c>
      <c r="F12" s="177" t="s">
        <v>28</v>
      </c>
      <c r="G12" s="178">
        <v>42259</v>
      </c>
      <c r="H12" s="178">
        <v>67749</v>
      </c>
      <c r="I12" s="108">
        <v>57887</v>
      </c>
      <c r="J12" s="108">
        <v>83984</v>
      </c>
      <c r="K12" s="470"/>
      <c r="L12" s="470"/>
      <c r="M12" s="448"/>
      <c r="N12" s="7"/>
    </row>
    <row r="13" spans="2:14" s="2" customFormat="1" ht="20" customHeight="1">
      <c r="B13" s="494"/>
      <c r="C13" s="409"/>
      <c r="D13" s="397"/>
      <c r="E13" s="176" t="s">
        <v>230</v>
      </c>
      <c r="F13" s="177" t="s">
        <v>11</v>
      </c>
      <c r="G13" s="178">
        <v>100</v>
      </c>
      <c r="H13" s="178">
        <v>100</v>
      </c>
      <c r="I13" s="108">
        <v>100</v>
      </c>
      <c r="J13" s="108">
        <v>100</v>
      </c>
      <c r="K13" s="470"/>
      <c r="L13" s="470"/>
      <c r="M13" s="448"/>
    </row>
    <row r="14" spans="2:14" s="2" customFormat="1" ht="20" customHeight="1">
      <c r="B14" s="494"/>
      <c r="C14" s="409"/>
      <c r="D14" s="397" t="s">
        <v>101</v>
      </c>
      <c r="E14" s="176" t="s">
        <v>231</v>
      </c>
      <c r="F14" s="177" t="s">
        <v>28</v>
      </c>
      <c r="G14" s="178">
        <v>54874</v>
      </c>
      <c r="H14" s="178">
        <v>63089</v>
      </c>
      <c r="I14" s="108">
        <v>56688</v>
      </c>
      <c r="J14" s="108">
        <v>69394</v>
      </c>
      <c r="K14" s="470"/>
      <c r="L14" s="470"/>
      <c r="M14" s="448"/>
    </row>
    <row r="15" spans="2:14" s="2" customFormat="1" ht="20" customHeight="1">
      <c r="B15" s="494"/>
      <c r="C15" s="409"/>
      <c r="D15" s="397"/>
      <c r="E15" s="176" t="s">
        <v>230</v>
      </c>
      <c r="F15" s="177" t="s">
        <v>11</v>
      </c>
      <c r="G15" s="178">
        <v>100</v>
      </c>
      <c r="H15" s="178">
        <v>100</v>
      </c>
      <c r="I15" s="108">
        <v>100</v>
      </c>
      <c r="J15" s="108">
        <v>100</v>
      </c>
      <c r="K15" s="470"/>
      <c r="L15" s="470"/>
      <c r="M15" s="448"/>
    </row>
    <row r="16" spans="2:14" s="2" customFormat="1" ht="20" customHeight="1">
      <c r="B16" s="494"/>
      <c r="C16" s="409"/>
      <c r="D16" s="397" t="s">
        <v>102</v>
      </c>
      <c r="E16" s="176" t="s">
        <v>231</v>
      </c>
      <c r="F16" s="177" t="s">
        <v>28</v>
      </c>
      <c r="G16" s="178">
        <v>4313</v>
      </c>
      <c r="H16" s="108">
        <v>0</v>
      </c>
      <c r="I16" s="108">
        <v>0</v>
      </c>
      <c r="J16" s="108">
        <v>0</v>
      </c>
      <c r="K16" s="470"/>
      <c r="L16" s="470"/>
      <c r="M16" s="448"/>
    </row>
    <row r="17" spans="2:13" s="2" customFormat="1" ht="20" customHeight="1">
      <c r="B17" s="494"/>
      <c r="C17" s="409"/>
      <c r="D17" s="397"/>
      <c r="E17" s="176" t="s">
        <v>230</v>
      </c>
      <c r="F17" s="177" t="s">
        <v>11</v>
      </c>
      <c r="G17" s="178">
        <v>100</v>
      </c>
      <c r="H17" s="179" t="s">
        <v>366</v>
      </c>
      <c r="I17" s="97" t="s">
        <v>366</v>
      </c>
      <c r="J17" s="97" t="s">
        <v>366</v>
      </c>
      <c r="K17" s="470"/>
      <c r="L17" s="470"/>
      <c r="M17" s="448"/>
    </row>
    <row r="18" spans="2:13" s="2" customFormat="1" ht="20" customHeight="1">
      <c r="B18" s="494"/>
      <c r="C18" s="409"/>
      <c r="D18" s="397" t="s">
        <v>103</v>
      </c>
      <c r="E18" s="176" t="s">
        <v>231</v>
      </c>
      <c r="F18" s="177" t="s">
        <v>28</v>
      </c>
      <c r="G18" s="178">
        <v>1</v>
      </c>
      <c r="H18" s="108">
        <v>0</v>
      </c>
      <c r="I18" s="108">
        <v>0</v>
      </c>
      <c r="J18" s="108">
        <v>0</v>
      </c>
      <c r="K18" s="470"/>
      <c r="L18" s="470"/>
      <c r="M18" s="448"/>
    </row>
    <row r="19" spans="2:13" s="2" customFormat="1" ht="20" customHeight="1">
      <c r="B19" s="494"/>
      <c r="C19" s="409"/>
      <c r="D19" s="397"/>
      <c r="E19" s="176" t="s">
        <v>230</v>
      </c>
      <c r="F19" s="177" t="s">
        <v>11</v>
      </c>
      <c r="G19" s="178">
        <v>100</v>
      </c>
      <c r="H19" s="179" t="s">
        <v>366</v>
      </c>
      <c r="I19" s="97" t="s">
        <v>366</v>
      </c>
      <c r="J19" s="97" t="s">
        <v>366</v>
      </c>
      <c r="K19" s="470"/>
      <c r="L19" s="470"/>
      <c r="M19" s="448"/>
    </row>
    <row r="20" spans="2:13" s="2" customFormat="1" ht="20" customHeight="1">
      <c r="B20" s="494"/>
      <c r="C20" s="409"/>
      <c r="D20" s="397" t="s">
        <v>104</v>
      </c>
      <c r="E20" s="176" t="s">
        <v>231</v>
      </c>
      <c r="F20" s="177" t="s">
        <v>28</v>
      </c>
      <c r="G20" s="178">
        <v>3049</v>
      </c>
      <c r="H20" s="178">
        <v>3776</v>
      </c>
      <c r="I20" s="108">
        <v>2447</v>
      </c>
      <c r="J20" s="108">
        <v>2966</v>
      </c>
      <c r="K20" s="470"/>
      <c r="L20" s="470"/>
      <c r="M20" s="448"/>
    </row>
    <row r="21" spans="2:13" s="2" customFormat="1" ht="20" customHeight="1">
      <c r="B21" s="494"/>
      <c r="C21" s="409"/>
      <c r="D21" s="401"/>
      <c r="E21" s="180" t="s">
        <v>230</v>
      </c>
      <c r="F21" s="177" t="s">
        <v>11</v>
      </c>
      <c r="G21" s="178">
        <v>100</v>
      </c>
      <c r="H21" s="178">
        <v>100</v>
      </c>
      <c r="I21" s="108">
        <v>100</v>
      </c>
      <c r="J21" s="108">
        <v>100</v>
      </c>
      <c r="K21" s="471"/>
      <c r="L21" s="471"/>
      <c r="M21" s="449"/>
    </row>
    <row r="22" spans="2:13" s="2" customFormat="1" ht="50" customHeight="1">
      <c r="B22" s="494"/>
      <c r="C22" s="409"/>
      <c r="D22" s="181" t="s">
        <v>63</v>
      </c>
      <c r="E22" s="182" t="s">
        <v>105</v>
      </c>
      <c r="F22" s="183" t="s">
        <v>28</v>
      </c>
      <c r="G22" s="184">
        <f>G10+G12+G14+G16+G18+G20</f>
        <v>187483</v>
      </c>
      <c r="H22" s="184">
        <f>H10+H12+H14+H16+H18+H20</f>
        <v>225273</v>
      </c>
      <c r="I22" s="184">
        <f>I10+I12+I14+I16+I18+I20</f>
        <v>177675</v>
      </c>
      <c r="J22" s="184">
        <f>J10+J12+J14+J16+J18+J20</f>
        <v>223023</v>
      </c>
      <c r="K22" s="185" t="s">
        <v>98</v>
      </c>
      <c r="L22" s="185"/>
      <c r="M22" s="186" t="s">
        <v>578</v>
      </c>
    </row>
    <row r="23" spans="2:13" s="2" customFormat="1" ht="50" customHeight="1" thickBot="1">
      <c r="B23" s="494"/>
      <c r="C23" s="412"/>
      <c r="D23" s="187" t="s">
        <v>1</v>
      </c>
      <c r="E23" s="188" t="s">
        <v>232</v>
      </c>
      <c r="F23" s="189" t="s">
        <v>11</v>
      </c>
      <c r="G23" s="190">
        <v>90</v>
      </c>
      <c r="H23" s="190">
        <v>88</v>
      </c>
      <c r="I23" s="191">
        <v>86</v>
      </c>
      <c r="J23" s="191">
        <v>84</v>
      </c>
      <c r="K23" s="188" t="s">
        <v>98</v>
      </c>
      <c r="L23" s="188" t="s">
        <v>576</v>
      </c>
      <c r="M23" s="192" t="s">
        <v>579</v>
      </c>
    </row>
    <row r="24" spans="2:13" s="2" customFormat="1" ht="50" customHeight="1" thickBot="1">
      <c r="B24" s="495"/>
      <c r="C24" s="131" t="s">
        <v>4</v>
      </c>
      <c r="D24" s="124" t="s">
        <v>4</v>
      </c>
      <c r="E24" s="171" t="s">
        <v>234</v>
      </c>
      <c r="F24" s="193" t="s">
        <v>28</v>
      </c>
      <c r="G24" s="194">
        <v>0</v>
      </c>
      <c r="H24" s="194">
        <v>0</v>
      </c>
      <c r="I24" s="128">
        <v>0</v>
      </c>
      <c r="J24" s="128">
        <v>0</v>
      </c>
      <c r="K24" s="171" t="s">
        <v>233</v>
      </c>
      <c r="L24" s="171"/>
      <c r="M24" s="195"/>
    </row>
    <row r="25" spans="2:13" s="2" customFormat="1" ht="50" customHeight="1">
      <c r="B25" s="196" t="s">
        <v>42</v>
      </c>
      <c r="C25" s="411" t="s">
        <v>243</v>
      </c>
      <c r="D25" s="197" t="s">
        <v>242</v>
      </c>
      <c r="E25" s="198" t="s">
        <v>46</v>
      </c>
      <c r="F25" s="199" t="s">
        <v>28</v>
      </c>
      <c r="G25" s="200">
        <v>89298</v>
      </c>
      <c r="H25" s="200">
        <v>86927</v>
      </c>
      <c r="I25" s="200">
        <v>87800</v>
      </c>
      <c r="J25" s="200">
        <v>85592</v>
      </c>
      <c r="K25" s="201" t="s">
        <v>87</v>
      </c>
      <c r="L25" s="202" t="s">
        <v>555</v>
      </c>
      <c r="M25" s="203"/>
    </row>
    <row r="26" spans="2:13" s="2" customFormat="1" ht="20" customHeight="1">
      <c r="B26" s="204"/>
      <c r="C26" s="409"/>
      <c r="D26" s="416" t="s">
        <v>365</v>
      </c>
      <c r="E26" s="438" t="s">
        <v>56</v>
      </c>
      <c r="F26" s="205" t="s">
        <v>28</v>
      </c>
      <c r="G26" s="206">
        <v>3445</v>
      </c>
      <c r="H26" s="206">
        <v>3448</v>
      </c>
      <c r="I26" s="206">
        <v>3406</v>
      </c>
      <c r="J26" s="206">
        <v>3341</v>
      </c>
      <c r="K26" s="469" t="s">
        <v>87</v>
      </c>
      <c r="L26" s="469" t="s">
        <v>555</v>
      </c>
      <c r="M26" s="468"/>
    </row>
    <row r="27" spans="2:13" s="2" customFormat="1" ht="20" customHeight="1">
      <c r="B27" s="204"/>
      <c r="C27" s="409"/>
      <c r="D27" s="409"/>
      <c r="E27" s="479"/>
      <c r="F27" s="207" t="s">
        <v>11</v>
      </c>
      <c r="G27" s="208">
        <v>3.86</v>
      </c>
      <c r="H27" s="208">
        <v>3.97</v>
      </c>
      <c r="I27" s="208">
        <v>3.88</v>
      </c>
      <c r="J27" s="208">
        <f>J26/$J$25*100</f>
        <v>3.9034021871202915</v>
      </c>
      <c r="K27" s="470"/>
      <c r="L27" s="470"/>
      <c r="M27" s="448"/>
    </row>
    <row r="28" spans="2:13" s="2" customFormat="1" ht="20" customHeight="1">
      <c r="B28" s="204"/>
      <c r="C28" s="409"/>
      <c r="D28" s="409"/>
      <c r="E28" s="433" t="s">
        <v>57</v>
      </c>
      <c r="F28" s="177" t="s">
        <v>28</v>
      </c>
      <c r="G28" s="178">
        <v>12442</v>
      </c>
      <c r="H28" s="178">
        <v>12358</v>
      </c>
      <c r="I28" s="178">
        <v>12258</v>
      </c>
      <c r="J28" s="178">
        <v>12307</v>
      </c>
      <c r="K28" s="470"/>
      <c r="L28" s="470"/>
      <c r="M28" s="448"/>
    </row>
    <row r="29" spans="2:13" s="2" customFormat="1" ht="20" customHeight="1">
      <c r="B29" s="204"/>
      <c r="C29" s="409"/>
      <c r="D29" s="409"/>
      <c r="E29" s="479"/>
      <c r="F29" s="177" t="s">
        <v>11</v>
      </c>
      <c r="G29" s="209">
        <v>13.93</v>
      </c>
      <c r="H29" s="209">
        <v>14.22</v>
      </c>
      <c r="I29" s="208">
        <v>13.96</v>
      </c>
      <c r="J29" s="208">
        <f>J28/$J$25*100</f>
        <v>14.378680250490699</v>
      </c>
      <c r="K29" s="470"/>
      <c r="L29" s="470"/>
      <c r="M29" s="448"/>
    </row>
    <row r="30" spans="2:13" s="2" customFormat="1" ht="20" customHeight="1">
      <c r="B30" s="204"/>
      <c r="C30" s="409"/>
      <c r="D30" s="409"/>
      <c r="E30" s="433" t="s">
        <v>58</v>
      </c>
      <c r="F30" s="177" t="s">
        <v>28</v>
      </c>
      <c r="G30" s="178">
        <v>4579</v>
      </c>
      <c r="H30" s="178">
        <v>4407</v>
      </c>
      <c r="I30" s="178">
        <v>4421</v>
      </c>
      <c r="J30" s="178">
        <v>4365</v>
      </c>
      <c r="K30" s="470"/>
      <c r="L30" s="470"/>
      <c r="M30" s="448"/>
    </row>
    <row r="31" spans="2:13" s="2" customFormat="1" ht="20" customHeight="1">
      <c r="B31" s="204"/>
      <c r="C31" s="409"/>
      <c r="D31" s="409"/>
      <c r="E31" s="479"/>
      <c r="F31" s="177" t="s">
        <v>11</v>
      </c>
      <c r="G31" s="209">
        <v>5.13</v>
      </c>
      <c r="H31" s="209">
        <v>5.07</v>
      </c>
      <c r="I31" s="208">
        <v>5.04</v>
      </c>
      <c r="J31" s="208">
        <f>J30/$J$25*100</f>
        <v>5.0997756799700911</v>
      </c>
      <c r="K31" s="470"/>
      <c r="L31" s="470"/>
      <c r="M31" s="448"/>
    </row>
    <row r="32" spans="2:13" s="2" customFormat="1" ht="20" customHeight="1">
      <c r="B32" s="204"/>
      <c r="C32" s="409"/>
      <c r="D32" s="409"/>
      <c r="E32" s="433" t="s">
        <v>59</v>
      </c>
      <c r="F32" s="177" t="s">
        <v>28</v>
      </c>
      <c r="G32" s="178">
        <v>57249</v>
      </c>
      <c r="H32" s="178">
        <v>55703</v>
      </c>
      <c r="I32" s="178">
        <v>56794</v>
      </c>
      <c r="J32" s="178">
        <v>54995</v>
      </c>
      <c r="K32" s="470"/>
      <c r="L32" s="470"/>
      <c r="M32" s="448"/>
    </row>
    <row r="33" spans="2:13" s="2" customFormat="1" ht="20" customHeight="1">
      <c r="B33" s="204"/>
      <c r="C33" s="409"/>
      <c r="D33" s="409"/>
      <c r="E33" s="479"/>
      <c r="F33" s="210" t="s">
        <v>11</v>
      </c>
      <c r="G33" s="211">
        <v>64.11</v>
      </c>
      <c r="H33" s="209">
        <v>64.08</v>
      </c>
      <c r="I33" s="208">
        <v>64.69</v>
      </c>
      <c r="J33" s="208">
        <f>J32/$J$25*100</f>
        <v>64.252500233666694</v>
      </c>
      <c r="K33" s="470"/>
      <c r="L33" s="470"/>
      <c r="M33" s="448"/>
    </row>
    <row r="34" spans="2:13" s="2" customFormat="1" ht="20" customHeight="1">
      <c r="B34" s="204"/>
      <c r="C34" s="409"/>
      <c r="D34" s="409"/>
      <c r="E34" s="433" t="s">
        <v>60</v>
      </c>
      <c r="F34" s="177" t="s">
        <v>28</v>
      </c>
      <c r="G34" s="178">
        <v>11583</v>
      </c>
      <c r="H34" s="178">
        <v>11011</v>
      </c>
      <c r="I34" s="178">
        <v>10921</v>
      </c>
      <c r="J34" s="178">
        <v>10584</v>
      </c>
      <c r="K34" s="470"/>
      <c r="L34" s="470"/>
      <c r="M34" s="448"/>
    </row>
    <row r="35" spans="2:13" s="2" customFormat="1" ht="20" customHeight="1">
      <c r="B35" s="204"/>
      <c r="C35" s="409"/>
      <c r="D35" s="486"/>
      <c r="E35" s="437"/>
      <c r="F35" s="212" t="s">
        <v>11</v>
      </c>
      <c r="G35" s="213">
        <v>12.97</v>
      </c>
      <c r="H35" s="213">
        <v>12.67</v>
      </c>
      <c r="I35" s="214">
        <v>12.44</v>
      </c>
      <c r="J35" s="214">
        <f>J34/$J$25*100</f>
        <v>12.36564164875222</v>
      </c>
      <c r="K35" s="471"/>
      <c r="L35" s="471"/>
      <c r="M35" s="449"/>
    </row>
    <row r="36" spans="2:13" s="2" customFormat="1" ht="20" customHeight="1">
      <c r="B36" s="204"/>
      <c r="C36" s="409"/>
      <c r="D36" s="416" t="s">
        <v>244</v>
      </c>
      <c r="E36" s="438" t="s">
        <v>56</v>
      </c>
      <c r="F36" s="205" t="s">
        <v>28</v>
      </c>
      <c r="G36" s="206">
        <v>2386</v>
      </c>
      <c r="H36" s="215">
        <v>2553</v>
      </c>
      <c r="I36" s="215">
        <v>2584</v>
      </c>
      <c r="J36" s="215">
        <v>2512</v>
      </c>
      <c r="K36" s="469" t="s">
        <v>87</v>
      </c>
      <c r="L36" s="469" t="s">
        <v>556</v>
      </c>
      <c r="M36" s="468"/>
    </row>
    <row r="37" spans="2:13" s="2" customFormat="1" ht="20" customHeight="1">
      <c r="B37" s="204"/>
      <c r="C37" s="409"/>
      <c r="D37" s="409"/>
      <c r="E37" s="479"/>
      <c r="F37" s="207" t="s">
        <v>11</v>
      </c>
      <c r="G37" s="208">
        <v>2.67</v>
      </c>
      <c r="H37" s="208">
        <v>2.94</v>
      </c>
      <c r="I37" s="208">
        <v>2.94</v>
      </c>
      <c r="J37" s="208">
        <f>J36/$J$25*100</f>
        <v>2.9348537246471631</v>
      </c>
      <c r="K37" s="470"/>
      <c r="L37" s="470"/>
      <c r="M37" s="448"/>
    </row>
    <row r="38" spans="2:13" s="2" customFormat="1" ht="20" customHeight="1">
      <c r="B38" s="204"/>
      <c r="C38" s="409"/>
      <c r="D38" s="409"/>
      <c r="E38" s="433" t="s">
        <v>57</v>
      </c>
      <c r="F38" s="177" t="s">
        <v>28</v>
      </c>
      <c r="G38" s="215">
        <v>8882</v>
      </c>
      <c r="H38" s="215">
        <v>9401</v>
      </c>
      <c r="I38" s="215">
        <v>9634</v>
      </c>
      <c r="J38" s="215">
        <v>9683</v>
      </c>
      <c r="K38" s="470"/>
      <c r="L38" s="470"/>
      <c r="M38" s="448"/>
    </row>
    <row r="39" spans="2:13" s="2" customFormat="1" ht="20" customHeight="1">
      <c r="B39" s="204"/>
      <c r="C39" s="409"/>
      <c r="D39" s="409"/>
      <c r="E39" s="479"/>
      <c r="F39" s="177" t="s">
        <v>11</v>
      </c>
      <c r="G39" s="209">
        <v>9.9499999999999993</v>
      </c>
      <c r="H39" s="208">
        <v>10.81</v>
      </c>
      <c r="I39" s="208">
        <v>10.97</v>
      </c>
      <c r="J39" s="208">
        <f>J38/$J$25*100</f>
        <v>11.312973175063091</v>
      </c>
      <c r="K39" s="470"/>
      <c r="L39" s="470"/>
      <c r="M39" s="448"/>
    </row>
    <row r="40" spans="2:13" s="2" customFormat="1" ht="20" customHeight="1">
      <c r="B40" s="204"/>
      <c r="C40" s="409"/>
      <c r="D40" s="409"/>
      <c r="E40" s="433" t="s">
        <v>58</v>
      </c>
      <c r="F40" s="177" t="s">
        <v>28</v>
      </c>
      <c r="G40" s="178">
        <v>3453</v>
      </c>
      <c r="H40" s="215">
        <v>3508</v>
      </c>
      <c r="I40" s="215">
        <v>3628</v>
      </c>
      <c r="J40" s="215">
        <v>3575</v>
      </c>
      <c r="K40" s="470"/>
      <c r="L40" s="470"/>
      <c r="M40" s="448"/>
    </row>
    <row r="41" spans="2:13" s="2" customFormat="1" ht="20" customHeight="1">
      <c r="B41" s="204"/>
      <c r="C41" s="409"/>
      <c r="D41" s="409"/>
      <c r="E41" s="479"/>
      <c r="F41" s="177" t="s">
        <v>11</v>
      </c>
      <c r="G41" s="209">
        <v>3.87</v>
      </c>
      <c r="H41" s="208">
        <v>4.04</v>
      </c>
      <c r="I41" s="208">
        <v>4.13</v>
      </c>
      <c r="J41" s="208">
        <f>J40/$J$25*100</f>
        <v>4.1767922235722965</v>
      </c>
      <c r="K41" s="470"/>
      <c r="L41" s="470"/>
      <c r="M41" s="448"/>
    </row>
    <row r="42" spans="2:13" s="2" customFormat="1" ht="20" customHeight="1">
      <c r="B42" s="204"/>
      <c r="C42" s="409"/>
      <c r="D42" s="409"/>
      <c r="E42" s="433" t="s">
        <v>59</v>
      </c>
      <c r="F42" s="177" t="s">
        <v>28</v>
      </c>
      <c r="G42" s="178">
        <v>45186</v>
      </c>
      <c r="H42" s="215">
        <v>46971</v>
      </c>
      <c r="I42" s="215">
        <v>48715</v>
      </c>
      <c r="J42" s="215">
        <v>47776</v>
      </c>
      <c r="K42" s="470"/>
      <c r="L42" s="470"/>
      <c r="M42" s="448"/>
    </row>
    <row r="43" spans="2:13" s="2" customFormat="1" ht="20" customHeight="1">
      <c r="B43" s="204"/>
      <c r="C43" s="409"/>
      <c r="D43" s="409"/>
      <c r="E43" s="479"/>
      <c r="F43" s="210" t="s">
        <v>11</v>
      </c>
      <c r="G43" s="209">
        <v>50.6</v>
      </c>
      <c r="H43" s="208">
        <v>54.03</v>
      </c>
      <c r="I43" s="208">
        <v>55.48</v>
      </c>
      <c r="J43" s="208">
        <f>J42/$J$25*100</f>
        <v>55.81830077577343</v>
      </c>
      <c r="K43" s="470"/>
      <c r="L43" s="470"/>
      <c r="M43" s="448"/>
    </row>
    <row r="44" spans="2:13" s="2" customFormat="1" ht="20" customHeight="1">
      <c r="B44" s="204"/>
      <c r="C44" s="409"/>
      <c r="D44" s="409"/>
      <c r="E44" s="433" t="s">
        <v>60</v>
      </c>
      <c r="F44" s="177" t="s">
        <v>28</v>
      </c>
      <c r="G44" s="178">
        <v>8950</v>
      </c>
      <c r="H44" s="215">
        <v>9038</v>
      </c>
      <c r="I44" s="215">
        <v>9038</v>
      </c>
      <c r="J44" s="215">
        <v>8831</v>
      </c>
      <c r="K44" s="470"/>
      <c r="L44" s="470"/>
      <c r="M44" s="448"/>
    </row>
    <row r="45" spans="2:13" s="2" customFormat="1" ht="20" customHeight="1">
      <c r="B45" s="204"/>
      <c r="C45" s="409"/>
      <c r="D45" s="409"/>
      <c r="E45" s="437"/>
      <c r="F45" s="212" t="s">
        <v>11</v>
      </c>
      <c r="G45" s="213">
        <v>10.02</v>
      </c>
      <c r="H45" s="213">
        <v>10.4</v>
      </c>
      <c r="I45" s="214">
        <v>10.29</v>
      </c>
      <c r="J45" s="214">
        <f>J44/$J$25*100</f>
        <v>10.317553042340407</v>
      </c>
      <c r="K45" s="471"/>
      <c r="L45" s="471"/>
      <c r="M45" s="449"/>
    </row>
    <row r="46" spans="2:13" s="2" customFormat="1" ht="20" customHeight="1">
      <c r="B46" s="204"/>
      <c r="C46" s="409"/>
      <c r="D46" s="416" t="s">
        <v>245</v>
      </c>
      <c r="E46" s="438" t="s">
        <v>56</v>
      </c>
      <c r="F46" s="205" t="s">
        <v>28</v>
      </c>
      <c r="G46" s="206">
        <v>1059</v>
      </c>
      <c r="H46" s="206">
        <v>895</v>
      </c>
      <c r="I46" s="206">
        <v>822</v>
      </c>
      <c r="J46" s="215">
        <v>829</v>
      </c>
      <c r="K46" s="469" t="s">
        <v>87</v>
      </c>
      <c r="L46" s="469" t="s">
        <v>557</v>
      </c>
      <c r="M46" s="468"/>
    </row>
    <row r="47" spans="2:13" s="2" customFormat="1" ht="20" customHeight="1">
      <c r="B47" s="204"/>
      <c r="C47" s="409"/>
      <c r="D47" s="409"/>
      <c r="E47" s="479"/>
      <c r="F47" s="207" t="s">
        <v>11</v>
      </c>
      <c r="G47" s="208">
        <v>1.19</v>
      </c>
      <c r="H47" s="208">
        <v>1.03</v>
      </c>
      <c r="I47" s="208">
        <v>0.94</v>
      </c>
      <c r="J47" s="208">
        <f>J46/$J$25*100</f>
        <v>0.96854846247312831</v>
      </c>
      <c r="K47" s="470"/>
      <c r="L47" s="470"/>
      <c r="M47" s="448"/>
    </row>
    <row r="48" spans="2:13" s="2" customFormat="1" ht="20" customHeight="1">
      <c r="B48" s="204"/>
      <c r="C48" s="409"/>
      <c r="D48" s="409"/>
      <c r="E48" s="433" t="s">
        <v>57</v>
      </c>
      <c r="F48" s="177" t="s">
        <v>28</v>
      </c>
      <c r="G48" s="215">
        <v>3560</v>
      </c>
      <c r="H48" s="215">
        <v>2957</v>
      </c>
      <c r="I48" s="215">
        <v>2624</v>
      </c>
      <c r="J48" s="215">
        <v>2624</v>
      </c>
      <c r="K48" s="470"/>
      <c r="L48" s="470"/>
      <c r="M48" s="448"/>
    </row>
    <row r="49" spans="2:13" s="2" customFormat="1" ht="20" customHeight="1">
      <c r="B49" s="204"/>
      <c r="C49" s="409"/>
      <c r="D49" s="409"/>
      <c r="E49" s="479"/>
      <c r="F49" s="177" t="s">
        <v>11</v>
      </c>
      <c r="G49" s="209">
        <v>3.99</v>
      </c>
      <c r="H49" s="209">
        <v>3.4</v>
      </c>
      <c r="I49" s="208">
        <v>2.99</v>
      </c>
      <c r="J49" s="215">
        <f>J48/$J$25*100</f>
        <v>3.0657070754276101</v>
      </c>
      <c r="K49" s="470"/>
      <c r="L49" s="470"/>
      <c r="M49" s="448"/>
    </row>
    <row r="50" spans="2:13" s="2" customFormat="1" ht="20" customHeight="1">
      <c r="B50" s="204"/>
      <c r="C50" s="409"/>
      <c r="D50" s="409"/>
      <c r="E50" s="433" t="s">
        <v>58</v>
      </c>
      <c r="F50" s="177" t="s">
        <v>28</v>
      </c>
      <c r="G50" s="178">
        <v>1126</v>
      </c>
      <c r="H50" s="178">
        <v>899</v>
      </c>
      <c r="I50" s="178">
        <v>793</v>
      </c>
      <c r="J50" s="215">
        <v>790</v>
      </c>
      <c r="K50" s="470"/>
      <c r="L50" s="470"/>
      <c r="M50" s="448"/>
    </row>
    <row r="51" spans="2:13" s="2" customFormat="1" ht="20" customHeight="1">
      <c r="B51" s="204"/>
      <c r="C51" s="409"/>
      <c r="D51" s="409"/>
      <c r="E51" s="479"/>
      <c r="F51" s="177" t="s">
        <v>11</v>
      </c>
      <c r="G51" s="209">
        <v>1.26</v>
      </c>
      <c r="H51" s="209">
        <v>1.03</v>
      </c>
      <c r="I51" s="208">
        <v>0.9</v>
      </c>
      <c r="J51" s="208">
        <f>J50/$J$25*100</f>
        <v>0.92298345639779422</v>
      </c>
      <c r="K51" s="470"/>
      <c r="L51" s="470"/>
      <c r="M51" s="448"/>
    </row>
    <row r="52" spans="2:13" s="2" customFormat="1" ht="20" customHeight="1">
      <c r="B52" s="204"/>
      <c r="C52" s="409"/>
      <c r="D52" s="409"/>
      <c r="E52" s="433" t="s">
        <v>59</v>
      </c>
      <c r="F52" s="177" t="s">
        <v>28</v>
      </c>
      <c r="G52" s="178">
        <v>12063</v>
      </c>
      <c r="H52" s="215">
        <v>8732</v>
      </c>
      <c r="I52" s="215">
        <v>8079</v>
      </c>
      <c r="J52" s="215">
        <v>7219</v>
      </c>
      <c r="K52" s="470"/>
      <c r="L52" s="470"/>
      <c r="M52" s="448"/>
    </row>
    <row r="53" spans="2:13" s="2" customFormat="1" ht="20" customHeight="1">
      <c r="B53" s="204"/>
      <c r="C53" s="409"/>
      <c r="D53" s="409"/>
      <c r="E53" s="479"/>
      <c r="F53" s="210" t="s">
        <v>11</v>
      </c>
      <c r="G53" s="209">
        <v>13.51</v>
      </c>
      <c r="H53" s="209">
        <v>10.050000000000001</v>
      </c>
      <c r="I53" s="208">
        <v>9.1999999999999993</v>
      </c>
      <c r="J53" s="208">
        <f>J52/$J$25*100</f>
        <v>8.4341994578932606</v>
      </c>
      <c r="K53" s="470"/>
      <c r="L53" s="470"/>
      <c r="M53" s="448"/>
    </row>
    <row r="54" spans="2:13" s="2" customFormat="1" ht="20" customHeight="1">
      <c r="B54" s="204"/>
      <c r="C54" s="409"/>
      <c r="D54" s="409"/>
      <c r="E54" s="433" t="s">
        <v>60</v>
      </c>
      <c r="F54" s="177" t="s">
        <v>28</v>
      </c>
      <c r="G54" s="178">
        <v>2633</v>
      </c>
      <c r="H54" s="215">
        <v>1973</v>
      </c>
      <c r="I54" s="215">
        <v>1883</v>
      </c>
      <c r="J54" s="215">
        <v>1753</v>
      </c>
      <c r="K54" s="470"/>
      <c r="L54" s="470"/>
      <c r="M54" s="448"/>
    </row>
    <row r="55" spans="2:13" s="2" customFormat="1" ht="20" customHeight="1">
      <c r="B55" s="204"/>
      <c r="C55" s="409"/>
      <c r="D55" s="409"/>
      <c r="E55" s="437"/>
      <c r="F55" s="212" t="s">
        <v>11</v>
      </c>
      <c r="G55" s="213">
        <v>2.95</v>
      </c>
      <c r="H55" s="213">
        <v>2.27</v>
      </c>
      <c r="I55" s="214">
        <v>2.14</v>
      </c>
      <c r="J55" s="214">
        <f>J54/$J$25*100</f>
        <v>2.048088606411814</v>
      </c>
      <c r="K55" s="471"/>
      <c r="L55" s="471"/>
      <c r="M55" s="449"/>
    </row>
    <row r="56" spans="2:13" s="2" customFormat="1" ht="20" customHeight="1">
      <c r="B56" s="204"/>
      <c r="C56" s="409"/>
      <c r="D56" s="416" t="s">
        <v>246</v>
      </c>
      <c r="E56" s="438" t="s">
        <v>56</v>
      </c>
      <c r="F56" s="205" t="s">
        <v>28</v>
      </c>
      <c r="G56" s="206">
        <v>3417</v>
      </c>
      <c r="H56" s="215">
        <v>3421</v>
      </c>
      <c r="I56" s="215">
        <v>3389</v>
      </c>
      <c r="J56" s="215">
        <v>3327</v>
      </c>
      <c r="K56" s="469" t="s">
        <v>87</v>
      </c>
      <c r="L56" s="469" t="s">
        <v>558</v>
      </c>
      <c r="M56" s="468"/>
    </row>
    <row r="57" spans="2:13" s="2" customFormat="1" ht="20" customHeight="1">
      <c r="B57" s="204"/>
      <c r="C57" s="409"/>
      <c r="D57" s="409"/>
      <c r="E57" s="479"/>
      <c r="F57" s="207" t="s">
        <v>11</v>
      </c>
      <c r="G57" s="208">
        <v>3.83</v>
      </c>
      <c r="H57" s="208">
        <v>3.94</v>
      </c>
      <c r="I57" s="208">
        <v>3.86</v>
      </c>
      <c r="J57" s="208">
        <f>J56/$J$25*100</f>
        <v>3.8870455182727359</v>
      </c>
      <c r="K57" s="470"/>
      <c r="L57" s="470"/>
      <c r="M57" s="448"/>
    </row>
    <row r="58" spans="2:13" s="2" customFormat="1" ht="20" customHeight="1">
      <c r="B58" s="204"/>
      <c r="C58" s="409"/>
      <c r="D58" s="409"/>
      <c r="E58" s="433" t="s">
        <v>57</v>
      </c>
      <c r="F58" s="177" t="s">
        <v>28</v>
      </c>
      <c r="G58" s="215">
        <v>12364</v>
      </c>
      <c r="H58" s="215">
        <v>12229</v>
      </c>
      <c r="I58" s="215">
        <v>12229</v>
      </c>
      <c r="J58" s="215">
        <v>12219</v>
      </c>
      <c r="K58" s="470"/>
      <c r="L58" s="470"/>
      <c r="M58" s="448"/>
    </row>
    <row r="59" spans="2:13" s="2" customFormat="1" ht="20" customHeight="1">
      <c r="B59" s="204"/>
      <c r="C59" s="409"/>
      <c r="D59" s="409"/>
      <c r="E59" s="479"/>
      <c r="F59" s="177" t="s">
        <v>11</v>
      </c>
      <c r="G59" s="209">
        <v>13.85</v>
      </c>
      <c r="H59" s="209">
        <v>14.07</v>
      </c>
      <c r="I59" s="209">
        <v>13.93</v>
      </c>
      <c r="J59" s="209">
        <f>J58/$J$25*100</f>
        <v>14.27586690344892</v>
      </c>
      <c r="K59" s="470"/>
      <c r="L59" s="470"/>
      <c r="M59" s="448"/>
    </row>
    <row r="60" spans="2:13" s="2" customFormat="1" ht="20" customHeight="1">
      <c r="B60" s="204"/>
      <c r="C60" s="409"/>
      <c r="D60" s="409"/>
      <c r="E60" s="433" t="s">
        <v>58</v>
      </c>
      <c r="F60" s="177" t="s">
        <v>28</v>
      </c>
      <c r="G60" s="178">
        <v>4559</v>
      </c>
      <c r="H60" s="215">
        <v>4389</v>
      </c>
      <c r="I60" s="215">
        <v>4413</v>
      </c>
      <c r="J60" s="215">
        <v>4349</v>
      </c>
      <c r="K60" s="470"/>
      <c r="L60" s="470"/>
      <c r="M60" s="448"/>
    </row>
    <row r="61" spans="2:13" s="2" customFormat="1" ht="20" customHeight="1">
      <c r="B61" s="204"/>
      <c r="C61" s="409"/>
      <c r="D61" s="409"/>
      <c r="E61" s="479"/>
      <c r="F61" s="177" t="s">
        <v>11</v>
      </c>
      <c r="G61" s="209">
        <v>5.1100000000000003</v>
      </c>
      <c r="H61" s="209">
        <v>5.05</v>
      </c>
      <c r="I61" s="208">
        <v>5.03</v>
      </c>
      <c r="J61" s="208">
        <f>J60/$J$25*100</f>
        <v>5.0810823441443125</v>
      </c>
      <c r="K61" s="470"/>
      <c r="L61" s="470"/>
      <c r="M61" s="448"/>
    </row>
    <row r="62" spans="2:13" s="2" customFormat="1" ht="20" customHeight="1">
      <c r="B62" s="204"/>
      <c r="C62" s="409"/>
      <c r="D62" s="409"/>
      <c r="E62" s="433" t="s">
        <v>59</v>
      </c>
      <c r="F62" s="177" t="s">
        <v>28</v>
      </c>
      <c r="G62" s="178">
        <v>56955</v>
      </c>
      <c r="H62" s="215">
        <v>55203</v>
      </c>
      <c r="I62" s="215">
        <v>56481</v>
      </c>
      <c r="J62" s="215">
        <v>54708</v>
      </c>
      <c r="K62" s="470"/>
      <c r="L62" s="470"/>
      <c r="M62" s="448"/>
    </row>
    <row r="63" spans="2:13" s="2" customFormat="1" ht="20" customHeight="1">
      <c r="B63" s="204"/>
      <c r="C63" s="409"/>
      <c r="D63" s="409"/>
      <c r="E63" s="479"/>
      <c r="F63" s="210" t="s">
        <v>11</v>
      </c>
      <c r="G63" s="211">
        <v>63.78</v>
      </c>
      <c r="H63" s="209">
        <v>63.51</v>
      </c>
      <c r="I63" s="208">
        <v>64.33</v>
      </c>
      <c r="J63" s="208">
        <f>J62/$J$25*100</f>
        <v>63.917188522291802</v>
      </c>
      <c r="K63" s="470"/>
      <c r="L63" s="470"/>
      <c r="M63" s="448"/>
    </row>
    <row r="64" spans="2:13" s="2" customFormat="1" ht="20" customHeight="1">
      <c r="B64" s="204"/>
      <c r="C64" s="409"/>
      <c r="D64" s="409"/>
      <c r="E64" s="433" t="s">
        <v>60</v>
      </c>
      <c r="F64" s="177" t="s">
        <v>28</v>
      </c>
      <c r="G64" s="178">
        <v>11524</v>
      </c>
      <c r="H64" s="215">
        <v>10934</v>
      </c>
      <c r="I64" s="215">
        <v>10895</v>
      </c>
      <c r="J64" s="215">
        <v>10557</v>
      </c>
      <c r="K64" s="470"/>
      <c r="L64" s="470"/>
      <c r="M64" s="448"/>
    </row>
    <row r="65" spans="2:13" s="2" customFormat="1" ht="20" customHeight="1">
      <c r="B65" s="204"/>
      <c r="C65" s="409"/>
      <c r="D65" s="409"/>
      <c r="E65" s="437"/>
      <c r="F65" s="212" t="s">
        <v>11</v>
      </c>
      <c r="G65" s="213">
        <v>12.91</v>
      </c>
      <c r="H65" s="213">
        <v>12.58</v>
      </c>
      <c r="I65" s="214">
        <v>12.41</v>
      </c>
      <c r="J65" s="214">
        <f>J64/$J$25*100</f>
        <v>12.33409664454622</v>
      </c>
      <c r="K65" s="471"/>
      <c r="L65" s="471"/>
      <c r="M65" s="449"/>
    </row>
    <row r="66" spans="2:13" s="2" customFormat="1" ht="20" customHeight="1">
      <c r="B66" s="204"/>
      <c r="C66" s="409"/>
      <c r="D66" s="416" t="s">
        <v>247</v>
      </c>
      <c r="E66" s="438" t="s">
        <v>56</v>
      </c>
      <c r="F66" s="205" t="s">
        <v>28</v>
      </c>
      <c r="G66" s="206">
        <v>28</v>
      </c>
      <c r="H66" s="206">
        <v>27</v>
      </c>
      <c r="I66" s="206">
        <v>17</v>
      </c>
      <c r="J66" s="215">
        <v>14</v>
      </c>
      <c r="K66" s="469" t="s">
        <v>87</v>
      </c>
      <c r="L66" s="469" t="s">
        <v>559</v>
      </c>
      <c r="M66" s="468"/>
    </row>
    <row r="67" spans="2:13" s="2" customFormat="1" ht="20" customHeight="1">
      <c r="B67" s="204"/>
      <c r="C67" s="409"/>
      <c r="D67" s="409"/>
      <c r="E67" s="479"/>
      <c r="F67" s="207" t="s">
        <v>11</v>
      </c>
      <c r="G67" s="208">
        <v>0.03</v>
      </c>
      <c r="H67" s="208">
        <v>0.03</v>
      </c>
      <c r="I67" s="208">
        <v>0.02</v>
      </c>
      <c r="J67" s="209">
        <f>J66/$J$25*100</f>
        <v>1.6356668847555846E-2</v>
      </c>
      <c r="K67" s="470"/>
      <c r="L67" s="470"/>
      <c r="M67" s="448"/>
    </row>
    <row r="68" spans="2:13" s="2" customFormat="1" ht="20" customHeight="1">
      <c r="B68" s="204"/>
      <c r="C68" s="409"/>
      <c r="D68" s="409"/>
      <c r="E68" s="433" t="s">
        <v>57</v>
      </c>
      <c r="F68" s="177" t="s">
        <v>28</v>
      </c>
      <c r="G68" s="215">
        <v>78</v>
      </c>
      <c r="H68" s="215">
        <v>129</v>
      </c>
      <c r="I68" s="215">
        <v>29</v>
      </c>
      <c r="J68" s="215">
        <v>88</v>
      </c>
      <c r="K68" s="470"/>
      <c r="L68" s="470"/>
      <c r="M68" s="448"/>
    </row>
    <row r="69" spans="2:13" s="2" customFormat="1" ht="20" customHeight="1">
      <c r="B69" s="204"/>
      <c r="C69" s="409"/>
      <c r="D69" s="409"/>
      <c r="E69" s="479"/>
      <c r="F69" s="177" t="s">
        <v>11</v>
      </c>
      <c r="G69" s="209">
        <v>0.09</v>
      </c>
      <c r="H69" s="209">
        <v>0.14000000000000001</v>
      </c>
      <c r="I69" s="209">
        <v>0.03</v>
      </c>
      <c r="J69" s="209">
        <f>J68/$J$25*100</f>
        <v>0.10281334704177959</v>
      </c>
      <c r="K69" s="470"/>
      <c r="L69" s="470"/>
      <c r="M69" s="448"/>
    </row>
    <row r="70" spans="2:13" s="2" customFormat="1" ht="20" customHeight="1">
      <c r="B70" s="204"/>
      <c r="C70" s="409"/>
      <c r="D70" s="409"/>
      <c r="E70" s="433" t="s">
        <v>58</v>
      </c>
      <c r="F70" s="177" t="s">
        <v>28</v>
      </c>
      <c r="G70" s="178">
        <v>20</v>
      </c>
      <c r="H70" s="215">
        <v>18</v>
      </c>
      <c r="I70" s="215">
        <v>8</v>
      </c>
      <c r="J70" s="215">
        <v>16</v>
      </c>
      <c r="K70" s="470"/>
      <c r="L70" s="470"/>
      <c r="M70" s="448"/>
    </row>
    <row r="71" spans="2:13" s="2" customFormat="1" ht="20" customHeight="1">
      <c r="B71" s="204"/>
      <c r="C71" s="409"/>
      <c r="D71" s="409"/>
      <c r="E71" s="479"/>
      <c r="F71" s="177" t="s">
        <v>11</v>
      </c>
      <c r="G71" s="209">
        <v>0.02</v>
      </c>
      <c r="H71" s="209">
        <v>0.02</v>
      </c>
      <c r="I71" s="209">
        <v>0.01</v>
      </c>
      <c r="J71" s="209">
        <f>J70/$J$25*100</f>
        <v>1.8693335825778111E-2</v>
      </c>
      <c r="K71" s="470"/>
      <c r="L71" s="470"/>
      <c r="M71" s="448"/>
    </row>
    <row r="72" spans="2:13" s="2" customFormat="1" ht="20" customHeight="1">
      <c r="B72" s="204"/>
      <c r="C72" s="409"/>
      <c r="D72" s="409"/>
      <c r="E72" s="433" t="s">
        <v>59</v>
      </c>
      <c r="F72" s="177" t="s">
        <v>28</v>
      </c>
      <c r="G72" s="178">
        <v>294</v>
      </c>
      <c r="H72" s="215">
        <v>500</v>
      </c>
      <c r="I72" s="215">
        <v>313</v>
      </c>
      <c r="J72" s="215">
        <v>287</v>
      </c>
      <c r="K72" s="470"/>
      <c r="L72" s="470"/>
      <c r="M72" s="448"/>
    </row>
    <row r="73" spans="2:13" s="2" customFormat="1" ht="20" customHeight="1">
      <c r="B73" s="204"/>
      <c r="C73" s="409"/>
      <c r="D73" s="409"/>
      <c r="E73" s="479"/>
      <c r="F73" s="210" t="s">
        <v>11</v>
      </c>
      <c r="G73" s="209">
        <v>0.33</v>
      </c>
      <c r="H73" s="209">
        <v>0.56999999999999995</v>
      </c>
      <c r="I73" s="209">
        <v>0.36</v>
      </c>
      <c r="J73" s="209">
        <f>J72/$J$25*100</f>
        <v>0.33531171137489485</v>
      </c>
      <c r="K73" s="470"/>
      <c r="L73" s="470"/>
      <c r="M73" s="448"/>
    </row>
    <row r="74" spans="2:13" s="2" customFormat="1" ht="20" customHeight="1">
      <c r="B74" s="204"/>
      <c r="C74" s="409"/>
      <c r="D74" s="409"/>
      <c r="E74" s="433" t="s">
        <v>60</v>
      </c>
      <c r="F74" s="177" t="s">
        <v>28</v>
      </c>
      <c r="G74" s="178">
        <v>59</v>
      </c>
      <c r="H74" s="178">
        <v>77</v>
      </c>
      <c r="I74" s="178">
        <v>26</v>
      </c>
      <c r="J74" s="215">
        <v>27</v>
      </c>
      <c r="K74" s="470"/>
      <c r="L74" s="470"/>
      <c r="M74" s="448"/>
    </row>
    <row r="75" spans="2:13" s="2" customFormat="1" ht="20" customHeight="1">
      <c r="B75" s="204"/>
      <c r="C75" s="409"/>
      <c r="D75" s="409"/>
      <c r="E75" s="437"/>
      <c r="F75" s="212" t="s">
        <v>11</v>
      </c>
      <c r="G75" s="213">
        <v>7.0000000000000007E-2</v>
      </c>
      <c r="H75" s="213">
        <v>0.09</v>
      </c>
      <c r="I75" s="214">
        <v>0.03</v>
      </c>
      <c r="J75" s="214">
        <f>J74/$J$25*100</f>
        <v>3.1545004206000558E-2</v>
      </c>
      <c r="K75" s="471"/>
      <c r="L75" s="471"/>
      <c r="M75" s="449"/>
    </row>
    <row r="76" spans="2:13" s="2" customFormat="1" ht="20" customHeight="1">
      <c r="B76" s="204"/>
      <c r="C76" s="409"/>
      <c r="D76" s="400" t="s">
        <v>235</v>
      </c>
      <c r="E76" s="438" t="s">
        <v>61</v>
      </c>
      <c r="F76" s="205" t="s">
        <v>28</v>
      </c>
      <c r="G76" s="206">
        <v>45199</v>
      </c>
      <c r="H76" s="206">
        <v>44350</v>
      </c>
      <c r="I76" s="206">
        <v>44641</v>
      </c>
      <c r="J76" s="206">
        <v>43634</v>
      </c>
      <c r="K76" s="469" t="s">
        <v>607</v>
      </c>
      <c r="L76" s="438" t="s">
        <v>555</v>
      </c>
      <c r="M76" s="457"/>
    </row>
    <row r="77" spans="2:13" s="2" customFormat="1" ht="20" customHeight="1">
      <c r="B77" s="204"/>
      <c r="C77" s="409"/>
      <c r="D77" s="409"/>
      <c r="E77" s="479"/>
      <c r="F77" s="207" t="s">
        <v>11</v>
      </c>
      <c r="G77" s="208">
        <v>50.62</v>
      </c>
      <c r="H77" s="208">
        <v>52.02</v>
      </c>
      <c r="I77" s="208">
        <v>50.84</v>
      </c>
      <c r="J77" s="208">
        <f>J76/$J$25*100</f>
        <v>50.979063463875129</v>
      </c>
      <c r="K77" s="470"/>
      <c r="L77" s="436"/>
      <c r="M77" s="458"/>
    </row>
    <row r="78" spans="2:13" s="2" customFormat="1" ht="20" customHeight="1">
      <c r="B78" s="204"/>
      <c r="C78" s="409"/>
      <c r="D78" s="409"/>
      <c r="E78" s="433" t="s">
        <v>62</v>
      </c>
      <c r="F78" s="177" t="s">
        <v>28</v>
      </c>
      <c r="G78" s="178">
        <v>44099</v>
      </c>
      <c r="H78" s="178">
        <v>42577</v>
      </c>
      <c r="I78" s="178">
        <v>43159</v>
      </c>
      <c r="J78" s="178">
        <v>41958</v>
      </c>
      <c r="K78" s="470"/>
      <c r="L78" s="436"/>
      <c r="M78" s="458"/>
    </row>
    <row r="79" spans="2:13" s="2" customFormat="1" ht="20" customHeight="1">
      <c r="B79" s="204"/>
      <c r="C79" s="409"/>
      <c r="D79" s="401"/>
      <c r="E79" s="437"/>
      <c r="F79" s="212" t="s">
        <v>11</v>
      </c>
      <c r="G79" s="213">
        <v>49.38</v>
      </c>
      <c r="H79" s="213">
        <v>48.98</v>
      </c>
      <c r="I79" s="213">
        <v>49.16</v>
      </c>
      <c r="J79" s="213">
        <f>J78/$J$25*100</f>
        <v>49.020936536124871</v>
      </c>
      <c r="K79" s="470"/>
      <c r="L79" s="437"/>
      <c r="M79" s="430"/>
    </row>
    <row r="80" spans="2:13" s="2" customFormat="1" ht="20" customHeight="1">
      <c r="B80" s="204"/>
      <c r="C80" s="409"/>
      <c r="D80" s="400" t="s">
        <v>248</v>
      </c>
      <c r="E80" s="438" t="s">
        <v>61</v>
      </c>
      <c r="F80" s="205" t="s">
        <v>28</v>
      </c>
      <c r="G80" s="206">
        <v>34993</v>
      </c>
      <c r="H80" s="206">
        <v>36198</v>
      </c>
      <c r="I80" s="206">
        <v>36932</v>
      </c>
      <c r="J80" s="206">
        <v>36373</v>
      </c>
      <c r="K80" s="438" t="s">
        <v>87</v>
      </c>
      <c r="L80" s="438" t="s">
        <v>556</v>
      </c>
      <c r="M80" s="457"/>
    </row>
    <row r="81" spans="2:13" s="2" customFormat="1" ht="20" customHeight="1">
      <c r="B81" s="204"/>
      <c r="C81" s="409"/>
      <c r="D81" s="409"/>
      <c r="E81" s="479"/>
      <c r="F81" s="207" t="s">
        <v>11</v>
      </c>
      <c r="G81" s="208">
        <v>39.19</v>
      </c>
      <c r="H81" s="208">
        <v>41.62</v>
      </c>
      <c r="I81" s="208">
        <v>42.06</v>
      </c>
      <c r="J81" s="208">
        <f>J80/$J$25*100</f>
        <v>42.495793999439201</v>
      </c>
      <c r="K81" s="436"/>
      <c r="L81" s="436"/>
      <c r="M81" s="458"/>
    </row>
    <row r="82" spans="2:13" s="2" customFormat="1" ht="20" customHeight="1">
      <c r="B82" s="204"/>
      <c r="C82" s="409"/>
      <c r="D82" s="409"/>
      <c r="E82" s="433" t="s">
        <v>62</v>
      </c>
      <c r="F82" s="177" t="s">
        <v>28</v>
      </c>
      <c r="G82" s="178">
        <v>33864</v>
      </c>
      <c r="H82" s="178">
        <v>35273</v>
      </c>
      <c r="I82" s="178">
        <v>36667</v>
      </c>
      <c r="J82" s="178">
        <v>36004</v>
      </c>
      <c r="K82" s="436"/>
      <c r="L82" s="436"/>
      <c r="M82" s="458"/>
    </row>
    <row r="83" spans="2:13" s="2" customFormat="1" ht="20" customHeight="1">
      <c r="B83" s="204"/>
      <c r="C83" s="409"/>
      <c r="D83" s="401"/>
      <c r="E83" s="437"/>
      <c r="F83" s="212" t="s">
        <v>11</v>
      </c>
      <c r="G83" s="213">
        <v>37.92</v>
      </c>
      <c r="H83" s="213">
        <v>40.58</v>
      </c>
      <c r="I83" s="213">
        <v>41.76</v>
      </c>
      <c r="J83" s="213">
        <f>J82/$J$25*100</f>
        <v>42.06467894195719</v>
      </c>
      <c r="K83" s="437"/>
      <c r="L83" s="437"/>
      <c r="M83" s="430"/>
    </row>
    <row r="84" spans="2:13" s="2" customFormat="1" ht="20" customHeight="1">
      <c r="B84" s="204"/>
      <c r="C84" s="409"/>
      <c r="D84" s="400" t="s">
        <v>249</v>
      </c>
      <c r="E84" s="438" t="s">
        <v>61</v>
      </c>
      <c r="F84" s="205" t="s">
        <v>28</v>
      </c>
      <c r="G84" s="206">
        <v>10206</v>
      </c>
      <c r="H84" s="206">
        <v>8152</v>
      </c>
      <c r="I84" s="206">
        <v>7709</v>
      </c>
      <c r="J84" s="206">
        <v>7261</v>
      </c>
      <c r="K84" s="438" t="s">
        <v>87</v>
      </c>
      <c r="L84" s="438" t="s">
        <v>554</v>
      </c>
      <c r="M84" s="457"/>
    </row>
    <row r="85" spans="2:13" s="2" customFormat="1" ht="20" customHeight="1">
      <c r="B85" s="204"/>
      <c r="C85" s="409"/>
      <c r="D85" s="409"/>
      <c r="E85" s="479"/>
      <c r="F85" s="207" t="s">
        <v>11</v>
      </c>
      <c r="G85" s="208">
        <v>11.43</v>
      </c>
      <c r="H85" s="208">
        <v>9.3800000000000008</v>
      </c>
      <c r="I85" s="208">
        <v>8.7799999999999994</v>
      </c>
      <c r="J85" s="208">
        <f>J84/$J$25*100</f>
        <v>8.4832694644359297</v>
      </c>
      <c r="K85" s="436"/>
      <c r="L85" s="436"/>
      <c r="M85" s="458"/>
    </row>
    <row r="86" spans="2:13" s="2" customFormat="1" ht="20" customHeight="1">
      <c r="B86" s="204"/>
      <c r="C86" s="409"/>
      <c r="D86" s="409"/>
      <c r="E86" s="433" t="s">
        <v>62</v>
      </c>
      <c r="F86" s="177" t="s">
        <v>28</v>
      </c>
      <c r="G86" s="178">
        <v>10235</v>
      </c>
      <c r="H86" s="178">
        <v>7304</v>
      </c>
      <c r="I86" s="178">
        <v>6492</v>
      </c>
      <c r="J86" s="178">
        <v>5954</v>
      </c>
      <c r="K86" s="436"/>
      <c r="L86" s="436"/>
      <c r="M86" s="458"/>
    </row>
    <row r="87" spans="2:13" s="2" customFormat="1" ht="20" customHeight="1">
      <c r="B87" s="204"/>
      <c r="C87" s="409"/>
      <c r="D87" s="401"/>
      <c r="E87" s="437"/>
      <c r="F87" s="212" t="s">
        <v>11</v>
      </c>
      <c r="G87" s="213">
        <v>11.46</v>
      </c>
      <c r="H87" s="213">
        <v>8.4</v>
      </c>
      <c r="I87" s="213">
        <v>7.39</v>
      </c>
      <c r="J87" s="213">
        <f>J86/$J$25*100</f>
        <v>6.9562575941676794</v>
      </c>
      <c r="K87" s="437"/>
      <c r="L87" s="437"/>
      <c r="M87" s="430"/>
    </row>
    <row r="88" spans="2:13" s="2" customFormat="1" ht="20" customHeight="1">
      <c r="B88" s="204"/>
      <c r="C88" s="409"/>
      <c r="D88" s="400" t="s">
        <v>250</v>
      </c>
      <c r="E88" s="438" t="s">
        <v>61</v>
      </c>
      <c r="F88" s="205" t="s">
        <v>28</v>
      </c>
      <c r="G88" s="206">
        <v>44899</v>
      </c>
      <c r="H88" s="206">
        <v>43829</v>
      </c>
      <c r="I88" s="206">
        <v>44378</v>
      </c>
      <c r="J88" s="206">
        <v>43327</v>
      </c>
      <c r="K88" s="438" t="s">
        <v>87</v>
      </c>
      <c r="L88" s="438" t="s">
        <v>558</v>
      </c>
      <c r="M88" s="457"/>
    </row>
    <row r="89" spans="2:13" s="2" customFormat="1" ht="20" customHeight="1">
      <c r="B89" s="204"/>
      <c r="C89" s="409"/>
      <c r="D89" s="409"/>
      <c r="E89" s="479"/>
      <c r="F89" s="207" t="s">
        <v>11</v>
      </c>
      <c r="G89" s="208">
        <v>50.28</v>
      </c>
      <c r="H89" s="208">
        <v>50.43</v>
      </c>
      <c r="I89" s="208">
        <v>50.54</v>
      </c>
      <c r="J89" s="208">
        <f>J88/$J$25*100</f>
        <v>50.620385082718009</v>
      </c>
      <c r="K89" s="436"/>
      <c r="L89" s="436"/>
      <c r="M89" s="458"/>
    </row>
    <row r="90" spans="2:13" s="2" customFormat="1" ht="20" customHeight="1">
      <c r="B90" s="204"/>
      <c r="C90" s="409"/>
      <c r="D90" s="409"/>
      <c r="E90" s="433" t="s">
        <v>62</v>
      </c>
      <c r="F90" s="177" t="s">
        <v>28</v>
      </c>
      <c r="G90" s="178">
        <v>43920</v>
      </c>
      <c r="H90" s="178">
        <v>42347</v>
      </c>
      <c r="I90" s="178">
        <v>43029</v>
      </c>
      <c r="J90" s="178">
        <v>41833</v>
      </c>
      <c r="K90" s="436"/>
      <c r="L90" s="436"/>
      <c r="M90" s="458"/>
    </row>
    <row r="91" spans="2:13" s="2" customFormat="1" ht="20" customHeight="1">
      <c r="B91" s="204"/>
      <c r="C91" s="409"/>
      <c r="D91" s="401"/>
      <c r="E91" s="437"/>
      <c r="F91" s="212" t="s">
        <v>11</v>
      </c>
      <c r="G91" s="213">
        <v>49.18</v>
      </c>
      <c r="H91" s="213">
        <v>48.72</v>
      </c>
      <c r="I91" s="213">
        <v>49.01</v>
      </c>
      <c r="J91" s="213">
        <f>J90/$J$25*100</f>
        <v>48.874894849985978</v>
      </c>
      <c r="K91" s="437"/>
      <c r="L91" s="437"/>
      <c r="M91" s="430"/>
    </row>
    <row r="92" spans="2:13" s="2" customFormat="1" ht="20" customHeight="1">
      <c r="B92" s="204"/>
      <c r="C92" s="409"/>
      <c r="D92" s="400" t="s">
        <v>251</v>
      </c>
      <c r="E92" s="438" t="s">
        <v>61</v>
      </c>
      <c r="F92" s="205" t="s">
        <v>28</v>
      </c>
      <c r="G92" s="206">
        <v>300</v>
      </c>
      <c r="H92" s="206">
        <v>521</v>
      </c>
      <c r="I92" s="206">
        <v>263</v>
      </c>
      <c r="J92" s="206">
        <v>307</v>
      </c>
      <c r="K92" s="438" t="s">
        <v>87</v>
      </c>
      <c r="L92" s="438" t="s">
        <v>559</v>
      </c>
      <c r="M92" s="457"/>
    </row>
    <row r="93" spans="2:13" s="2" customFormat="1" ht="20" customHeight="1">
      <c r="B93" s="204"/>
      <c r="C93" s="409"/>
      <c r="D93" s="409"/>
      <c r="E93" s="479"/>
      <c r="F93" s="207" t="s">
        <v>11</v>
      </c>
      <c r="G93" s="208">
        <v>0.34</v>
      </c>
      <c r="H93" s="208">
        <v>0.59</v>
      </c>
      <c r="I93" s="208">
        <v>0.3</v>
      </c>
      <c r="J93" s="208">
        <f>J92/$J$25*100</f>
        <v>0.35867838115711748</v>
      </c>
      <c r="K93" s="436"/>
      <c r="L93" s="436"/>
      <c r="M93" s="458"/>
    </row>
    <row r="94" spans="2:13" s="2" customFormat="1" ht="20" customHeight="1">
      <c r="B94" s="204"/>
      <c r="C94" s="409"/>
      <c r="D94" s="409"/>
      <c r="E94" s="433" t="s">
        <v>62</v>
      </c>
      <c r="F94" s="177" t="s">
        <v>28</v>
      </c>
      <c r="G94" s="178">
        <v>179</v>
      </c>
      <c r="H94" s="178">
        <v>230</v>
      </c>
      <c r="I94" s="178">
        <v>130</v>
      </c>
      <c r="J94" s="178">
        <v>125</v>
      </c>
      <c r="K94" s="436"/>
      <c r="L94" s="436"/>
      <c r="M94" s="458"/>
    </row>
    <row r="95" spans="2:13" s="2" customFormat="1" ht="20" customHeight="1">
      <c r="B95" s="204"/>
      <c r="C95" s="409"/>
      <c r="D95" s="401"/>
      <c r="E95" s="437"/>
      <c r="F95" s="212" t="s">
        <v>11</v>
      </c>
      <c r="G95" s="213">
        <v>0.2</v>
      </c>
      <c r="H95" s="213">
        <v>0.26</v>
      </c>
      <c r="I95" s="213">
        <v>0.15</v>
      </c>
      <c r="J95" s="213">
        <f>J94/$J$25*100</f>
        <v>0.14604168613889149</v>
      </c>
      <c r="K95" s="437"/>
      <c r="L95" s="437"/>
      <c r="M95" s="430"/>
    </row>
    <row r="96" spans="2:13" s="2" customFormat="1" ht="20" customHeight="1">
      <c r="B96" s="204"/>
      <c r="C96" s="409"/>
      <c r="D96" s="400" t="s">
        <v>238</v>
      </c>
      <c r="E96" s="216" t="s">
        <v>50</v>
      </c>
      <c r="F96" s="205" t="s">
        <v>11</v>
      </c>
      <c r="G96" s="217">
        <v>0.01</v>
      </c>
      <c r="H96" s="217">
        <v>0.02</v>
      </c>
      <c r="I96" s="217">
        <v>0.02</v>
      </c>
      <c r="J96" s="217">
        <v>0.02</v>
      </c>
      <c r="K96" s="469" t="s">
        <v>402</v>
      </c>
      <c r="L96" s="483" t="s">
        <v>560</v>
      </c>
      <c r="M96" s="473"/>
    </row>
    <row r="97" spans="2:15" s="2" customFormat="1" ht="20" customHeight="1">
      <c r="B97" s="204"/>
      <c r="C97" s="409"/>
      <c r="D97" s="397"/>
      <c r="E97" s="176" t="s">
        <v>51</v>
      </c>
      <c r="F97" s="177" t="s">
        <v>11</v>
      </c>
      <c r="G97" s="141">
        <v>0.03</v>
      </c>
      <c r="H97" s="141">
        <v>0.04</v>
      </c>
      <c r="I97" s="141">
        <v>0.05</v>
      </c>
      <c r="J97" s="141">
        <v>0.05</v>
      </c>
      <c r="K97" s="470"/>
      <c r="L97" s="484"/>
      <c r="M97" s="474"/>
    </row>
    <row r="98" spans="2:15" s="2" customFormat="1" ht="20" customHeight="1">
      <c r="B98" s="204"/>
      <c r="C98" s="409"/>
      <c r="D98" s="397"/>
      <c r="E98" s="176" t="s">
        <v>52</v>
      </c>
      <c r="F98" s="177" t="s">
        <v>11</v>
      </c>
      <c r="G98" s="141">
        <v>3.99</v>
      </c>
      <c r="H98" s="141">
        <v>4.17</v>
      </c>
      <c r="I98" s="141">
        <v>4.1500000000000004</v>
      </c>
      <c r="J98" s="141">
        <v>4.12</v>
      </c>
      <c r="K98" s="470"/>
      <c r="L98" s="484"/>
      <c r="M98" s="474"/>
    </row>
    <row r="99" spans="2:15" s="2" customFormat="1" ht="20" customHeight="1">
      <c r="B99" s="204"/>
      <c r="C99" s="409"/>
      <c r="D99" s="397"/>
      <c r="E99" s="176" t="s">
        <v>373</v>
      </c>
      <c r="F99" s="177" t="s">
        <v>11</v>
      </c>
      <c r="G99" s="141">
        <v>3.98</v>
      </c>
      <c r="H99" s="141">
        <v>3.57</v>
      </c>
      <c r="I99" s="141">
        <v>3.4</v>
      </c>
      <c r="J99" s="141">
        <v>3.22</v>
      </c>
      <c r="K99" s="470"/>
      <c r="L99" s="484"/>
      <c r="M99" s="474"/>
    </row>
    <row r="100" spans="2:15" s="2" customFormat="1" ht="20" customHeight="1">
      <c r="B100" s="204"/>
      <c r="C100" s="409"/>
      <c r="D100" s="397"/>
      <c r="E100" s="176" t="s">
        <v>374</v>
      </c>
      <c r="F100" s="177" t="s">
        <v>11</v>
      </c>
      <c r="G100" s="141">
        <v>24.79</v>
      </c>
      <c r="H100" s="141">
        <v>25.53</v>
      </c>
      <c r="I100" s="141">
        <v>25.81</v>
      </c>
      <c r="J100" s="141">
        <v>25.96</v>
      </c>
      <c r="K100" s="470"/>
      <c r="L100" s="484"/>
      <c r="M100" s="474"/>
    </row>
    <row r="101" spans="2:15" s="2" customFormat="1" ht="20" customHeight="1">
      <c r="B101" s="204"/>
      <c r="C101" s="409"/>
      <c r="D101" s="397"/>
      <c r="E101" s="176" t="s">
        <v>53</v>
      </c>
      <c r="F101" s="177" t="s">
        <v>11</v>
      </c>
      <c r="G101" s="141">
        <v>16.78</v>
      </c>
      <c r="H101" s="141">
        <v>15.89</v>
      </c>
      <c r="I101" s="141">
        <v>15.96</v>
      </c>
      <c r="J101" s="141">
        <v>15.75</v>
      </c>
      <c r="K101" s="470"/>
      <c r="L101" s="484"/>
      <c r="M101" s="474"/>
    </row>
    <row r="102" spans="2:15" s="2" customFormat="1" ht="20" customHeight="1">
      <c r="B102" s="204"/>
      <c r="C102" s="409"/>
      <c r="D102" s="397"/>
      <c r="E102" s="176" t="s">
        <v>54</v>
      </c>
      <c r="F102" s="177" t="s">
        <v>11</v>
      </c>
      <c r="G102" s="141">
        <v>0.33</v>
      </c>
      <c r="H102" s="141">
        <v>0.57999999999999996</v>
      </c>
      <c r="I102" s="141">
        <v>0.28999999999999998</v>
      </c>
      <c r="J102" s="141">
        <v>0.35</v>
      </c>
      <c r="K102" s="470"/>
      <c r="L102" s="484"/>
      <c r="M102" s="474"/>
    </row>
    <row r="103" spans="2:15" s="2" customFormat="1" ht="20" customHeight="1">
      <c r="B103" s="204"/>
      <c r="C103" s="409"/>
      <c r="D103" s="401"/>
      <c r="E103" s="180" t="s">
        <v>55</v>
      </c>
      <c r="F103" s="212" t="s">
        <v>11</v>
      </c>
      <c r="G103" s="141">
        <v>0.61</v>
      </c>
      <c r="H103" s="141">
        <v>1.07</v>
      </c>
      <c r="I103" s="141">
        <v>1.06</v>
      </c>
      <c r="J103" s="141">
        <v>1.39</v>
      </c>
      <c r="K103" s="471"/>
      <c r="L103" s="485"/>
      <c r="M103" s="475"/>
    </row>
    <row r="104" spans="2:15" s="2" customFormat="1" ht="20" customHeight="1">
      <c r="B104" s="204"/>
      <c r="C104" s="409"/>
      <c r="D104" s="400" t="s">
        <v>236</v>
      </c>
      <c r="E104" s="216" t="s">
        <v>47</v>
      </c>
      <c r="F104" s="205" t="s">
        <v>11</v>
      </c>
      <c r="G104" s="218">
        <v>34.299999999999997</v>
      </c>
      <c r="H104" s="218">
        <v>32.54</v>
      </c>
      <c r="I104" s="218">
        <v>31.51</v>
      </c>
      <c r="J104" s="219">
        <v>30.5</v>
      </c>
      <c r="K104" s="469" t="s">
        <v>606</v>
      </c>
      <c r="L104" s="512" t="s">
        <v>560</v>
      </c>
      <c r="M104" s="476"/>
    </row>
    <row r="105" spans="2:15" s="2" customFormat="1" ht="20" customHeight="1">
      <c r="B105" s="204"/>
      <c r="C105" s="409"/>
      <c r="D105" s="397"/>
      <c r="E105" s="176" t="s">
        <v>48</v>
      </c>
      <c r="F105" s="177" t="s">
        <v>11</v>
      </c>
      <c r="G105" s="209">
        <v>57.78</v>
      </c>
      <c r="H105" s="209">
        <v>58.59</v>
      </c>
      <c r="I105" s="209">
        <v>59.07</v>
      </c>
      <c r="J105" s="220">
        <v>59.73</v>
      </c>
      <c r="K105" s="470"/>
      <c r="L105" s="513"/>
      <c r="M105" s="477"/>
    </row>
    <row r="106" spans="2:15" s="2" customFormat="1" ht="20" customHeight="1">
      <c r="B106" s="204"/>
      <c r="C106" s="409"/>
      <c r="D106" s="401"/>
      <c r="E106" s="180" t="s">
        <v>49</v>
      </c>
      <c r="F106" s="212" t="s">
        <v>11</v>
      </c>
      <c r="G106" s="213">
        <v>7.92</v>
      </c>
      <c r="H106" s="213">
        <v>8.8699999999999992</v>
      </c>
      <c r="I106" s="213">
        <v>9.41</v>
      </c>
      <c r="J106" s="221">
        <v>9.77</v>
      </c>
      <c r="K106" s="471"/>
      <c r="L106" s="514"/>
      <c r="M106" s="478"/>
      <c r="N106" s="33"/>
      <c r="O106" s="33"/>
    </row>
    <row r="107" spans="2:15" s="2" customFormat="1" ht="20" customHeight="1">
      <c r="B107" s="204"/>
      <c r="C107" s="409"/>
      <c r="D107" s="400" t="s">
        <v>239</v>
      </c>
      <c r="E107" s="216" t="s">
        <v>50</v>
      </c>
      <c r="F107" s="205" t="s">
        <v>11</v>
      </c>
      <c r="G107" s="217">
        <v>0</v>
      </c>
      <c r="H107" s="217">
        <v>0</v>
      </c>
      <c r="I107" s="217">
        <v>0</v>
      </c>
      <c r="J107" s="217">
        <v>0</v>
      </c>
      <c r="K107" s="469" t="s">
        <v>96</v>
      </c>
      <c r="L107" s="469" t="s">
        <v>560</v>
      </c>
      <c r="M107" s="468"/>
    </row>
    <row r="108" spans="2:15" s="2" customFormat="1" ht="20" customHeight="1">
      <c r="B108" s="204"/>
      <c r="C108" s="409"/>
      <c r="D108" s="397"/>
      <c r="E108" s="176" t="s">
        <v>51</v>
      </c>
      <c r="F108" s="177" t="s">
        <v>11</v>
      </c>
      <c r="G108" s="141">
        <v>0</v>
      </c>
      <c r="H108" s="141">
        <v>0</v>
      </c>
      <c r="I108" s="141">
        <v>0</v>
      </c>
      <c r="J108" s="141">
        <v>0</v>
      </c>
      <c r="K108" s="470"/>
      <c r="L108" s="470"/>
      <c r="M108" s="448"/>
    </row>
    <row r="109" spans="2:15" s="2" customFormat="1" ht="20" customHeight="1">
      <c r="B109" s="204"/>
      <c r="C109" s="409"/>
      <c r="D109" s="397"/>
      <c r="E109" s="176" t="s">
        <v>52</v>
      </c>
      <c r="F109" s="177" t="s">
        <v>11</v>
      </c>
      <c r="G109" s="141">
        <v>0.62</v>
      </c>
      <c r="H109" s="141">
        <v>0.53</v>
      </c>
      <c r="I109" s="141">
        <v>0.48</v>
      </c>
      <c r="J109" s="141">
        <v>0.46</v>
      </c>
      <c r="K109" s="470"/>
      <c r="L109" s="470"/>
      <c r="M109" s="448"/>
    </row>
    <row r="110" spans="2:15" s="2" customFormat="1" ht="20" customHeight="1">
      <c r="B110" s="204"/>
      <c r="C110" s="409"/>
      <c r="D110" s="397"/>
      <c r="E110" s="176" t="s">
        <v>373</v>
      </c>
      <c r="F110" s="177" t="s">
        <v>11</v>
      </c>
      <c r="G110" s="141">
        <v>1.98</v>
      </c>
      <c r="H110" s="141">
        <v>1.74</v>
      </c>
      <c r="I110" s="141">
        <v>1.64</v>
      </c>
      <c r="J110" s="141">
        <v>1.35</v>
      </c>
      <c r="K110" s="470"/>
      <c r="L110" s="470"/>
      <c r="M110" s="448"/>
    </row>
    <row r="111" spans="2:15" s="2" customFormat="1" ht="20" customHeight="1">
      <c r="B111" s="204"/>
      <c r="C111" s="409"/>
      <c r="D111" s="397"/>
      <c r="E111" s="176" t="s">
        <v>374</v>
      </c>
      <c r="F111" s="177" t="s">
        <v>11</v>
      </c>
      <c r="G111" s="141">
        <v>9.31</v>
      </c>
      <c r="H111" s="141">
        <v>9.33</v>
      </c>
      <c r="I111" s="141">
        <v>10.02</v>
      </c>
      <c r="J111" s="141">
        <v>9.84</v>
      </c>
      <c r="K111" s="470"/>
      <c r="L111" s="470"/>
      <c r="M111" s="448"/>
    </row>
    <row r="112" spans="2:15" s="2" customFormat="1" ht="20" customHeight="1">
      <c r="B112" s="204"/>
      <c r="C112" s="409"/>
      <c r="D112" s="397"/>
      <c r="E112" s="176" t="s">
        <v>53</v>
      </c>
      <c r="F112" s="177" t="s">
        <v>11</v>
      </c>
      <c r="G112" s="141">
        <v>20.64</v>
      </c>
      <c r="H112" s="141">
        <v>17.91</v>
      </c>
      <c r="I112" s="141">
        <v>16.88</v>
      </c>
      <c r="J112" s="141">
        <v>15.64</v>
      </c>
      <c r="K112" s="470"/>
      <c r="L112" s="470"/>
      <c r="M112" s="448"/>
    </row>
    <row r="113" spans="2:13" s="2" customFormat="1" ht="20" customHeight="1">
      <c r="B113" s="204"/>
      <c r="C113" s="409"/>
      <c r="D113" s="397"/>
      <c r="E113" s="176" t="s">
        <v>54</v>
      </c>
      <c r="F113" s="177" t="s">
        <v>11</v>
      </c>
      <c r="G113" s="141">
        <v>0.53</v>
      </c>
      <c r="H113" s="141">
        <v>0.84</v>
      </c>
      <c r="I113" s="141">
        <v>0.44</v>
      </c>
      <c r="J113" s="141">
        <v>0.49</v>
      </c>
      <c r="K113" s="470"/>
      <c r="L113" s="470"/>
      <c r="M113" s="448"/>
    </row>
    <row r="114" spans="2:13" s="2" customFormat="1" ht="20" customHeight="1">
      <c r="B114" s="204"/>
      <c r="C114" s="409"/>
      <c r="D114" s="401"/>
      <c r="E114" s="180" t="s">
        <v>55</v>
      </c>
      <c r="F114" s="212" t="s">
        <v>11</v>
      </c>
      <c r="G114" s="222">
        <v>1.22</v>
      </c>
      <c r="H114" s="222">
        <v>2.19</v>
      </c>
      <c r="I114" s="222">
        <v>2.0499999999999998</v>
      </c>
      <c r="J114" s="222">
        <v>2.73</v>
      </c>
      <c r="K114" s="471"/>
      <c r="L114" s="471"/>
      <c r="M114" s="449"/>
    </row>
    <row r="115" spans="2:13" s="2" customFormat="1" ht="20" customHeight="1">
      <c r="B115" s="204"/>
      <c r="C115" s="409"/>
      <c r="D115" s="400" t="s">
        <v>240</v>
      </c>
      <c r="E115" s="216" t="s">
        <v>50</v>
      </c>
      <c r="F115" s="205" t="s">
        <v>11</v>
      </c>
      <c r="G115" s="217">
        <v>7.0000000000000007E-2</v>
      </c>
      <c r="H115" s="217">
        <v>0.06</v>
      </c>
      <c r="I115" s="217">
        <v>0.06</v>
      </c>
      <c r="J115" s="217">
        <v>0.05</v>
      </c>
      <c r="K115" s="469" t="s">
        <v>96</v>
      </c>
      <c r="L115" s="469" t="s">
        <v>560</v>
      </c>
      <c r="M115" s="468"/>
    </row>
    <row r="116" spans="2:13" s="2" customFormat="1" ht="20" customHeight="1">
      <c r="B116" s="204"/>
      <c r="C116" s="409"/>
      <c r="D116" s="397"/>
      <c r="E116" s="176" t="s">
        <v>51</v>
      </c>
      <c r="F116" s="177" t="s">
        <v>11</v>
      </c>
      <c r="G116" s="141">
        <v>0.15</v>
      </c>
      <c r="H116" s="141">
        <v>0.2</v>
      </c>
      <c r="I116" s="141">
        <v>0.19</v>
      </c>
      <c r="J116" s="141">
        <v>0.18</v>
      </c>
      <c r="K116" s="470"/>
      <c r="L116" s="470"/>
      <c r="M116" s="448"/>
    </row>
    <row r="117" spans="2:13" s="2" customFormat="1" ht="20" customHeight="1">
      <c r="B117" s="204"/>
      <c r="C117" s="409"/>
      <c r="D117" s="397"/>
      <c r="E117" s="176" t="s">
        <v>52</v>
      </c>
      <c r="F117" s="177" t="s">
        <v>11</v>
      </c>
      <c r="G117" s="141">
        <v>9.81</v>
      </c>
      <c r="H117" s="141">
        <v>10.16</v>
      </c>
      <c r="I117" s="141">
        <v>10.01</v>
      </c>
      <c r="J117" s="141">
        <v>9.74</v>
      </c>
      <c r="K117" s="470"/>
      <c r="L117" s="470"/>
      <c r="M117" s="448"/>
    </row>
    <row r="118" spans="2:13" s="2" customFormat="1" ht="20" customHeight="1">
      <c r="B118" s="204"/>
      <c r="C118" s="409"/>
      <c r="D118" s="397"/>
      <c r="E118" s="176" t="s">
        <v>373</v>
      </c>
      <c r="F118" s="177" t="s">
        <v>11</v>
      </c>
      <c r="G118" s="141">
        <v>5.0599999999999996</v>
      </c>
      <c r="H118" s="141">
        <v>4.4800000000000004</v>
      </c>
      <c r="I118" s="141">
        <v>4.08</v>
      </c>
      <c r="J118" s="141">
        <v>3.84</v>
      </c>
      <c r="K118" s="470"/>
      <c r="L118" s="470"/>
      <c r="M118" s="448"/>
    </row>
    <row r="119" spans="2:13" s="2" customFormat="1" ht="20" customHeight="1">
      <c r="B119" s="204"/>
      <c r="C119" s="409"/>
      <c r="D119" s="397"/>
      <c r="E119" s="176" t="s">
        <v>374</v>
      </c>
      <c r="F119" s="177" t="s">
        <v>11</v>
      </c>
      <c r="G119" s="141">
        <v>33.32</v>
      </c>
      <c r="H119" s="141">
        <v>34.299999999999997</v>
      </c>
      <c r="I119" s="141">
        <v>35.090000000000003</v>
      </c>
      <c r="J119" s="141">
        <v>35.81</v>
      </c>
      <c r="K119" s="470"/>
      <c r="L119" s="470"/>
      <c r="M119" s="448"/>
    </row>
    <row r="120" spans="2:13" s="2" customFormat="1" ht="20" customHeight="1">
      <c r="B120" s="204"/>
      <c r="C120" s="409"/>
      <c r="D120" s="397"/>
      <c r="E120" s="176" t="s">
        <v>53</v>
      </c>
      <c r="F120" s="177" t="s">
        <v>11</v>
      </c>
      <c r="G120" s="141">
        <v>9.3699999999999992</v>
      </c>
      <c r="H120" s="141">
        <v>9.33</v>
      </c>
      <c r="I120" s="141">
        <v>9.56</v>
      </c>
      <c r="J120" s="141">
        <v>10</v>
      </c>
      <c r="K120" s="470"/>
      <c r="L120" s="470"/>
      <c r="M120" s="448"/>
    </row>
    <row r="121" spans="2:13" s="2" customFormat="1" ht="20" customHeight="1">
      <c r="B121" s="204"/>
      <c r="C121" s="409"/>
      <c r="D121" s="397"/>
      <c r="E121" s="176" t="s">
        <v>54</v>
      </c>
      <c r="F121" s="177" t="s">
        <v>11</v>
      </c>
      <c r="G121" s="141">
        <v>0</v>
      </c>
      <c r="H121" s="141">
        <v>0</v>
      </c>
      <c r="I121" s="141">
        <v>0</v>
      </c>
      <c r="J121" s="141">
        <v>0</v>
      </c>
      <c r="K121" s="470"/>
      <c r="L121" s="470"/>
      <c r="M121" s="448"/>
    </row>
    <row r="122" spans="2:13" s="2" customFormat="1" ht="20" customHeight="1">
      <c r="B122" s="204"/>
      <c r="C122" s="409"/>
      <c r="D122" s="401"/>
      <c r="E122" s="180" t="s">
        <v>55</v>
      </c>
      <c r="F122" s="212" t="s">
        <v>11</v>
      </c>
      <c r="G122" s="222">
        <v>0.01</v>
      </c>
      <c r="H122" s="222">
        <v>7.0000000000000007E-2</v>
      </c>
      <c r="I122" s="222">
        <v>0.08</v>
      </c>
      <c r="J122" s="222">
        <v>0.1</v>
      </c>
      <c r="K122" s="471"/>
      <c r="L122" s="471"/>
      <c r="M122" s="449"/>
    </row>
    <row r="123" spans="2:13" s="2" customFormat="1" ht="20" customHeight="1">
      <c r="B123" s="204"/>
      <c r="C123" s="409"/>
      <c r="D123" s="400" t="s">
        <v>241</v>
      </c>
      <c r="E123" s="216" t="s">
        <v>50</v>
      </c>
      <c r="F123" s="205" t="s">
        <v>11</v>
      </c>
      <c r="G123" s="217">
        <v>0.11</v>
      </c>
      <c r="H123" s="217">
        <v>0.1</v>
      </c>
      <c r="I123" s="217">
        <v>0.12</v>
      </c>
      <c r="J123" s="217">
        <v>0.12</v>
      </c>
      <c r="K123" s="469" t="s">
        <v>96</v>
      </c>
      <c r="L123" s="469" t="s">
        <v>560</v>
      </c>
      <c r="M123" s="468"/>
    </row>
    <row r="124" spans="2:13" s="2" customFormat="1" ht="20" customHeight="1">
      <c r="B124" s="204"/>
      <c r="C124" s="409"/>
      <c r="D124" s="397"/>
      <c r="E124" s="176" t="s">
        <v>51</v>
      </c>
      <c r="F124" s="177" t="s">
        <v>11</v>
      </c>
      <c r="G124" s="141">
        <v>0.06</v>
      </c>
      <c r="H124" s="141">
        <v>0.06</v>
      </c>
      <c r="I124" s="141">
        <v>0.06</v>
      </c>
      <c r="J124" s="141">
        <v>7.0000000000000007E-2</v>
      </c>
      <c r="K124" s="470"/>
      <c r="L124" s="470"/>
      <c r="M124" s="448"/>
    </row>
    <row r="125" spans="2:13" s="2" customFormat="1" ht="20" customHeight="1">
      <c r="B125" s="204"/>
      <c r="C125" s="409"/>
      <c r="D125" s="397"/>
      <c r="E125" s="176" t="s">
        <v>52</v>
      </c>
      <c r="F125" s="177" t="s">
        <v>11</v>
      </c>
      <c r="G125" s="141">
        <v>1.68</v>
      </c>
      <c r="H125" s="141">
        <v>1.86</v>
      </c>
      <c r="I125" s="141">
        <v>1.96</v>
      </c>
      <c r="J125" s="141">
        <v>2.0299999999999998</v>
      </c>
      <c r="K125" s="470"/>
      <c r="L125" s="470"/>
      <c r="M125" s="448"/>
    </row>
    <row r="126" spans="2:13" s="2" customFormat="1" ht="20" customHeight="1">
      <c r="B126" s="204"/>
      <c r="C126" s="409"/>
      <c r="D126" s="397"/>
      <c r="E126" s="176" t="s">
        <v>373</v>
      </c>
      <c r="F126" s="177" t="s">
        <v>11</v>
      </c>
      <c r="G126" s="141">
        <v>1.37</v>
      </c>
      <c r="H126" s="141">
        <v>1.45</v>
      </c>
      <c r="I126" s="141">
        <v>1.54</v>
      </c>
      <c r="J126" s="141">
        <v>1.6</v>
      </c>
      <c r="K126" s="470"/>
      <c r="L126" s="470"/>
      <c r="M126" s="448"/>
    </row>
    <row r="127" spans="2:13" s="2" customFormat="1" ht="20" customHeight="1">
      <c r="B127" s="204"/>
      <c r="C127" s="409"/>
      <c r="D127" s="397"/>
      <c r="E127" s="176" t="s">
        <v>374</v>
      </c>
      <c r="F127" s="177" t="s">
        <v>11</v>
      </c>
      <c r="G127" s="141">
        <v>2.97</v>
      </c>
      <c r="H127" s="141">
        <v>3.49</v>
      </c>
      <c r="I127" s="141">
        <v>3.73</v>
      </c>
      <c r="J127" s="141">
        <v>3.91</v>
      </c>
      <c r="K127" s="470"/>
      <c r="L127" s="470"/>
      <c r="M127" s="448"/>
    </row>
    <row r="128" spans="2:13" s="2" customFormat="1" ht="20" customHeight="1">
      <c r="B128" s="204"/>
      <c r="C128" s="409"/>
      <c r="D128" s="397"/>
      <c r="E128" s="176" t="s">
        <v>53</v>
      </c>
      <c r="F128" s="177" t="s">
        <v>11</v>
      </c>
      <c r="G128" s="141">
        <v>1.73</v>
      </c>
      <c r="H128" s="141">
        <v>1.91</v>
      </c>
      <c r="I128" s="141">
        <v>2</v>
      </c>
      <c r="J128" s="141">
        <v>2.0499999999999998</v>
      </c>
      <c r="K128" s="470"/>
      <c r="L128" s="470"/>
      <c r="M128" s="448"/>
    </row>
    <row r="129" spans="2:33" s="2" customFormat="1" ht="20" customHeight="1">
      <c r="B129" s="204"/>
      <c r="C129" s="409"/>
      <c r="D129" s="397"/>
      <c r="E129" s="176" t="s">
        <v>54</v>
      </c>
      <c r="F129" s="177" t="s">
        <v>11</v>
      </c>
      <c r="G129" s="141">
        <v>0</v>
      </c>
      <c r="H129" s="141">
        <v>0</v>
      </c>
      <c r="I129" s="141">
        <v>0</v>
      </c>
      <c r="J129" s="141">
        <v>0</v>
      </c>
      <c r="K129" s="470"/>
      <c r="L129" s="470"/>
      <c r="M129" s="448"/>
      <c r="N129" s="4"/>
      <c r="O129" s="4"/>
      <c r="P129" s="4"/>
      <c r="Q129" s="4"/>
    </row>
    <row r="130" spans="2:33" s="2" customFormat="1" ht="20" customHeight="1">
      <c r="B130" s="204"/>
      <c r="C130" s="409"/>
      <c r="D130" s="401"/>
      <c r="E130" s="180" t="s">
        <v>55</v>
      </c>
      <c r="F130" s="212" t="s">
        <v>11</v>
      </c>
      <c r="G130" s="141">
        <v>0</v>
      </c>
      <c r="H130" s="141">
        <v>0</v>
      </c>
      <c r="I130" s="141">
        <v>0</v>
      </c>
      <c r="J130" s="141">
        <v>0</v>
      </c>
      <c r="K130" s="471"/>
      <c r="L130" s="471"/>
      <c r="M130" s="449"/>
      <c r="N130" s="3"/>
      <c r="O130" s="22"/>
      <c r="P130" s="22"/>
      <c r="Q130" s="22"/>
    </row>
    <row r="131" spans="2:33" s="2" customFormat="1" ht="20" customHeight="1">
      <c r="B131" s="204"/>
      <c r="C131" s="409"/>
      <c r="D131" s="400" t="s">
        <v>341</v>
      </c>
      <c r="E131" s="216" t="s">
        <v>64</v>
      </c>
      <c r="F131" s="205" t="s">
        <v>11</v>
      </c>
      <c r="G131" s="218">
        <v>71.28</v>
      </c>
      <c r="H131" s="218">
        <v>70.45</v>
      </c>
      <c r="I131" s="218">
        <v>69.760000000000005</v>
      </c>
      <c r="J131" s="218">
        <v>68.92</v>
      </c>
      <c r="K131" s="469" t="s">
        <v>605</v>
      </c>
      <c r="L131" s="469" t="s">
        <v>560</v>
      </c>
      <c r="M131" s="468"/>
    </row>
    <row r="132" spans="2:33" s="2" customFormat="1" ht="20" customHeight="1">
      <c r="B132" s="204"/>
      <c r="C132" s="409"/>
      <c r="D132" s="397"/>
      <c r="E132" s="176" t="s">
        <v>65</v>
      </c>
      <c r="F132" s="177" t="s">
        <v>11</v>
      </c>
      <c r="G132" s="209">
        <v>26.51</v>
      </c>
      <c r="H132" s="209">
        <v>27.46</v>
      </c>
      <c r="I132" s="209">
        <v>28.19</v>
      </c>
      <c r="J132" s="209">
        <v>29.01</v>
      </c>
      <c r="K132" s="470"/>
      <c r="L132" s="470"/>
      <c r="M132" s="448"/>
    </row>
    <row r="133" spans="2:33" s="2" customFormat="1" ht="20" customHeight="1">
      <c r="B133" s="204"/>
      <c r="C133" s="409"/>
      <c r="D133" s="397"/>
      <c r="E133" s="176" t="s">
        <v>79</v>
      </c>
      <c r="F133" s="177" t="s">
        <v>11</v>
      </c>
      <c r="G133" s="209">
        <v>1.51</v>
      </c>
      <c r="H133" s="209">
        <v>1.37</v>
      </c>
      <c r="I133" s="209">
        <v>1.25</v>
      </c>
      <c r="J133" s="209">
        <v>1.31</v>
      </c>
      <c r="K133" s="470"/>
      <c r="L133" s="470"/>
      <c r="M133" s="448"/>
    </row>
    <row r="134" spans="2:33" s="2" customFormat="1" ht="20" customHeight="1">
      <c r="B134" s="204"/>
      <c r="C134" s="409"/>
      <c r="D134" s="397"/>
      <c r="E134" s="176" t="s">
        <v>66</v>
      </c>
      <c r="F134" s="177" t="s">
        <v>11</v>
      </c>
      <c r="G134" s="209">
        <v>0.15</v>
      </c>
      <c r="H134" s="209">
        <v>0.14000000000000001</v>
      </c>
      <c r="I134" s="209">
        <v>0.14000000000000001</v>
      </c>
      <c r="J134" s="209">
        <v>0.14000000000000001</v>
      </c>
      <c r="K134" s="470"/>
      <c r="L134" s="470"/>
      <c r="M134" s="448"/>
    </row>
    <row r="135" spans="2:33" s="2" customFormat="1" ht="20" customHeight="1">
      <c r="B135" s="204"/>
      <c r="C135" s="409"/>
      <c r="D135" s="401"/>
      <c r="E135" s="180" t="s">
        <v>92</v>
      </c>
      <c r="F135" s="212" t="s">
        <v>11</v>
      </c>
      <c r="G135" s="213">
        <v>0.55000000000000004</v>
      </c>
      <c r="H135" s="213">
        <v>0.57999999999999996</v>
      </c>
      <c r="I135" s="213">
        <v>0.66</v>
      </c>
      <c r="J135" s="213">
        <v>0.62</v>
      </c>
      <c r="K135" s="471"/>
      <c r="L135" s="471"/>
      <c r="M135" s="449"/>
    </row>
    <row r="136" spans="2:33" s="2" customFormat="1" ht="20" customHeight="1">
      <c r="B136" s="204"/>
      <c r="C136" s="409"/>
      <c r="D136" s="400" t="s">
        <v>253</v>
      </c>
      <c r="E136" s="216" t="s">
        <v>50</v>
      </c>
      <c r="F136" s="205" t="s">
        <v>11</v>
      </c>
      <c r="G136" s="217">
        <v>0.01</v>
      </c>
      <c r="H136" s="217">
        <v>8.0000000000000002E-3</v>
      </c>
      <c r="I136" s="217">
        <v>0.01</v>
      </c>
      <c r="J136" s="217">
        <v>0.01</v>
      </c>
      <c r="K136" s="469" t="s">
        <v>96</v>
      </c>
      <c r="L136" s="469" t="s">
        <v>561</v>
      </c>
      <c r="M136" s="468"/>
    </row>
    <row r="137" spans="2:33" s="2" customFormat="1" ht="20" customHeight="1">
      <c r="B137" s="204"/>
      <c r="C137" s="409"/>
      <c r="D137" s="397"/>
      <c r="E137" s="176" t="s">
        <v>51</v>
      </c>
      <c r="F137" s="177" t="s">
        <v>11</v>
      </c>
      <c r="G137" s="141">
        <v>1.0999999999999999E-2</v>
      </c>
      <c r="H137" s="141">
        <v>1.9E-2</v>
      </c>
      <c r="I137" s="141">
        <v>0.02</v>
      </c>
      <c r="J137" s="141">
        <v>0.01</v>
      </c>
      <c r="K137" s="470"/>
      <c r="L137" s="470"/>
      <c r="M137" s="448"/>
    </row>
    <row r="138" spans="2:33" s="2" customFormat="1" ht="20" customHeight="1">
      <c r="B138" s="204"/>
      <c r="C138" s="409"/>
      <c r="D138" s="397"/>
      <c r="E138" s="176" t="s">
        <v>52</v>
      </c>
      <c r="F138" s="177" t="s">
        <v>11</v>
      </c>
      <c r="G138" s="141">
        <v>2.64</v>
      </c>
      <c r="H138" s="141">
        <v>2.77</v>
      </c>
      <c r="I138" s="141">
        <v>2.81</v>
      </c>
      <c r="J138" s="141">
        <v>2.85</v>
      </c>
      <c r="K138" s="470"/>
      <c r="L138" s="470"/>
      <c r="M138" s="448"/>
    </row>
    <row r="139" spans="2:33" s="2" customFormat="1" ht="20" customHeight="1">
      <c r="B139" s="204"/>
      <c r="C139" s="409"/>
      <c r="D139" s="397"/>
      <c r="E139" s="176" t="s">
        <v>373</v>
      </c>
      <c r="F139" s="177" t="s">
        <v>11</v>
      </c>
      <c r="G139" s="141">
        <v>2.2000000000000002</v>
      </c>
      <c r="H139" s="141">
        <v>2.09</v>
      </c>
      <c r="I139" s="141">
        <v>2.0299999999999998</v>
      </c>
      <c r="J139" s="141">
        <v>1.94</v>
      </c>
      <c r="K139" s="470"/>
      <c r="L139" s="470"/>
      <c r="M139" s="448"/>
    </row>
    <row r="140" spans="2:33" s="2" customFormat="1" ht="20" customHeight="1">
      <c r="B140" s="204"/>
      <c r="C140" s="409"/>
      <c r="D140" s="397"/>
      <c r="E140" s="176" t="s">
        <v>374</v>
      </c>
      <c r="F140" s="177" t="s">
        <v>11</v>
      </c>
      <c r="G140" s="141">
        <v>10.54</v>
      </c>
      <c r="H140" s="141">
        <v>11.43</v>
      </c>
      <c r="I140" s="141">
        <v>12.36</v>
      </c>
      <c r="J140" s="141">
        <v>13.08</v>
      </c>
      <c r="K140" s="470"/>
      <c r="L140" s="470"/>
      <c r="M140" s="448"/>
    </row>
    <row r="141" spans="2:33" s="2" customFormat="1" ht="20" customHeight="1">
      <c r="B141" s="204"/>
      <c r="C141" s="409"/>
      <c r="D141" s="397"/>
      <c r="E141" s="176" t="s">
        <v>53</v>
      </c>
      <c r="F141" s="177" t="s">
        <v>11</v>
      </c>
      <c r="G141" s="141">
        <v>10.58</v>
      </c>
      <c r="H141" s="141">
        <v>10.050000000000001</v>
      </c>
      <c r="I141" s="141">
        <v>10.06</v>
      </c>
      <c r="J141" s="141">
        <v>10</v>
      </c>
      <c r="K141" s="470"/>
      <c r="L141" s="470"/>
      <c r="M141" s="448"/>
    </row>
    <row r="142" spans="2:33" s="2" customFormat="1" ht="20" customHeight="1">
      <c r="B142" s="204"/>
      <c r="C142" s="409"/>
      <c r="D142" s="397"/>
      <c r="E142" s="176" t="s">
        <v>54</v>
      </c>
      <c r="F142" s="177" t="s">
        <v>11</v>
      </c>
      <c r="G142" s="141">
        <v>0.255</v>
      </c>
      <c r="H142" s="141">
        <v>0.39500000000000002</v>
      </c>
      <c r="I142" s="141">
        <v>0.19</v>
      </c>
      <c r="J142" s="141">
        <v>0.21</v>
      </c>
      <c r="K142" s="470"/>
      <c r="L142" s="470"/>
      <c r="M142" s="448"/>
    </row>
    <row r="143" spans="2:33" s="2" customFormat="1" ht="20" customHeight="1">
      <c r="B143" s="204"/>
      <c r="C143" s="409"/>
      <c r="D143" s="401"/>
      <c r="E143" s="180" t="s">
        <v>55</v>
      </c>
      <c r="F143" s="212" t="s">
        <v>11</v>
      </c>
      <c r="G143" s="222">
        <v>0.28000000000000003</v>
      </c>
      <c r="H143" s="222">
        <v>0.7</v>
      </c>
      <c r="I143" s="222">
        <v>0.72</v>
      </c>
      <c r="J143" s="222">
        <v>0.91</v>
      </c>
      <c r="K143" s="471"/>
      <c r="L143" s="471"/>
      <c r="M143" s="449"/>
      <c r="N143" s="482"/>
      <c r="O143" s="482"/>
      <c r="P143" s="482"/>
      <c r="Q143" s="482"/>
      <c r="R143" s="482"/>
      <c r="S143" s="482"/>
      <c r="T143" s="482"/>
      <c r="U143" s="482"/>
      <c r="V143" s="482"/>
      <c r="W143" s="482"/>
      <c r="X143" s="482"/>
      <c r="Y143" s="482"/>
      <c r="Z143" s="482"/>
      <c r="AA143" s="482"/>
      <c r="AB143" s="482"/>
      <c r="AC143" s="482"/>
      <c r="AD143" s="482"/>
      <c r="AE143" s="482"/>
      <c r="AF143" s="482"/>
      <c r="AG143" s="482"/>
    </row>
    <row r="144" spans="2:33" s="2" customFormat="1" ht="20" customHeight="1">
      <c r="B144" s="204"/>
      <c r="C144" s="409"/>
      <c r="D144" s="400" t="s">
        <v>254</v>
      </c>
      <c r="E144" s="216" t="s">
        <v>50</v>
      </c>
      <c r="F144" s="205" t="s">
        <v>11</v>
      </c>
      <c r="G144" s="217">
        <v>0</v>
      </c>
      <c r="H144" s="217">
        <v>0</v>
      </c>
      <c r="I144" s="217">
        <v>0</v>
      </c>
      <c r="J144" s="217">
        <v>0</v>
      </c>
      <c r="K144" s="469" t="s">
        <v>96</v>
      </c>
      <c r="L144" s="469" t="s">
        <v>560</v>
      </c>
      <c r="M144" s="468"/>
      <c r="N144" s="24"/>
      <c r="O144" s="24"/>
      <c r="P144" s="24"/>
      <c r="Q144" s="24"/>
      <c r="R144" s="24"/>
      <c r="S144" s="24"/>
      <c r="T144" s="24"/>
      <c r="U144" s="24"/>
      <c r="V144" s="24"/>
      <c r="W144" s="24"/>
      <c r="X144" s="24"/>
      <c r="Y144" s="24"/>
      <c r="Z144" s="24"/>
      <c r="AA144" s="24"/>
      <c r="AB144" s="24"/>
      <c r="AC144" s="24"/>
      <c r="AD144" s="24"/>
      <c r="AE144" s="24"/>
      <c r="AF144" s="24"/>
      <c r="AG144" s="24"/>
    </row>
    <row r="145" spans="2:33" s="2" customFormat="1" ht="20" customHeight="1">
      <c r="B145" s="204"/>
      <c r="C145" s="409"/>
      <c r="D145" s="397"/>
      <c r="E145" s="176" t="s">
        <v>51</v>
      </c>
      <c r="F145" s="177" t="s">
        <v>11</v>
      </c>
      <c r="G145" s="141">
        <v>0</v>
      </c>
      <c r="H145" s="141">
        <v>0</v>
      </c>
      <c r="I145" s="141">
        <v>0</v>
      </c>
      <c r="J145" s="141">
        <v>0</v>
      </c>
      <c r="K145" s="470"/>
      <c r="L145" s="470"/>
      <c r="M145" s="448"/>
      <c r="N145" s="5"/>
      <c r="O145" s="5"/>
      <c r="P145" s="5"/>
      <c r="Q145" s="5"/>
      <c r="R145" s="5"/>
      <c r="S145" s="5"/>
      <c r="T145" s="5"/>
      <c r="U145" s="5"/>
      <c r="V145" s="5"/>
      <c r="W145" s="5"/>
      <c r="X145" s="5"/>
      <c r="Y145" s="5"/>
      <c r="Z145" s="5"/>
      <c r="AA145" s="5"/>
      <c r="AB145" s="5"/>
      <c r="AC145" s="5"/>
      <c r="AD145" s="5"/>
      <c r="AE145" s="5"/>
      <c r="AF145" s="5"/>
      <c r="AG145" s="5"/>
    </row>
    <row r="146" spans="2:33" s="2" customFormat="1" ht="20" customHeight="1">
      <c r="B146" s="204"/>
      <c r="C146" s="409"/>
      <c r="D146" s="397"/>
      <c r="E146" s="176" t="s">
        <v>52</v>
      </c>
      <c r="F146" s="177" t="s">
        <v>11</v>
      </c>
      <c r="G146" s="141">
        <v>0.02</v>
      </c>
      <c r="H146" s="141">
        <v>0.02</v>
      </c>
      <c r="I146" s="141">
        <v>0.02</v>
      </c>
      <c r="J146" s="141">
        <v>0.02</v>
      </c>
      <c r="K146" s="470"/>
      <c r="L146" s="470"/>
      <c r="M146" s="448"/>
      <c r="N146" s="5"/>
      <c r="O146" s="5"/>
      <c r="P146" s="5"/>
      <c r="Q146" s="5"/>
      <c r="R146" s="5"/>
      <c r="S146" s="5"/>
      <c r="T146" s="5"/>
      <c r="U146" s="5"/>
      <c r="V146" s="5"/>
      <c r="W146" s="5"/>
      <c r="X146" s="5"/>
      <c r="Y146" s="5"/>
      <c r="Z146" s="5"/>
      <c r="AA146" s="5"/>
      <c r="AB146" s="5"/>
      <c r="AC146" s="5"/>
      <c r="AD146" s="5"/>
      <c r="AE146" s="5"/>
      <c r="AF146" s="5"/>
      <c r="AG146" s="5"/>
    </row>
    <row r="147" spans="2:33" s="2" customFormat="1" ht="20" customHeight="1">
      <c r="B147" s="204"/>
      <c r="C147" s="409"/>
      <c r="D147" s="397"/>
      <c r="E147" s="176" t="s">
        <v>373</v>
      </c>
      <c r="F147" s="177" t="s">
        <v>11</v>
      </c>
      <c r="G147" s="141">
        <v>0.01</v>
      </c>
      <c r="H147" s="141">
        <v>0.01</v>
      </c>
      <c r="I147" s="141">
        <v>0.01</v>
      </c>
      <c r="J147" s="141">
        <v>0.01</v>
      </c>
      <c r="K147" s="470"/>
      <c r="L147" s="470"/>
      <c r="M147" s="448"/>
      <c r="N147" s="5"/>
      <c r="O147" s="5"/>
      <c r="P147" s="5"/>
      <c r="Q147" s="5"/>
      <c r="R147" s="5"/>
      <c r="S147" s="5"/>
      <c r="T147" s="5"/>
      <c r="U147" s="5"/>
      <c r="V147" s="5"/>
      <c r="W147" s="5"/>
      <c r="X147" s="5"/>
      <c r="Y147" s="5"/>
      <c r="Z147" s="5"/>
      <c r="AA147" s="5"/>
      <c r="AB147" s="5"/>
      <c r="AC147" s="5"/>
      <c r="AD147" s="5"/>
      <c r="AE147" s="5"/>
      <c r="AF147" s="5"/>
      <c r="AG147" s="5"/>
    </row>
    <row r="148" spans="2:33" s="2" customFormat="1" ht="20" customHeight="1">
      <c r="B148" s="204"/>
      <c r="C148" s="409"/>
      <c r="D148" s="397"/>
      <c r="E148" s="176" t="s">
        <v>374</v>
      </c>
      <c r="F148" s="177" t="s">
        <v>11</v>
      </c>
      <c r="G148" s="141">
        <v>7.0000000000000007E-2</v>
      </c>
      <c r="H148" s="141">
        <v>7.0000000000000007E-2</v>
      </c>
      <c r="I148" s="141">
        <v>7.0000000000000007E-2</v>
      </c>
      <c r="J148" s="141">
        <v>7.0000000000000007E-2</v>
      </c>
      <c r="K148" s="470"/>
      <c r="L148" s="470"/>
      <c r="M148" s="448"/>
      <c r="N148" s="5"/>
      <c r="O148" s="5"/>
      <c r="P148" s="5"/>
      <c r="Q148" s="5"/>
      <c r="R148" s="5"/>
      <c r="S148" s="5"/>
      <c r="T148" s="5"/>
      <c r="U148" s="5"/>
      <c r="V148" s="5"/>
      <c r="W148" s="5"/>
      <c r="X148" s="5"/>
      <c r="Y148" s="5"/>
      <c r="Z148" s="5"/>
      <c r="AA148" s="5"/>
      <c r="AB148" s="5"/>
      <c r="AC148" s="5"/>
      <c r="AD148" s="5"/>
      <c r="AE148" s="5"/>
      <c r="AF148" s="5"/>
      <c r="AG148" s="5"/>
    </row>
    <row r="149" spans="2:33" s="2" customFormat="1" ht="20" customHeight="1">
      <c r="B149" s="204"/>
      <c r="C149" s="409"/>
      <c r="D149" s="397"/>
      <c r="E149" s="176" t="s">
        <v>53</v>
      </c>
      <c r="F149" s="177" t="s">
        <v>11</v>
      </c>
      <c r="G149" s="141">
        <v>0.05</v>
      </c>
      <c r="H149" s="141">
        <v>0.04</v>
      </c>
      <c r="I149" s="141">
        <v>0.04</v>
      </c>
      <c r="J149" s="141">
        <v>0.05</v>
      </c>
      <c r="K149" s="470"/>
      <c r="L149" s="470"/>
      <c r="M149" s="448"/>
      <c r="N149" s="5"/>
      <c r="O149" s="5"/>
      <c r="P149" s="5"/>
      <c r="Q149" s="5"/>
      <c r="R149" s="5"/>
      <c r="S149" s="5"/>
      <c r="T149" s="5"/>
      <c r="U149" s="5"/>
      <c r="V149" s="5"/>
      <c r="W149" s="5"/>
      <c r="X149" s="5"/>
      <c r="Y149" s="5"/>
      <c r="Z149" s="5"/>
      <c r="AA149" s="5"/>
      <c r="AB149" s="5"/>
      <c r="AC149" s="5"/>
      <c r="AD149" s="5"/>
      <c r="AE149" s="5"/>
      <c r="AF149" s="5"/>
      <c r="AG149" s="5"/>
    </row>
    <row r="150" spans="2:33" s="2" customFormat="1" ht="20" customHeight="1">
      <c r="B150" s="204"/>
      <c r="C150" s="409"/>
      <c r="D150" s="397"/>
      <c r="E150" s="176" t="s">
        <v>54</v>
      </c>
      <c r="F150" s="177" t="s">
        <v>11</v>
      </c>
      <c r="G150" s="141">
        <v>0</v>
      </c>
      <c r="H150" s="141">
        <v>0</v>
      </c>
      <c r="I150" s="141">
        <v>0</v>
      </c>
      <c r="J150" s="141">
        <v>1.1333499557993499E-5</v>
      </c>
      <c r="K150" s="470"/>
      <c r="L150" s="470"/>
      <c r="M150" s="448"/>
      <c r="N150" s="5"/>
      <c r="O150" s="5"/>
      <c r="P150" s="5"/>
      <c r="Q150" s="5"/>
      <c r="R150" s="5"/>
      <c r="S150" s="5"/>
      <c r="T150" s="5"/>
      <c r="U150" s="5"/>
      <c r="V150" s="5"/>
      <c r="W150" s="5"/>
      <c r="X150" s="5"/>
      <c r="Y150" s="5"/>
      <c r="Z150" s="5"/>
      <c r="AA150" s="5"/>
      <c r="AB150" s="5"/>
      <c r="AC150" s="5"/>
      <c r="AD150" s="5"/>
      <c r="AE150" s="5"/>
      <c r="AF150" s="5"/>
      <c r="AG150" s="5"/>
    </row>
    <row r="151" spans="2:33" s="2" customFormat="1" ht="20" customHeight="1">
      <c r="B151" s="204"/>
      <c r="C151" s="409"/>
      <c r="D151" s="401"/>
      <c r="E151" s="180" t="s">
        <v>55</v>
      </c>
      <c r="F151" s="212" t="s">
        <v>11</v>
      </c>
      <c r="G151" s="222">
        <v>0</v>
      </c>
      <c r="H151" s="222">
        <v>0</v>
      </c>
      <c r="I151" s="222">
        <v>0.01</v>
      </c>
      <c r="J151" s="222">
        <v>4.5333998231974099E-5</v>
      </c>
      <c r="K151" s="471"/>
      <c r="L151" s="471"/>
      <c r="M151" s="449"/>
      <c r="N151" s="5"/>
      <c r="O151" s="5"/>
      <c r="P151" s="5"/>
      <c r="Q151" s="5"/>
      <c r="R151" s="5"/>
      <c r="S151" s="5"/>
      <c r="T151" s="5"/>
      <c r="U151" s="5"/>
      <c r="V151" s="5"/>
      <c r="W151" s="5"/>
      <c r="X151" s="5"/>
      <c r="Y151" s="5"/>
      <c r="Z151" s="5"/>
      <c r="AA151" s="5"/>
      <c r="AB151" s="5"/>
      <c r="AC151" s="5"/>
      <c r="AD151" s="5"/>
      <c r="AE151" s="5"/>
      <c r="AF151" s="5"/>
      <c r="AG151" s="5"/>
    </row>
    <row r="152" spans="2:33" s="2" customFormat="1" ht="20" customHeight="1">
      <c r="B152" s="204"/>
      <c r="C152" s="409"/>
      <c r="D152" s="400" t="s">
        <v>342</v>
      </c>
      <c r="E152" s="216" t="s">
        <v>50</v>
      </c>
      <c r="F152" s="205" t="s">
        <v>11</v>
      </c>
      <c r="G152" s="217">
        <v>0</v>
      </c>
      <c r="H152" s="217">
        <v>0</v>
      </c>
      <c r="I152" s="217">
        <v>0</v>
      </c>
      <c r="J152" s="217">
        <v>3.4000498673980601E-5</v>
      </c>
      <c r="K152" s="469" t="s">
        <v>96</v>
      </c>
      <c r="L152" s="469" t="s">
        <v>560</v>
      </c>
      <c r="M152" s="468"/>
      <c r="N152" s="5"/>
      <c r="O152" s="5"/>
      <c r="P152" s="5"/>
      <c r="Q152" s="5"/>
      <c r="R152" s="5"/>
      <c r="S152" s="5"/>
      <c r="T152" s="5"/>
      <c r="U152" s="5"/>
      <c r="V152" s="5"/>
      <c r="W152" s="5"/>
      <c r="X152" s="5"/>
      <c r="Y152" s="5"/>
      <c r="Z152" s="5"/>
      <c r="AA152" s="5"/>
      <c r="AB152" s="5"/>
      <c r="AC152" s="5"/>
      <c r="AD152" s="5"/>
      <c r="AE152" s="5"/>
      <c r="AF152" s="5"/>
      <c r="AG152" s="5"/>
    </row>
    <row r="153" spans="2:33" s="2" customFormat="1" ht="20" customHeight="1">
      <c r="B153" s="204"/>
      <c r="C153" s="409"/>
      <c r="D153" s="397"/>
      <c r="E153" s="176" t="s">
        <v>51</v>
      </c>
      <c r="F153" s="177" t="s">
        <v>11</v>
      </c>
      <c r="G153" s="141">
        <v>0.01</v>
      </c>
      <c r="H153" s="141">
        <v>8.0000000000000002E-3</v>
      </c>
      <c r="I153" s="141">
        <v>0.01</v>
      </c>
      <c r="J153" s="141">
        <v>5.6667497789967603E-5</v>
      </c>
      <c r="K153" s="470"/>
      <c r="L153" s="470"/>
      <c r="M153" s="448"/>
      <c r="N153" s="5"/>
      <c r="O153" s="5"/>
      <c r="P153" s="5"/>
      <c r="Q153" s="5"/>
      <c r="R153" s="5"/>
      <c r="S153" s="5"/>
      <c r="T153" s="5"/>
      <c r="U153" s="5"/>
      <c r="V153" s="5"/>
      <c r="W153" s="5"/>
      <c r="X153" s="5"/>
      <c r="Y153" s="5"/>
      <c r="Z153" s="5"/>
      <c r="AA153" s="5"/>
      <c r="AB153" s="5"/>
      <c r="AC153" s="5"/>
      <c r="AD153" s="5"/>
      <c r="AE153" s="5"/>
      <c r="AF153" s="5"/>
      <c r="AG153" s="5"/>
    </row>
    <row r="154" spans="2:33" s="2" customFormat="1" ht="20" customHeight="1">
      <c r="B154" s="204"/>
      <c r="C154" s="409"/>
      <c r="D154" s="397"/>
      <c r="E154" s="176" t="s">
        <v>52</v>
      </c>
      <c r="F154" s="177" t="s">
        <v>11</v>
      </c>
      <c r="G154" s="141">
        <v>0.24</v>
      </c>
      <c r="H154" s="141">
        <v>0.24</v>
      </c>
      <c r="I154" s="141">
        <v>0.22</v>
      </c>
      <c r="J154" s="141">
        <v>0.23</v>
      </c>
      <c r="K154" s="470"/>
      <c r="L154" s="470"/>
      <c r="M154" s="448"/>
    </row>
    <row r="155" spans="2:33" s="2" customFormat="1" ht="20" customHeight="1">
      <c r="B155" s="204"/>
      <c r="C155" s="409"/>
      <c r="D155" s="397"/>
      <c r="E155" s="176" t="s">
        <v>373</v>
      </c>
      <c r="F155" s="177" t="s">
        <v>11</v>
      </c>
      <c r="G155" s="141">
        <v>0.12</v>
      </c>
      <c r="H155" s="141">
        <v>0.1</v>
      </c>
      <c r="I155" s="141">
        <v>0.1</v>
      </c>
      <c r="J155" s="141">
        <v>0.1</v>
      </c>
      <c r="K155" s="470"/>
      <c r="L155" s="470"/>
      <c r="M155" s="448"/>
    </row>
    <row r="156" spans="2:33" s="2" customFormat="1" ht="20" customHeight="1">
      <c r="B156" s="204"/>
      <c r="C156" s="409"/>
      <c r="D156" s="397"/>
      <c r="E156" s="176" t="s">
        <v>374</v>
      </c>
      <c r="F156" s="177" t="s">
        <v>11</v>
      </c>
      <c r="G156" s="141">
        <v>0.78</v>
      </c>
      <c r="H156" s="141">
        <v>0.75</v>
      </c>
      <c r="I156" s="141">
        <v>0.73</v>
      </c>
      <c r="J156" s="141">
        <v>0.76</v>
      </c>
      <c r="K156" s="470"/>
      <c r="L156" s="470"/>
      <c r="M156" s="448"/>
    </row>
    <row r="157" spans="2:33" s="2" customFormat="1" ht="20" customHeight="1">
      <c r="B157" s="204"/>
      <c r="C157" s="409"/>
      <c r="D157" s="397"/>
      <c r="E157" s="176" t="s">
        <v>53</v>
      </c>
      <c r="F157" s="177" t="s">
        <v>11</v>
      </c>
      <c r="G157" s="141">
        <v>0.34</v>
      </c>
      <c r="H157" s="141">
        <v>0.26</v>
      </c>
      <c r="I157" s="141">
        <v>0.19</v>
      </c>
      <c r="J157" s="141">
        <v>0.19</v>
      </c>
      <c r="K157" s="470"/>
      <c r="L157" s="470"/>
      <c r="M157" s="448"/>
    </row>
    <row r="158" spans="2:33" s="2" customFormat="1" ht="20" customHeight="1">
      <c r="B158" s="204"/>
      <c r="C158" s="409"/>
      <c r="D158" s="397"/>
      <c r="E158" s="176" t="s">
        <v>54</v>
      </c>
      <c r="F158" s="177" t="s">
        <v>11</v>
      </c>
      <c r="G158" s="141">
        <v>0.01</v>
      </c>
      <c r="H158" s="141">
        <v>0</v>
      </c>
      <c r="I158" s="141">
        <v>0</v>
      </c>
      <c r="J158" s="141">
        <v>3.4000498673980601E-5</v>
      </c>
      <c r="K158" s="470"/>
      <c r="L158" s="470"/>
      <c r="M158" s="448"/>
    </row>
    <row r="159" spans="2:33" s="2" customFormat="1" ht="20" customHeight="1">
      <c r="B159" s="204"/>
      <c r="C159" s="409"/>
      <c r="D159" s="401"/>
      <c r="E159" s="180" t="s">
        <v>55</v>
      </c>
      <c r="F159" s="212" t="s">
        <v>11</v>
      </c>
      <c r="G159" s="141">
        <v>0.02</v>
      </c>
      <c r="H159" s="141">
        <v>0</v>
      </c>
      <c r="I159" s="141">
        <v>0</v>
      </c>
      <c r="J159" s="141">
        <v>0.02</v>
      </c>
      <c r="K159" s="471"/>
      <c r="L159" s="471"/>
      <c r="M159" s="449"/>
    </row>
    <row r="160" spans="2:33" s="2" customFormat="1" ht="45" customHeight="1">
      <c r="B160" s="204"/>
      <c r="C160" s="409"/>
      <c r="D160" s="223" t="s">
        <v>122</v>
      </c>
      <c r="E160" s="185" t="s">
        <v>252</v>
      </c>
      <c r="F160" s="224" t="s">
        <v>11</v>
      </c>
      <c r="G160" s="225">
        <v>4.7</v>
      </c>
      <c r="H160" s="225">
        <v>4.76</v>
      </c>
      <c r="I160" s="225">
        <v>4.59</v>
      </c>
      <c r="J160" s="225">
        <v>4.71</v>
      </c>
      <c r="K160" s="226" t="s">
        <v>96</v>
      </c>
      <c r="L160" s="227" t="s">
        <v>562</v>
      </c>
      <c r="M160" s="228"/>
    </row>
    <row r="161" spans="2:13" s="2" customFormat="1" ht="20" customHeight="1">
      <c r="B161" s="204"/>
      <c r="C161" s="409"/>
      <c r="D161" s="400" t="s">
        <v>255</v>
      </c>
      <c r="E161" s="216" t="s">
        <v>50</v>
      </c>
      <c r="F161" s="205" t="s">
        <v>11</v>
      </c>
      <c r="G161" s="217">
        <v>0</v>
      </c>
      <c r="H161" s="217">
        <v>0</v>
      </c>
      <c r="I161" s="217">
        <v>0</v>
      </c>
      <c r="J161" s="217">
        <v>0</v>
      </c>
      <c r="K161" s="469" t="s">
        <v>96</v>
      </c>
      <c r="L161" s="469" t="s">
        <v>562</v>
      </c>
      <c r="M161" s="468"/>
    </row>
    <row r="162" spans="2:13" s="2" customFormat="1" ht="20" customHeight="1">
      <c r="B162" s="204"/>
      <c r="C162" s="409"/>
      <c r="D162" s="397"/>
      <c r="E162" s="176" t="s">
        <v>51</v>
      </c>
      <c r="F162" s="177" t="s">
        <v>11</v>
      </c>
      <c r="G162" s="141">
        <v>0</v>
      </c>
      <c r="H162" s="141">
        <v>0</v>
      </c>
      <c r="I162" s="141">
        <v>0</v>
      </c>
      <c r="J162" s="141">
        <v>0</v>
      </c>
      <c r="K162" s="470"/>
      <c r="L162" s="470"/>
      <c r="M162" s="448"/>
    </row>
    <row r="163" spans="2:13" s="2" customFormat="1" ht="20" customHeight="1">
      <c r="B163" s="204"/>
      <c r="C163" s="409"/>
      <c r="D163" s="397"/>
      <c r="E163" s="176" t="s">
        <v>52</v>
      </c>
      <c r="F163" s="177" t="s">
        <v>11</v>
      </c>
      <c r="G163" s="141">
        <v>0.09</v>
      </c>
      <c r="H163" s="141">
        <v>0.1</v>
      </c>
      <c r="I163" s="141">
        <v>0.11</v>
      </c>
      <c r="J163" s="141">
        <v>0.13</v>
      </c>
      <c r="K163" s="470"/>
      <c r="L163" s="470"/>
      <c r="M163" s="448"/>
    </row>
    <row r="164" spans="2:13" s="2" customFormat="1" ht="20" customHeight="1">
      <c r="B164" s="204"/>
      <c r="C164" s="409"/>
      <c r="D164" s="397"/>
      <c r="E164" s="176" t="s">
        <v>373</v>
      </c>
      <c r="F164" s="177" t="s">
        <v>11</v>
      </c>
      <c r="G164" s="141">
        <v>0.27</v>
      </c>
      <c r="H164" s="141">
        <v>0.28999999999999998</v>
      </c>
      <c r="I164" s="141">
        <v>0.33</v>
      </c>
      <c r="J164" s="141">
        <v>0.33</v>
      </c>
      <c r="K164" s="470"/>
      <c r="L164" s="470"/>
      <c r="M164" s="448"/>
    </row>
    <row r="165" spans="2:13" s="2" customFormat="1" ht="20" customHeight="1">
      <c r="B165" s="204"/>
      <c r="C165" s="409"/>
      <c r="D165" s="397"/>
      <c r="E165" s="176" t="s">
        <v>374</v>
      </c>
      <c r="F165" s="177" t="s">
        <v>11</v>
      </c>
      <c r="G165" s="141">
        <v>0.81</v>
      </c>
      <c r="H165" s="141">
        <v>0.9</v>
      </c>
      <c r="I165" s="141">
        <v>0.99</v>
      </c>
      <c r="J165" s="141">
        <v>1.08</v>
      </c>
      <c r="K165" s="470"/>
      <c r="L165" s="470"/>
      <c r="M165" s="448"/>
    </row>
    <row r="166" spans="2:13" s="2" customFormat="1" ht="20" customHeight="1">
      <c r="B166" s="204"/>
      <c r="C166" s="409"/>
      <c r="D166" s="397"/>
      <c r="E166" s="176" t="s">
        <v>53</v>
      </c>
      <c r="F166" s="177" t="s">
        <v>11</v>
      </c>
      <c r="G166" s="141">
        <v>3.53</v>
      </c>
      <c r="H166" s="141">
        <v>3.47</v>
      </c>
      <c r="I166" s="141">
        <v>3.16</v>
      </c>
      <c r="J166" s="141">
        <v>3.15</v>
      </c>
      <c r="K166" s="470"/>
      <c r="L166" s="470"/>
      <c r="M166" s="448"/>
    </row>
    <row r="167" spans="2:13" s="2" customFormat="1" ht="20" customHeight="1">
      <c r="B167" s="204"/>
      <c r="C167" s="409"/>
      <c r="D167" s="397"/>
      <c r="E167" s="176" t="s">
        <v>54</v>
      </c>
      <c r="F167" s="177" t="s">
        <v>11</v>
      </c>
      <c r="G167" s="141">
        <v>0</v>
      </c>
      <c r="H167" s="141">
        <v>0</v>
      </c>
      <c r="I167" s="141">
        <v>0</v>
      </c>
      <c r="J167" s="141">
        <v>0</v>
      </c>
      <c r="K167" s="470"/>
      <c r="L167" s="470"/>
      <c r="M167" s="448"/>
    </row>
    <row r="168" spans="2:13" s="2" customFormat="1" ht="20" customHeight="1">
      <c r="B168" s="204"/>
      <c r="C168" s="409"/>
      <c r="D168" s="401"/>
      <c r="E168" s="180" t="s">
        <v>55</v>
      </c>
      <c r="F168" s="212" t="s">
        <v>11</v>
      </c>
      <c r="G168" s="213">
        <v>0</v>
      </c>
      <c r="H168" s="222">
        <v>0</v>
      </c>
      <c r="I168" s="222">
        <v>0</v>
      </c>
      <c r="J168" s="222">
        <v>0.01</v>
      </c>
      <c r="K168" s="471"/>
      <c r="L168" s="471"/>
      <c r="M168" s="449"/>
    </row>
    <row r="169" spans="2:13" s="2" customFormat="1" ht="20" customHeight="1">
      <c r="B169" s="204"/>
      <c r="C169" s="409"/>
      <c r="D169" s="400" t="s">
        <v>256</v>
      </c>
      <c r="E169" s="216" t="s">
        <v>61</v>
      </c>
      <c r="F169" s="205" t="s">
        <v>11</v>
      </c>
      <c r="G169" s="217">
        <v>2.38</v>
      </c>
      <c r="H169" s="217">
        <v>2.44</v>
      </c>
      <c r="I169" s="217">
        <v>2.39</v>
      </c>
      <c r="J169" s="217">
        <v>2.4500000000000002</v>
      </c>
      <c r="K169" s="438" t="s">
        <v>605</v>
      </c>
      <c r="L169" s="469" t="s">
        <v>562</v>
      </c>
      <c r="M169" s="457"/>
    </row>
    <row r="170" spans="2:13" s="2" customFormat="1" ht="20" customHeight="1">
      <c r="B170" s="204"/>
      <c r="C170" s="409"/>
      <c r="D170" s="401"/>
      <c r="E170" s="180" t="s">
        <v>62</v>
      </c>
      <c r="F170" s="212" t="s">
        <v>11</v>
      </c>
      <c r="G170" s="222">
        <v>2.31</v>
      </c>
      <c r="H170" s="222">
        <v>2.33</v>
      </c>
      <c r="I170" s="222">
        <v>2.2000000000000002</v>
      </c>
      <c r="J170" s="222">
        <v>2.2599999999999998</v>
      </c>
      <c r="K170" s="436"/>
      <c r="L170" s="471"/>
      <c r="M170" s="458"/>
    </row>
    <row r="171" spans="2:13" s="2" customFormat="1" ht="20" customHeight="1">
      <c r="B171" s="204"/>
      <c r="C171" s="409"/>
      <c r="D171" s="400" t="s">
        <v>257</v>
      </c>
      <c r="E171" s="216" t="s">
        <v>56</v>
      </c>
      <c r="F171" s="205" t="s">
        <v>11</v>
      </c>
      <c r="G171" s="217">
        <v>0.13</v>
      </c>
      <c r="H171" s="217">
        <v>0.13</v>
      </c>
      <c r="I171" s="217">
        <v>0.12</v>
      </c>
      <c r="J171" s="217">
        <v>0.13033524491692544</v>
      </c>
      <c r="K171" s="438" t="s">
        <v>605</v>
      </c>
      <c r="L171" s="469" t="s">
        <v>562</v>
      </c>
      <c r="M171" s="457"/>
    </row>
    <row r="172" spans="2:13" s="2" customFormat="1" ht="20" customHeight="1">
      <c r="B172" s="204"/>
      <c r="C172" s="409"/>
      <c r="D172" s="397"/>
      <c r="E172" s="176" t="s">
        <v>57</v>
      </c>
      <c r="F172" s="177" t="s">
        <v>11</v>
      </c>
      <c r="G172" s="141">
        <v>0.72</v>
      </c>
      <c r="H172" s="141">
        <v>0.75</v>
      </c>
      <c r="I172" s="141">
        <v>0.73</v>
      </c>
      <c r="J172" s="141">
        <v>0.7457442709159734</v>
      </c>
      <c r="K172" s="436"/>
      <c r="L172" s="470"/>
      <c r="M172" s="458"/>
    </row>
    <row r="173" spans="2:13" s="2" customFormat="1" ht="20" customHeight="1">
      <c r="B173" s="204"/>
      <c r="C173" s="409"/>
      <c r="D173" s="397"/>
      <c r="E173" s="176" t="s">
        <v>58</v>
      </c>
      <c r="F173" s="177" t="s">
        <v>11</v>
      </c>
      <c r="G173" s="141">
        <v>0.18</v>
      </c>
      <c r="H173" s="141">
        <v>0.19</v>
      </c>
      <c r="I173" s="141">
        <v>0.18</v>
      </c>
      <c r="J173" s="141">
        <v>0.1779359430604982</v>
      </c>
      <c r="K173" s="436"/>
      <c r="L173" s="470"/>
      <c r="M173" s="458"/>
    </row>
    <row r="174" spans="2:13" s="2" customFormat="1" ht="20" customHeight="1">
      <c r="B174" s="204"/>
      <c r="C174" s="409"/>
      <c r="D174" s="397"/>
      <c r="E174" s="176" t="s">
        <v>59</v>
      </c>
      <c r="F174" s="177" t="s">
        <v>11</v>
      </c>
      <c r="G174" s="141">
        <v>3.07</v>
      </c>
      <c r="H174" s="141">
        <v>3.11</v>
      </c>
      <c r="I174" s="141">
        <v>2.97</v>
      </c>
      <c r="J174" s="141">
        <v>3.0589115307024501</v>
      </c>
      <c r="K174" s="436"/>
      <c r="L174" s="470"/>
      <c r="M174" s="458"/>
    </row>
    <row r="175" spans="2:13" s="2" customFormat="1" ht="20" customHeight="1" thickBot="1">
      <c r="B175" s="204"/>
      <c r="C175" s="412"/>
      <c r="D175" s="399"/>
      <c r="E175" s="229" t="s">
        <v>60</v>
      </c>
      <c r="F175" s="230" t="s">
        <v>11</v>
      </c>
      <c r="G175" s="142">
        <v>0.59</v>
      </c>
      <c r="H175" s="142">
        <v>0.59</v>
      </c>
      <c r="I175" s="142">
        <v>0.59</v>
      </c>
      <c r="J175" s="142">
        <v>0.59614207675045894</v>
      </c>
      <c r="K175" s="434"/>
      <c r="L175" s="472"/>
      <c r="M175" s="467"/>
    </row>
    <row r="176" spans="2:13" s="2" customFormat="1" ht="60" customHeight="1">
      <c r="B176" s="204"/>
      <c r="C176" s="423" t="s">
        <v>91</v>
      </c>
      <c r="D176" s="424"/>
      <c r="E176" s="231" t="s">
        <v>89</v>
      </c>
      <c r="F176" s="207" t="s">
        <v>28</v>
      </c>
      <c r="G176" s="215">
        <v>9433</v>
      </c>
      <c r="H176" s="215">
        <v>9579</v>
      </c>
      <c r="I176" s="215">
        <v>8332</v>
      </c>
      <c r="J176" s="215">
        <v>68829</v>
      </c>
      <c r="K176" s="480" t="s">
        <v>88</v>
      </c>
      <c r="L176" s="232" t="s">
        <v>537</v>
      </c>
      <c r="M176" s="429" t="s">
        <v>539</v>
      </c>
    </row>
    <row r="177" spans="2:13" s="2" customFormat="1" ht="20" customHeight="1" thickBot="1">
      <c r="B177" s="204"/>
      <c r="C177" s="427"/>
      <c r="D177" s="428"/>
      <c r="E177" s="176" t="s">
        <v>90</v>
      </c>
      <c r="F177" s="177" t="s">
        <v>28</v>
      </c>
      <c r="G177" s="233">
        <v>1118</v>
      </c>
      <c r="H177" s="233">
        <v>2010</v>
      </c>
      <c r="I177" s="233">
        <v>1915</v>
      </c>
      <c r="J177" s="233">
        <v>2497</v>
      </c>
      <c r="K177" s="472"/>
      <c r="L177" s="234" t="s">
        <v>538</v>
      </c>
      <c r="M177" s="467"/>
    </row>
    <row r="178" spans="2:13" s="2" customFormat="1" ht="20" customHeight="1">
      <c r="B178" s="204"/>
      <c r="C178" s="396" t="s">
        <v>121</v>
      </c>
      <c r="D178" s="396" t="s">
        <v>258</v>
      </c>
      <c r="E178" s="435" t="s">
        <v>61</v>
      </c>
      <c r="F178" s="101" t="s">
        <v>28</v>
      </c>
      <c r="G178" s="175">
        <v>1146</v>
      </c>
      <c r="H178" s="175">
        <v>3028</v>
      </c>
      <c r="I178" s="175">
        <v>4406</v>
      </c>
      <c r="J178" s="175">
        <v>3049</v>
      </c>
      <c r="K178" s="435" t="s">
        <v>93</v>
      </c>
      <c r="L178" s="435" t="s">
        <v>563</v>
      </c>
      <c r="M178" s="429"/>
    </row>
    <row r="179" spans="2:13" s="2" customFormat="1" ht="20" customHeight="1">
      <c r="B179" s="204"/>
      <c r="C179" s="405"/>
      <c r="D179" s="405"/>
      <c r="E179" s="479"/>
      <c r="F179" s="207" t="s">
        <v>11</v>
      </c>
      <c r="G179" s="209">
        <v>1.28</v>
      </c>
      <c r="H179" s="209">
        <v>3.47</v>
      </c>
      <c r="I179" s="209">
        <v>4.99</v>
      </c>
      <c r="J179" s="209">
        <v>3.54</v>
      </c>
      <c r="K179" s="436"/>
      <c r="L179" s="436"/>
      <c r="M179" s="458"/>
    </row>
    <row r="180" spans="2:13" s="2" customFormat="1" ht="20" customHeight="1">
      <c r="B180" s="204"/>
      <c r="C180" s="405"/>
      <c r="D180" s="405"/>
      <c r="E180" s="433" t="s">
        <v>62</v>
      </c>
      <c r="F180" s="177" t="s">
        <v>28</v>
      </c>
      <c r="G180" s="178">
        <v>1183</v>
      </c>
      <c r="H180" s="178">
        <v>2792</v>
      </c>
      <c r="I180" s="178">
        <v>4692</v>
      </c>
      <c r="J180" s="178">
        <v>3114</v>
      </c>
      <c r="K180" s="436"/>
      <c r="L180" s="436"/>
      <c r="M180" s="458"/>
    </row>
    <row r="181" spans="2:13" s="2" customFormat="1" ht="20" customHeight="1">
      <c r="B181" s="204"/>
      <c r="C181" s="397"/>
      <c r="D181" s="401"/>
      <c r="E181" s="437"/>
      <c r="F181" s="212" t="s">
        <v>11</v>
      </c>
      <c r="G181" s="213">
        <v>1.32</v>
      </c>
      <c r="H181" s="213">
        <v>3.2</v>
      </c>
      <c r="I181" s="213">
        <v>5.31</v>
      </c>
      <c r="J181" s="213">
        <v>3.61</v>
      </c>
      <c r="K181" s="437"/>
      <c r="L181" s="437"/>
      <c r="M181" s="430"/>
    </row>
    <row r="182" spans="2:13" s="2" customFormat="1" ht="20" customHeight="1">
      <c r="B182" s="204"/>
      <c r="C182" s="397"/>
      <c r="D182" s="416" t="s">
        <v>265</v>
      </c>
      <c r="E182" s="438" t="s">
        <v>64</v>
      </c>
      <c r="F182" s="205" t="s">
        <v>28</v>
      </c>
      <c r="G182" s="206">
        <v>1530</v>
      </c>
      <c r="H182" s="206">
        <v>3612</v>
      </c>
      <c r="I182" s="206">
        <v>5978</v>
      </c>
      <c r="J182" s="206">
        <v>3860</v>
      </c>
      <c r="K182" s="438" t="s">
        <v>429</v>
      </c>
      <c r="L182" s="438" t="s">
        <v>563</v>
      </c>
      <c r="M182" s="457"/>
    </row>
    <row r="183" spans="2:13" s="2" customFormat="1" ht="20" customHeight="1">
      <c r="B183" s="204"/>
      <c r="C183" s="397"/>
      <c r="D183" s="409"/>
      <c r="E183" s="479"/>
      <c r="F183" s="177" t="s">
        <v>11</v>
      </c>
      <c r="G183" s="209">
        <v>1.71</v>
      </c>
      <c r="H183" s="209">
        <v>4.1399999999999997</v>
      </c>
      <c r="I183" s="209">
        <v>6.76</v>
      </c>
      <c r="J183" s="235">
        <v>4.4800000000000004</v>
      </c>
      <c r="K183" s="436"/>
      <c r="L183" s="436"/>
      <c r="M183" s="458"/>
    </row>
    <row r="184" spans="2:13" s="2" customFormat="1" ht="20" customHeight="1">
      <c r="B184" s="204"/>
      <c r="C184" s="397"/>
      <c r="D184" s="409"/>
      <c r="E184" s="433" t="s">
        <v>65</v>
      </c>
      <c r="F184" s="177" t="s">
        <v>28</v>
      </c>
      <c r="G184" s="178">
        <v>745</v>
      </c>
      <c r="H184" s="178">
        <v>2133</v>
      </c>
      <c r="I184" s="178">
        <v>2991</v>
      </c>
      <c r="J184" s="178">
        <v>2194</v>
      </c>
      <c r="K184" s="436"/>
      <c r="L184" s="436"/>
      <c r="M184" s="458"/>
    </row>
    <row r="185" spans="2:13" s="2" customFormat="1" ht="20" customHeight="1">
      <c r="B185" s="204"/>
      <c r="C185" s="397"/>
      <c r="D185" s="409"/>
      <c r="E185" s="479"/>
      <c r="F185" s="177" t="s">
        <v>11</v>
      </c>
      <c r="G185" s="209">
        <v>0.83</v>
      </c>
      <c r="H185" s="209">
        <v>2.44</v>
      </c>
      <c r="I185" s="209">
        <v>3.38</v>
      </c>
      <c r="J185" s="235">
        <v>2.54</v>
      </c>
      <c r="K185" s="436"/>
      <c r="L185" s="436"/>
      <c r="M185" s="458"/>
    </row>
    <row r="186" spans="2:13" s="2" customFormat="1" ht="20" customHeight="1">
      <c r="B186" s="204"/>
      <c r="C186" s="397"/>
      <c r="D186" s="409"/>
      <c r="E186" s="433" t="s">
        <v>79</v>
      </c>
      <c r="F186" s="177" t="s">
        <v>28</v>
      </c>
      <c r="G186" s="178">
        <v>26</v>
      </c>
      <c r="H186" s="178">
        <v>2</v>
      </c>
      <c r="I186" s="178">
        <v>2</v>
      </c>
      <c r="J186" s="178">
        <v>70</v>
      </c>
      <c r="K186" s="436"/>
      <c r="L186" s="436"/>
      <c r="M186" s="458"/>
    </row>
    <row r="187" spans="2:13" s="2" customFormat="1" ht="20" customHeight="1">
      <c r="B187" s="204"/>
      <c r="C187" s="397"/>
      <c r="D187" s="409"/>
      <c r="E187" s="479"/>
      <c r="F187" s="177" t="s">
        <v>11</v>
      </c>
      <c r="G187" s="209">
        <v>0.03</v>
      </c>
      <c r="H187" s="209">
        <v>0</v>
      </c>
      <c r="I187" s="209">
        <v>0</v>
      </c>
      <c r="J187" s="235">
        <v>0.08</v>
      </c>
      <c r="K187" s="436"/>
      <c r="L187" s="436"/>
      <c r="M187" s="458"/>
    </row>
    <row r="188" spans="2:13" s="2" customFormat="1" ht="20" customHeight="1">
      <c r="B188" s="204"/>
      <c r="C188" s="397"/>
      <c r="D188" s="409"/>
      <c r="E188" s="433" t="s">
        <v>66</v>
      </c>
      <c r="F188" s="177" t="s">
        <v>28</v>
      </c>
      <c r="G188" s="178">
        <v>5</v>
      </c>
      <c r="H188" s="178">
        <v>1</v>
      </c>
      <c r="I188" s="178">
        <v>6</v>
      </c>
      <c r="J188" s="178">
        <v>12</v>
      </c>
      <c r="K188" s="436"/>
      <c r="L188" s="436"/>
      <c r="M188" s="458"/>
    </row>
    <row r="189" spans="2:13" s="2" customFormat="1" ht="20" customHeight="1">
      <c r="B189" s="204"/>
      <c r="C189" s="397"/>
      <c r="D189" s="409"/>
      <c r="E189" s="479"/>
      <c r="F189" s="177" t="s">
        <v>11</v>
      </c>
      <c r="G189" s="209">
        <v>0.01</v>
      </c>
      <c r="H189" s="209">
        <v>0</v>
      </c>
      <c r="I189" s="209">
        <v>0.01</v>
      </c>
      <c r="J189" s="235">
        <v>0.01</v>
      </c>
      <c r="K189" s="436"/>
      <c r="L189" s="436"/>
      <c r="M189" s="458"/>
    </row>
    <row r="190" spans="2:13" s="2" customFormat="1" ht="20" customHeight="1">
      <c r="B190" s="204"/>
      <c r="C190" s="397"/>
      <c r="D190" s="409"/>
      <c r="E190" s="433" t="s">
        <v>78</v>
      </c>
      <c r="F190" s="177" t="s">
        <v>28</v>
      </c>
      <c r="G190" s="178">
        <v>23</v>
      </c>
      <c r="H190" s="178">
        <v>72</v>
      </c>
      <c r="I190" s="178">
        <v>121</v>
      </c>
      <c r="J190" s="178">
        <v>27</v>
      </c>
      <c r="K190" s="436"/>
      <c r="L190" s="436"/>
      <c r="M190" s="458"/>
    </row>
    <row r="191" spans="2:13" s="2" customFormat="1" ht="20" customHeight="1">
      <c r="B191" s="204"/>
      <c r="C191" s="397"/>
      <c r="D191" s="486"/>
      <c r="E191" s="437"/>
      <c r="F191" s="212" t="s">
        <v>11</v>
      </c>
      <c r="G191" s="213">
        <v>0.03</v>
      </c>
      <c r="H191" s="213">
        <v>0.08</v>
      </c>
      <c r="I191" s="213">
        <v>0.14000000000000001</v>
      </c>
      <c r="J191" s="213">
        <v>0.03</v>
      </c>
      <c r="K191" s="437"/>
      <c r="L191" s="437"/>
      <c r="M191" s="430"/>
    </row>
    <row r="192" spans="2:13" s="2" customFormat="1" ht="20" customHeight="1">
      <c r="B192" s="204"/>
      <c r="C192" s="397"/>
      <c r="D192" s="416" t="s">
        <v>259</v>
      </c>
      <c r="E192" s="438" t="s">
        <v>56</v>
      </c>
      <c r="F192" s="205" t="s">
        <v>28</v>
      </c>
      <c r="G192" s="206">
        <v>233</v>
      </c>
      <c r="H192" s="206">
        <v>316</v>
      </c>
      <c r="I192" s="206">
        <v>291</v>
      </c>
      <c r="J192" s="206">
        <v>318</v>
      </c>
      <c r="K192" s="438" t="s">
        <v>93</v>
      </c>
      <c r="L192" s="438" t="s">
        <v>563</v>
      </c>
      <c r="M192" s="457"/>
    </row>
    <row r="193" spans="2:18" s="2" customFormat="1" ht="20" customHeight="1">
      <c r="B193" s="204"/>
      <c r="C193" s="397"/>
      <c r="D193" s="409"/>
      <c r="E193" s="479"/>
      <c r="F193" s="177" t="s">
        <v>11</v>
      </c>
      <c r="G193" s="209">
        <v>0.26</v>
      </c>
      <c r="H193" s="209">
        <v>0.36</v>
      </c>
      <c r="I193" s="209">
        <v>0.33</v>
      </c>
      <c r="J193" s="235">
        <v>0.37</v>
      </c>
      <c r="K193" s="436"/>
      <c r="L193" s="436"/>
      <c r="M193" s="458"/>
    </row>
    <row r="194" spans="2:18" s="2" customFormat="1" ht="20" customHeight="1">
      <c r="B194" s="204"/>
      <c r="C194" s="397"/>
      <c r="D194" s="409"/>
      <c r="E194" s="433" t="s">
        <v>57</v>
      </c>
      <c r="F194" s="177" t="s">
        <v>28</v>
      </c>
      <c r="G194" s="178">
        <v>66</v>
      </c>
      <c r="H194" s="178">
        <v>662</v>
      </c>
      <c r="I194" s="178">
        <v>686</v>
      </c>
      <c r="J194" s="178">
        <v>742</v>
      </c>
      <c r="K194" s="436"/>
      <c r="L194" s="436"/>
      <c r="M194" s="458"/>
    </row>
    <row r="195" spans="2:18" s="2" customFormat="1" ht="20" customHeight="1">
      <c r="B195" s="204"/>
      <c r="C195" s="397"/>
      <c r="D195" s="409"/>
      <c r="E195" s="479"/>
      <c r="F195" s="177" t="s">
        <v>11</v>
      </c>
      <c r="G195" s="209">
        <v>7.0000000000000007E-2</v>
      </c>
      <c r="H195" s="209">
        <v>0.76</v>
      </c>
      <c r="I195" s="209">
        <v>0.78</v>
      </c>
      <c r="J195" s="209">
        <v>0.86</v>
      </c>
      <c r="K195" s="436"/>
      <c r="L195" s="436"/>
      <c r="M195" s="458"/>
      <c r="R195" s="6"/>
    </row>
    <row r="196" spans="2:18" s="2" customFormat="1" ht="20" customHeight="1">
      <c r="B196" s="204"/>
      <c r="C196" s="397"/>
      <c r="D196" s="409"/>
      <c r="E196" s="433" t="s">
        <v>58</v>
      </c>
      <c r="F196" s="177" t="s">
        <v>28</v>
      </c>
      <c r="G196" s="178">
        <v>85</v>
      </c>
      <c r="H196" s="178">
        <v>307</v>
      </c>
      <c r="I196" s="178">
        <v>522</v>
      </c>
      <c r="J196" s="178">
        <v>401</v>
      </c>
      <c r="K196" s="436"/>
      <c r="L196" s="436"/>
      <c r="M196" s="458"/>
    </row>
    <row r="197" spans="2:18" s="2" customFormat="1" ht="20" customHeight="1">
      <c r="B197" s="204"/>
      <c r="C197" s="397"/>
      <c r="D197" s="409"/>
      <c r="E197" s="479"/>
      <c r="F197" s="177" t="s">
        <v>11</v>
      </c>
      <c r="G197" s="209">
        <v>0.09</v>
      </c>
      <c r="H197" s="209">
        <v>0.35</v>
      </c>
      <c r="I197" s="209">
        <v>0.59</v>
      </c>
      <c r="J197" s="235">
        <v>0.47</v>
      </c>
      <c r="K197" s="436"/>
      <c r="L197" s="436"/>
      <c r="M197" s="458"/>
    </row>
    <row r="198" spans="2:18" s="2" customFormat="1" ht="20" customHeight="1">
      <c r="B198" s="204"/>
      <c r="C198" s="397"/>
      <c r="D198" s="409"/>
      <c r="E198" s="433" t="s">
        <v>59</v>
      </c>
      <c r="F198" s="177" t="s">
        <v>28</v>
      </c>
      <c r="G198" s="178">
        <v>1677</v>
      </c>
      <c r="H198" s="178">
        <v>3784</v>
      </c>
      <c r="I198" s="178">
        <v>6476</v>
      </c>
      <c r="J198" s="178">
        <v>3912</v>
      </c>
      <c r="K198" s="436"/>
      <c r="L198" s="436"/>
      <c r="M198" s="458"/>
    </row>
    <row r="199" spans="2:18" s="2" customFormat="1" ht="20" customHeight="1">
      <c r="B199" s="204"/>
      <c r="C199" s="397"/>
      <c r="D199" s="409"/>
      <c r="E199" s="479"/>
      <c r="F199" s="177" t="s">
        <v>11</v>
      </c>
      <c r="G199" s="209">
        <v>1.87</v>
      </c>
      <c r="H199" s="209">
        <v>4.34</v>
      </c>
      <c r="I199" s="209">
        <v>7.33</v>
      </c>
      <c r="J199" s="235">
        <v>4.54</v>
      </c>
      <c r="K199" s="436"/>
      <c r="L199" s="436"/>
      <c r="M199" s="458"/>
    </row>
    <row r="200" spans="2:18" s="2" customFormat="1" ht="20" customHeight="1">
      <c r="B200" s="204"/>
      <c r="C200" s="397"/>
      <c r="D200" s="409"/>
      <c r="E200" s="433" t="s">
        <v>60</v>
      </c>
      <c r="F200" s="177" t="s">
        <v>28</v>
      </c>
      <c r="G200" s="178">
        <v>268</v>
      </c>
      <c r="H200" s="178">
        <v>751</v>
      </c>
      <c r="I200" s="178">
        <v>1123</v>
      </c>
      <c r="J200" s="178">
        <v>790</v>
      </c>
      <c r="K200" s="436"/>
      <c r="L200" s="436"/>
      <c r="M200" s="458"/>
    </row>
    <row r="201" spans="2:18" s="2" customFormat="1" ht="20" customHeight="1">
      <c r="B201" s="204"/>
      <c r="C201" s="397"/>
      <c r="D201" s="486"/>
      <c r="E201" s="437"/>
      <c r="F201" s="212" t="s">
        <v>11</v>
      </c>
      <c r="G201" s="213">
        <v>0.3</v>
      </c>
      <c r="H201" s="213">
        <v>0.86</v>
      </c>
      <c r="I201" s="213">
        <v>1.27</v>
      </c>
      <c r="J201" s="213">
        <v>0.92</v>
      </c>
      <c r="K201" s="437"/>
      <c r="L201" s="437"/>
      <c r="M201" s="430"/>
    </row>
    <row r="202" spans="2:18" s="2" customFormat="1" ht="20" customHeight="1">
      <c r="B202" s="204"/>
      <c r="C202" s="397"/>
      <c r="D202" s="416" t="s">
        <v>260</v>
      </c>
      <c r="E202" s="438" t="s">
        <v>47</v>
      </c>
      <c r="F202" s="205" t="s">
        <v>28</v>
      </c>
      <c r="G202" s="206">
        <v>1898</v>
      </c>
      <c r="H202" s="206">
        <v>4584</v>
      </c>
      <c r="I202" s="206">
        <v>6506</v>
      </c>
      <c r="J202" s="206">
        <v>4613</v>
      </c>
      <c r="K202" s="438" t="s">
        <v>93</v>
      </c>
      <c r="L202" s="438" t="s">
        <v>563</v>
      </c>
      <c r="M202" s="457"/>
    </row>
    <row r="203" spans="2:18" s="2" customFormat="1" ht="20" customHeight="1">
      <c r="B203" s="204"/>
      <c r="C203" s="397"/>
      <c r="D203" s="409"/>
      <c r="E203" s="479"/>
      <c r="F203" s="177" t="s">
        <v>11</v>
      </c>
      <c r="G203" s="209">
        <v>2.12</v>
      </c>
      <c r="H203" s="209">
        <v>5.25</v>
      </c>
      <c r="I203" s="209">
        <v>7.36</v>
      </c>
      <c r="J203" s="209">
        <v>5.35</v>
      </c>
      <c r="K203" s="436"/>
      <c r="L203" s="436"/>
      <c r="M203" s="458"/>
    </row>
    <row r="204" spans="2:18" s="2" customFormat="1" ht="20" customHeight="1">
      <c r="B204" s="204"/>
      <c r="C204" s="397"/>
      <c r="D204" s="409"/>
      <c r="E204" s="433" t="s">
        <v>48</v>
      </c>
      <c r="F204" s="177" t="s">
        <v>28</v>
      </c>
      <c r="G204" s="178">
        <v>426</v>
      </c>
      <c r="H204" s="178">
        <v>1200</v>
      </c>
      <c r="I204" s="178">
        <v>2552</v>
      </c>
      <c r="J204" s="178">
        <v>1516</v>
      </c>
      <c r="K204" s="436"/>
      <c r="L204" s="436"/>
      <c r="M204" s="458"/>
    </row>
    <row r="205" spans="2:18" s="2" customFormat="1" ht="20" customHeight="1">
      <c r="B205" s="204"/>
      <c r="C205" s="397"/>
      <c r="D205" s="409"/>
      <c r="E205" s="479"/>
      <c r="F205" s="177" t="s">
        <v>11</v>
      </c>
      <c r="G205" s="209">
        <v>0.48</v>
      </c>
      <c r="H205" s="209">
        <v>1.37</v>
      </c>
      <c r="I205" s="209">
        <v>2.89</v>
      </c>
      <c r="J205" s="209">
        <v>1.76</v>
      </c>
      <c r="K205" s="436"/>
      <c r="L205" s="436"/>
      <c r="M205" s="458"/>
    </row>
    <row r="206" spans="2:18" s="2" customFormat="1" ht="20" customHeight="1">
      <c r="B206" s="204"/>
      <c r="C206" s="397"/>
      <c r="D206" s="409"/>
      <c r="E206" s="433" t="s">
        <v>49</v>
      </c>
      <c r="F206" s="177" t="s">
        <v>28</v>
      </c>
      <c r="G206" s="178">
        <v>5</v>
      </c>
      <c r="H206" s="178">
        <v>36</v>
      </c>
      <c r="I206" s="178">
        <v>40</v>
      </c>
      <c r="J206" s="178">
        <v>34</v>
      </c>
      <c r="K206" s="436"/>
      <c r="L206" s="436"/>
      <c r="M206" s="458"/>
    </row>
    <row r="207" spans="2:18" s="2" customFormat="1" ht="20" customHeight="1">
      <c r="B207" s="204"/>
      <c r="C207" s="397"/>
      <c r="D207" s="486"/>
      <c r="E207" s="437"/>
      <c r="F207" s="212" t="s">
        <v>11</v>
      </c>
      <c r="G207" s="213">
        <v>0.01</v>
      </c>
      <c r="H207" s="213">
        <v>0.04</v>
      </c>
      <c r="I207" s="213">
        <v>0.05</v>
      </c>
      <c r="J207" s="213">
        <v>0.04</v>
      </c>
      <c r="K207" s="437"/>
      <c r="L207" s="437"/>
      <c r="M207" s="430"/>
    </row>
    <row r="208" spans="2:18" s="2" customFormat="1" ht="20" customHeight="1">
      <c r="B208" s="204"/>
      <c r="C208" s="397"/>
      <c r="D208" s="409" t="s">
        <v>261</v>
      </c>
      <c r="E208" s="436" t="s">
        <v>51</v>
      </c>
      <c r="F208" s="207" t="s">
        <v>28</v>
      </c>
      <c r="G208" s="215">
        <v>4</v>
      </c>
      <c r="H208" s="215">
        <v>7</v>
      </c>
      <c r="I208" s="215">
        <v>5</v>
      </c>
      <c r="J208" s="215">
        <v>5</v>
      </c>
      <c r="K208" s="438" t="s">
        <v>93</v>
      </c>
      <c r="L208" s="438" t="s">
        <v>563</v>
      </c>
      <c r="M208" s="457"/>
    </row>
    <row r="209" spans="2:13" s="2" customFormat="1" ht="20" customHeight="1">
      <c r="B209" s="204"/>
      <c r="C209" s="397"/>
      <c r="D209" s="409"/>
      <c r="E209" s="479"/>
      <c r="F209" s="177" t="s">
        <v>11</v>
      </c>
      <c r="G209" s="209">
        <v>0</v>
      </c>
      <c r="H209" s="209">
        <v>0.01</v>
      </c>
      <c r="I209" s="209">
        <v>0.01</v>
      </c>
      <c r="J209" s="209">
        <v>0.01</v>
      </c>
      <c r="K209" s="436"/>
      <c r="L209" s="436"/>
      <c r="M209" s="458"/>
    </row>
    <row r="210" spans="2:13" s="2" customFormat="1" ht="20" customHeight="1">
      <c r="B210" s="204"/>
      <c r="C210" s="397"/>
      <c r="D210" s="409"/>
      <c r="E210" s="433" t="s">
        <v>52</v>
      </c>
      <c r="F210" s="177" t="s">
        <v>28</v>
      </c>
      <c r="G210" s="178">
        <v>45</v>
      </c>
      <c r="H210" s="178">
        <v>132</v>
      </c>
      <c r="I210" s="178">
        <v>150</v>
      </c>
      <c r="J210" s="178">
        <v>60</v>
      </c>
      <c r="K210" s="436"/>
      <c r="L210" s="436"/>
      <c r="M210" s="458"/>
    </row>
    <row r="211" spans="2:13" s="2" customFormat="1" ht="20" customHeight="1">
      <c r="B211" s="204"/>
      <c r="C211" s="397"/>
      <c r="D211" s="409"/>
      <c r="E211" s="479"/>
      <c r="F211" s="177" t="s">
        <v>11</v>
      </c>
      <c r="G211" s="235">
        <v>0.05</v>
      </c>
      <c r="H211" s="235">
        <v>0.15</v>
      </c>
      <c r="I211" s="235">
        <v>0.17</v>
      </c>
      <c r="J211" s="235">
        <v>7.0000000000000007E-2</v>
      </c>
      <c r="K211" s="436"/>
      <c r="L211" s="436"/>
      <c r="M211" s="458"/>
    </row>
    <row r="212" spans="2:13" s="2" customFormat="1" ht="20" customHeight="1">
      <c r="B212" s="204"/>
      <c r="C212" s="397"/>
      <c r="D212" s="409"/>
      <c r="E212" s="433" t="s">
        <v>375</v>
      </c>
      <c r="F212" s="177" t="s">
        <v>28</v>
      </c>
      <c r="G212" s="178">
        <v>7</v>
      </c>
      <c r="H212" s="178">
        <v>16</v>
      </c>
      <c r="I212" s="178">
        <v>61</v>
      </c>
      <c r="J212" s="178">
        <v>24</v>
      </c>
      <c r="K212" s="436"/>
      <c r="L212" s="436"/>
      <c r="M212" s="458"/>
    </row>
    <row r="213" spans="2:13" s="2" customFormat="1" ht="20" customHeight="1">
      <c r="B213" s="204"/>
      <c r="C213" s="397"/>
      <c r="D213" s="409"/>
      <c r="E213" s="479"/>
      <c r="F213" s="177" t="s">
        <v>11</v>
      </c>
      <c r="G213" s="235">
        <v>0.01</v>
      </c>
      <c r="H213" s="235">
        <v>0.02</v>
      </c>
      <c r="I213" s="235">
        <v>7.0000000000000007E-2</v>
      </c>
      <c r="J213" s="235">
        <v>0.03</v>
      </c>
      <c r="K213" s="436"/>
      <c r="L213" s="436"/>
      <c r="M213" s="458"/>
    </row>
    <row r="214" spans="2:13" s="2" customFormat="1" ht="20" customHeight="1">
      <c r="B214" s="204"/>
      <c r="C214" s="397"/>
      <c r="D214" s="409"/>
      <c r="E214" s="433" t="s">
        <v>374</v>
      </c>
      <c r="F214" s="177" t="s">
        <v>28</v>
      </c>
      <c r="G214" s="178">
        <v>570</v>
      </c>
      <c r="H214" s="178">
        <v>1589</v>
      </c>
      <c r="I214" s="178">
        <v>2968</v>
      </c>
      <c r="J214" s="178">
        <v>1849</v>
      </c>
      <c r="K214" s="436"/>
      <c r="L214" s="436"/>
      <c r="M214" s="458"/>
    </row>
    <row r="215" spans="2:13" s="2" customFormat="1" ht="20" customHeight="1">
      <c r="B215" s="204"/>
      <c r="C215" s="397"/>
      <c r="D215" s="409"/>
      <c r="E215" s="479"/>
      <c r="F215" s="177" t="s">
        <v>11</v>
      </c>
      <c r="G215" s="235">
        <v>0.64</v>
      </c>
      <c r="H215" s="235">
        <v>1.82</v>
      </c>
      <c r="I215" s="235">
        <v>3.36</v>
      </c>
      <c r="J215" s="235">
        <v>2.14</v>
      </c>
      <c r="K215" s="436"/>
      <c r="L215" s="436"/>
      <c r="M215" s="458"/>
    </row>
    <row r="216" spans="2:13" s="2" customFormat="1" ht="20" customHeight="1">
      <c r="B216" s="204"/>
      <c r="C216" s="397"/>
      <c r="D216" s="409"/>
      <c r="E216" s="433" t="s">
        <v>53</v>
      </c>
      <c r="F216" s="177" t="s">
        <v>28</v>
      </c>
      <c r="G216" s="178">
        <v>1552</v>
      </c>
      <c r="H216" s="178">
        <v>3341</v>
      </c>
      <c r="I216" s="178">
        <v>5838</v>
      </c>
      <c r="J216" s="178">
        <v>3785</v>
      </c>
      <c r="K216" s="436"/>
      <c r="L216" s="436"/>
      <c r="M216" s="458"/>
    </row>
    <row r="217" spans="2:13" s="2" customFormat="1" ht="20" customHeight="1">
      <c r="B217" s="204"/>
      <c r="C217" s="397"/>
      <c r="D217" s="409"/>
      <c r="E217" s="479"/>
      <c r="F217" s="177" t="s">
        <v>11</v>
      </c>
      <c r="G217" s="235">
        <v>1.73</v>
      </c>
      <c r="H217" s="235">
        <v>3.83</v>
      </c>
      <c r="I217" s="235">
        <v>6.61</v>
      </c>
      <c r="J217" s="235">
        <v>4.3899999999999997</v>
      </c>
      <c r="K217" s="436"/>
      <c r="L217" s="436"/>
      <c r="M217" s="458"/>
    </row>
    <row r="218" spans="2:13" s="2" customFormat="1" ht="20" customHeight="1">
      <c r="B218" s="204"/>
      <c r="C218" s="397"/>
      <c r="D218" s="409"/>
      <c r="E218" s="433" t="s">
        <v>54</v>
      </c>
      <c r="F218" s="177" t="s">
        <v>28</v>
      </c>
      <c r="G218" s="178">
        <v>151</v>
      </c>
      <c r="H218" s="178">
        <v>735</v>
      </c>
      <c r="I218" s="178">
        <v>76</v>
      </c>
      <c r="J218" s="178">
        <v>440</v>
      </c>
      <c r="K218" s="436"/>
      <c r="L218" s="436"/>
      <c r="M218" s="458"/>
    </row>
    <row r="219" spans="2:13" s="2" customFormat="1" ht="20" customHeight="1" thickBot="1">
      <c r="B219" s="204"/>
      <c r="C219" s="399"/>
      <c r="D219" s="412"/>
      <c r="E219" s="434"/>
      <c r="F219" s="230" t="s">
        <v>11</v>
      </c>
      <c r="G219" s="236">
        <v>0.17</v>
      </c>
      <c r="H219" s="236">
        <v>0.84</v>
      </c>
      <c r="I219" s="236">
        <v>0.09</v>
      </c>
      <c r="J219" s="236">
        <v>0.51</v>
      </c>
      <c r="K219" s="434"/>
      <c r="L219" s="434"/>
      <c r="M219" s="467"/>
    </row>
    <row r="220" spans="2:13" s="2" customFormat="1" ht="20" customHeight="1">
      <c r="B220" s="204"/>
      <c r="C220" s="411" t="s">
        <v>262</v>
      </c>
      <c r="D220" s="411" t="s">
        <v>264</v>
      </c>
      <c r="E220" s="435" t="s">
        <v>61</v>
      </c>
      <c r="F220" s="101" t="s">
        <v>28</v>
      </c>
      <c r="G220" s="175">
        <v>6474</v>
      </c>
      <c r="H220" s="175">
        <v>9234</v>
      </c>
      <c r="I220" s="175">
        <v>7610</v>
      </c>
      <c r="J220" s="175">
        <v>6113</v>
      </c>
      <c r="K220" s="435" t="s">
        <v>364</v>
      </c>
      <c r="L220" s="435" t="s">
        <v>540</v>
      </c>
      <c r="M220" s="429"/>
    </row>
    <row r="221" spans="2:13" s="2" customFormat="1" ht="20" customHeight="1">
      <c r="B221" s="204"/>
      <c r="C221" s="409"/>
      <c r="D221" s="409"/>
      <c r="E221" s="479"/>
      <c r="F221" s="177" t="s">
        <v>11</v>
      </c>
      <c r="G221" s="209">
        <v>48.51</v>
      </c>
      <c r="H221" s="209">
        <v>48.61</v>
      </c>
      <c r="I221" s="209">
        <v>48.6</v>
      </c>
      <c r="J221" s="209">
        <v>48.14</v>
      </c>
      <c r="K221" s="436"/>
      <c r="L221" s="436"/>
      <c r="M221" s="458"/>
    </row>
    <row r="222" spans="2:13" s="2" customFormat="1" ht="20" customHeight="1">
      <c r="B222" s="204"/>
      <c r="C222" s="409"/>
      <c r="D222" s="409"/>
      <c r="E222" s="433" t="s">
        <v>62</v>
      </c>
      <c r="F222" s="177" t="s">
        <v>28</v>
      </c>
      <c r="G222" s="178">
        <v>6873</v>
      </c>
      <c r="H222" s="178">
        <v>9763</v>
      </c>
      <c r="I222" s="178">
        <v>8050</v>
      </c>
      <c r="J222" s="178">
        <v>6585</v>
      </c>
      <c r="K222" s="436"/>
      <c r="L222" s="436"/>
      <c r="M222" s="458"/>
    </row>
    <row r="223" spans="2:13" s="2" customFormat="1" ht="20" customHeight="1" thickBot="1">
      <c r="B223" s="204"/>
      <c r="C223" s="412"/>
      <c r="D223" s="412"/>
      <c r="E223" s="434"/>
      <c r="F223" s="230" t="s">
        <v>11</v>
      </c>
      <c r="G223" s="236">
        <v>51.49</v>
      </c>
      <c r="H223" s="236">
        <v>51.39</v>
      </c>
      <c r="I223" s="236">
        <v>51.4</v>
      </c>
      <c r="J223" s="236">
        <v>51.86</v>
      </c>
      <c r="K223" s="434"/>
      <c r="L223" s="434"/>
      <c r="M223" s="467"/>
    </row>
    <row r="224" spans="2:13" s="2" customFormat="1" ht="20" customHeight="1">
      <c r="B224" s="204"/>
      <c r="C224" s="411" t="s">
        <v>263</v>
      </c>
      <c r="D224" s="396" t="s">
        <v>266</v>
      </c>
      <c r="E224" s="435" t="s">
        <v>61</v>
      </c>
      <c r="F224" s="101" t="s">
        <v>28</v>
      </c>
      <c r="G224" s="175">
        <v>5203</v>
      </c>
      <c r="H224" s="175">
        <v>4390</v>
      </c>
      <c r="I224" s="175">
        <v>4415</v>
      </c>
      <c r="J224" s="382">
        <v>4317</v>
      </c>
      <c r="K224" s="435" t="s">
        <v>93</v>
      </c>
      <c r="L224" s="435" t="s">
        <v>564</v>
      </c>
      <c r="M224" s="429"/>
    </row>
    <row r="225" spans="2:13" s="2" customFormat="1" ht="20" customHeight="1">
      <c r="B225" s="204"/>
      <c r="C225" s="409"/>
      <c r="D225" s="397"/>
      <c r="E225" s="479"/>
      <c r="F225" s="177" t="s">
        <v>11</v>
      </c>
      <c r="G225" s="209">
        <v>5.81</v>
      </c>
      <c r="H225" s="209">
        <v>5.03</v>
      </c>
      <c r="I225" s="209">
        <v>5</v>
      </c>
      <c r="J225" s="383">
        <v>5.01</v>
      </c>
      <c r="K225" s="436"/>
      <c r="L225" s="436"/>
      <c r="M225" s="458"/>
    </row>
    <row r="226" spans="2:13" s="2" customFormat="1" ht="20" customHeight="1">
      <c r="B226" s="204"/>
      <c r="C226" s="409"/>
      <c r="D226" s="397"/>
      <c r="E226" s="433" t="s">
        <v>62</v>
      </c>
      <c r="F226" s="177" t="s">
        <v>28</v>
      </c>
      <c r="G226" s="178">
        <v>5615</v>
      </c>
      <c r="H226" s="178">
        <v>5008</v>
      </c>
      <c r="I226" s="178">
        <v>4460</v>
      </c>
      <c r="J226" s="384">
        <v>4630</v>
      </c>
      <c r="K226" s="436"/>
      <c r="L226" s="436"/>
      <c r="M226" s="458"/>
    </row>
    <row r="227" spans="2:13" s="2" customFormat="1" ht="20" customHeight="1">
      <c r="B227" s="204"/>
      <c r="C227" s="409"/>
      <c r="D227" s="401"/>
      <c r="E227" s="437"/>
      <c r="F227" s="212" t="s">
        <v>11</v>
      </c>
      <c r="G227" s="213">
        <v>6.27</v>
      </c>
      <c r="H227" s="213">
        <v>5.74</v>
      </c>
      <c r="I227" s="213">
        <v>5.05</v>
      </c>
      <c r="J227" s="385">
        <v>5.37</v>
      </c>
      <c r="K227" s="437"/>
      <c r="L227" s="437"/>
      <c r="M227" s="430"/>
    </row>
    <row r="228" spans="2:13" s="2" customFormat="1" ht="20" customHeight="1">
      <c r="B228" s="204"/>
      <c r="C228" s="409"/>
      <c r="D228" s="400" t="s">
        <v>269</v>
      </c>
      <c r="E228" s="499" t="s">
        <v>64</v>
      </c>
      <c r="F228" s="205" t="s">
        <v>28</v>
      </c>
      <c r="G228" s="206">
        <v>7756</v>
      </c>
      <c r="H228" s="206">
        <v>6802</v>
      </c>
      <c r="I228" s="206">
        <v>6351</v>
      </c>
      <c r="J228" s="206">
        <v>6460</v>
      </c>
      <c r="K228" s="438" t="s">
        <v>93</v>
      </c>
      <c r="L228" s="438" t="s">
        <v>564</v>
      </c>
      <c r="M228" s="457"/>
    </row>
    <row r="229" spans="2:13" s="2" customFormat="1" ht="20" customHeight="1">
      <c r="B229" s="204"/>
      <c r="C229" s="409"/>
      <c r="D229" s="397"/>
      <c r="E229" s="497"/>
      <c r="F229" s="177" t="s">
        <v>11</v>
      </c>
      <c r="G229" s="209">
        <v>8.66</v>
      </c>
      <c r="H229" s="209">
        <v>7.79</v>
      </c>
      <c r="I229" s="209">
        <v>7.19</v>
      </c>
      <c r="J229" s="235">
        <v>7.49</v>
      </c>
      <c r="K229" s="436"/>
      <c r="L229" s="436"/>
      <c r="M229" s="458"/>
    </row>
    <row r="230" spans="2:13" s="2" customFormat="1" ht="20" customHeight="1">
      <c r="B230" s="204"/>
      <c r="C230" s="409"/>
      <c r="D230" s="397"/>
      <c r="E230" s="497" t="s">
        <v>65</v>
      </c>
      <c r="F230" s="177" t="s">
        <v>28</v>
      </c>
      <c r="G230" s="178">
        <v>2800</v>
      </c>
      <c r="H230" s="178">
        <v>2376</v>
      </c>
      <c r="I230" s="178">
        <v>2351</v>
      </c>
      <c r="J230" s="178">
        <v>2343</v>
      </c>
      <c r="K230" s="436"/>
      <c r="L230" s="436"/>
      <c r="M230" s="458"/>
    </row>
    <row r="231" spans="2:13" s="2" customFormat="1" ht="20" customHeight="1">
      <c r="B231" s="204"/>
      <c r="C231" s="409"/>
      <c r="D231" s="397"/>
      <c r="E231" s="497"/>
      <c r="F231" s="177" t="s">
        <v>11</v>
      </c>
      <c r="G231" s="209">
        <v>3.13</v>
      </c>
      <c r="H231" s="209">
        <v>2.72</v>
      </c>
      <c r="I231" s="209">
        <v>2.66</v>
      </c>
      <c r="J231" s="235">
        <v>2.72</v>
      </c>
      <c r="K231" s="436"/>
      <c r="L231" s="436"/>
      <c r="M231" s="458"/>
    </row>
    <row r="232" spans="2:13" s="2" customFormat="1" ht="20" customHeight="1">
      <c r="B232" s="204"/>
      <c r="C232" s="409"/>
      <c r="D232" s="397"/>
      <c r="E232" s="497" t="s">
        <v>79</v>
      </c>
      <c r="F232" s="177" t="s">
        <v>28</v>
      </c>
      <c r="G232" s="178">
        <v>168</v>
      </c>
      <c r="H232" s="178">
        <v>147</v>
      </c>
      <c r="I232" s="178">
        <v>102</v>
      </c>
      <c r="J232" s="178">
        <v>83</v>
      </c>
      <c r="K232" s="436"/>
      <c r="L232" s="436"/>
      <c r="M232" s="458"/>
    </row>
    <row r="233" spans="2:13" s="2" customFormat="1" ht="20" customHeight="1">
      <c r="B233" s="204"/>
      <c r="C233" s="409"/>
      <c r="D233" s="397"/>
      <c r="E233" s="497"/>
      <c r="F233" s="177" t="s">
        <v>11</v>
      </c>
      <c r="G233" s="209">
        <v>0.19</v>
      </c>
      <c r="H233" s="209">
        <v>0.17</v>
      </c>
      <c r="I233" s="209">
        <v>0.12</v>
      </c>
      <c r="J233" s="235">
        <v>0.1</v>
      </c>
      <c r="K233" s="436"/>
      <c r="L233" s="436"/>
      <c r="M233" s="458"/>
    </row>
    <row r="234" spans="2:13" s="2" customFormat="1" ht="20" customHeight="1">
      <c r="B234" s="204"/>
      <c r="C234" s="409"/>
      <c r="D234" s="397"/>
      <c r="E234" s="497" t="s">
        <v>66</v>
      </c>
      <c r="F234" s="177" t="s">
        <v>28</v>
      </c>
      <c r="G234" s="178">
        <v>16</v>
      </c>
      <c r="H234" s="178">
        <v>11</v>
      </c>
      <c r="I234" s="178">
        <v>12</v>
      </c>
      <c r="J234" s="209">
        <v>10</v>
      </c>
      <c r="K234" s="436"/>
      <c r="L234" s="436"/>
      <c r="M234" s="458"/>
    </row>
    <row r="235" spans="2:13" s="2" customFormat="1" ht="20" customHeight="1">
      <c r="B235" s="204"/>
      <c r="C235" s="409"/>
      <c r="D235" s="397"/>
      <c r="E235" s="497"/>
      <c r="F235" s="177" t="s">
        <v>11</v>
      </c>
      <c r="G235" s="209">
        <v>0.02</v>
      </c>
      <c r="H235" s="209">
        <v>0.01</v>
      </c>
      <c r="I235" s="209">
        <v>0.01</v>
      </c>
      <c r="J235" s="235">
        <v>0.01</v>
      </c>
      <c r="K235" s="436"/>
      <c r="L235" s="436"/>
      <c r="M235" s="458"/>
    </row>
    <row r="236" spans="2:13" s="2" customFormat="1" ht="20" customHeight="1">
      <c r="B236" s="204"/>
      <c r="C236" s="409"/>
      <c r="D236" s="397"/>
      <c r="E236" s="497" t="s">
        <v>78</v>
      </c>
      <c r="F236" s="177" t="s">
        <v>28</v>
      </c>
      <c r="G236" s="178">
        <v>78</v>
      </c>
      <c r="H236" s="178">
        <v>62</v>
      </c>
      <c r="I236" s="178">
        <v>59</v>
      </c>
      <c r="J236" s="178">
        <v>51</v>
      </c>
      <c r="K236" s="436"/>
      <c r="L236" s="436"/>
      <c r="M236" s="458"/>
    </row>
    <row r="237" spans="2:13" s="2" customFormat="1" ht="20" customHeight="1">
      <c r="B237" s="204"/>
      <c r="C237" s="409"/>
      <c r="D237" s="401"/>
      <c r="E237" s="500"/>
      <c r="F237" s="212" t="s">
        <v>11</v>
      </c>
      <c r="G237" s="213">
        <v>0.09</v>
      </c>
      <c r="H237" s="213">
        <v>7.0000000000000007E-2</v>
      </c>
      <c r="I237" s="213">
        <v>7.0000000000000007E-2</v>
      </c>
      <c r="J237" s="213">
        <v>0.06</v>
      </c>
      <c r="K237" s="437"/>
      <c r="L237" s="437"/>
      <c r="M237" s="430"/>
    </row>
    <row r="238" spans="2:13" s="2" customFormat="1" ht="20" customHeight="1">
      <c r="B238" s="204"/>
      <c r="C238" s="409"/>
      <c r="D238" s="400" t="s">
        <v>268</v>
      </c>
      <c r="E238" s="499" t="s">
        <v>56</v>
      </c>
      <c r="F238" s="205" t="s">
        <v>28</v>
      </c>
      <c r="G238" s="206">
        <v>1236</v>
      </c>
      <c r="H238" s="206">
        <v>323</v>
      </c>
      <c r="I238" s="206">
        <v>334</v>
      </c>
      <c r="J238" s="206">
        <v>387</v>
      </c>
      <c r="K238" s="438" t="s">
        <v>93</v>
      </c>
      <c r="L238" s="438" t="s">
        <v>564</v>
      </c>
      <c r="M238" s="457"/>
    </row>
    <row r="239" spans="2:13" s="2" customFormat="1" ht="20" customHeight="1">
      <c r="B239" s="204"/>
      <c r="C239" s="409"/>
      <c r="D239" s="397"/>
      <c r="E239" s="497"/>
      <c r="F239" s="177" t="s">
        <v>11</v>
      </c>
      <c r="G239" s="209">
        <v>1.38</v>
      </c>
      <c r="H239" s="209">
        <v>0.37</v>
      </c>
      <c r="I239" s="209">
        <v>0.38</v>
      </c>
      <c r="J239" s="235">
        <v>0.45</v>
      </c>
      <c r="K239" s="436"/>
      <c r="L239" s="436"/>
      <c r="M239" s="458"/>
    </row>
    <row r="240" spans="2:13" s="2" customFormat="1" ht="20" customHeight="1">
      <c r="B240" s="204"/>
      <c r="C240" s="409"/>
      <c r="D240" s="397"/>
      <c r="E240" s="497" t="s">
        <v>57</v>
      </c>
      <c r="F240" s="177" t="s">
        <v>28</v>
      </c>
      <c r="G240" s="178">
        <v>396</v>
      </c>
      <c r="H240" s="178">
        <v>1062</v>
      </c>
      <c r="I240" s="178">
        <v>969</v>
      </c>
      <c r="J240" s="178">
        <v>895</v>
      </c>
      <c r="K240" s="436"/>
      <c r="L240" s="436"/>
      <c r="M240" s="458"/>
    </row>
    <row r="241" spans="2:13" s="2" customFormat="1" ht="20" customHeight="1">
      <c r="B241" s="204"/>
      <c r="C241" s="409"/>
      <c r="D241" s="397"/>
      <c r="E241" s="497"/>
      <c r="F241" s="177" t="s">
        <v>11</v>
      </c>
      <c r="G241" s="209">
        <v>0.44</v>
      </c>
      <c r="H241" s="209">
        <v>1.22</v>
      </c>
      <c r="I241" s="209">
        <v>1.1000000000000001</v>
      </c>
      <c r="J241" s="235">
        <v>1.04</v>
      </c>
      <c r="K241" s="436"/>
      <c r="L241" s="436"/>
      <c r="M241" s="458"/>
    </row>
    <row r="242" spans="2:13" s="2" customFormat="1" ht="20" customHeight="1">
      <c r="B242" s="204"/>
      <c r="C242" s="409"/>
      <c r="D242" s="397"/>
      <c r="E242" s="497" t="s">
        <v>58</v>
      </c>
      <c r="F242" s="177" t="s">
        <v>28</v>
      </c>
      <c r="G242" s="178">
        <v>645</v>
      </c>
      <c r="H242" s="178">
        <v>540</v>
      </c>
      <c r="I242" s="178">
        <v>532</v>
      </c>
      <c r="J242" s="178">
        <v>508</v>
      </c>
      <c r="K242" s="436"/>
      <c r="L242" s="436"/>
      <c r="M242" s="458"/>
    </row>
    <row r="243" spans="2:13" s="2" customFormat="1" ht="20" customHeight="1">
      <c r="B243" s="204"/>
      <c r="C243" s="409"/>
      <c r="D243" s="397"/>
      <c r="E243" s="497"/>
      <c r="F243" s="177" t="s">
        <v>11</v>
      </c>
      <c r="G243" s="209">
        <v>0.72</v>
      </c>
      <c r="H243" s="209">
        <v>0.62</v>
      </c>
      <c r="I243" s="209">
        <v>0.6</v>
      </c>
      <c r="J243" s="235">
        <v>0.59</v>
      </c>
      <c r="K243" s="436"/>
      <c r="L243" s="436"/>
      <c r="M243" s="458"/>
    </row>
    <row r="244" spans="2:13" s="2" customFormat="1" ht="20" customHeight="1">
      <c r="B244" s="204"/>
      <c r="C244" s="409"/>
      <c r="D244" s="397"/>
      <c r="E244" s="497" t="s">
        <v>59</v>
      </c>
      <c r="F244" s="177" t="s">
        <v>28</v>
      </c>
      <c r="G244" s="178">
        <v>7068</v>
      </c>
      <c r="H244" s="178">
        <v>6047</v>
      </c>
      <c r="I244" s="178">
        <v>5771</v>
      </c>
      <c r="J244" s="178">
        <v>5984</v>
      </c>
      <c r="K244" s="436"/>
      <c r="L244" s="436"/>
      <c r="M244" s="458"/>
    </row>
    <row r="245" spans="2:13" s="2" customFormat="1" ht="20" customHeight="1">
      <c r="B245" s="204"/>
      <c r="C245" s="409"/>
      <c r="D245" s="397"/>
      <c r="E245" s="497"/>
      <c r="F245" s="177" t="s">
        <v>11</v>
      </c>
      <c r="G245" s="209">
        <v>7.89</v>
      </c>
      <c r="H245" s="209">
        <v>6.93</v>
      </c>
      <c r="I245" s="209">
        <v>6.53</v>
      </c>
      <c r="J245" s="235">
        <v>6.94</v>
      </c>
      <c r="K245" s="436"/>
      <c r="L245" s="436"/>
      <c r="M245" s="458"/>
    </row>
    <row r="246" spans="2:13" s="2" customFormat="1" ht="20" customHeight="1">
      <c r="B246" s="204"/>
      <c r="C246" s="409"/>
      <c r="D246" s="397"/>
      <c r="E246" s="497" t="s">
        <v>60</v>
      </c>
      <c r="F246" s="177" t="s">
        <v>28</v>
      </c>
      <c r="G246" s="178">
        <v>1473</v>
      </c>
      <c r="H246" s="178">
        <v>1426</v>
      </c>
      <c r="I246" s="178">
        <v>1269</v>
      </c>
      <c r="J246" s="178">
        <v>1173</v>
      </c>
      <c r="K246" s="436"/>
      <c r="L246" s="436"/>
      <c r="M246" s="458"/>
    </row>
    <row r="247" spans="2:13" s="2" customFormat="1" ht="20" customHeight="1">
      <c r="B247" s="204"/>
      <c r="C247" s="409"/>
      <c r="D247" s="401"/>
      <c r="E247" s="500"/>
      <c r="F247" s="212" t="s">
        <v>11</v>
      </c>
      <c r="G247" s="213">
        <v>1.64</v>
      </c>
      <c r="H247" s="213">
        <v>1.63</v>
      </c>
      <c r="I247" s="213">
        <v>1.44</v>
      </c>
      <c r="J247" s="213">
        <v>1.36</v>
      </c>
      <c r="K247" s="437"/>
      <c r="L247" s="437"/>
      <c r="M247" s="430"/>
    </row>
    <row r="248" spans="2:13" s="2" customFormat="1" ht="20" customHeight="1">
      <c r="B248" s="204"/>
      <c r="C248" s="409"/>
      <c r="D248" s="400" t="s">
        <v>267</v>
      </c>
      <c r="E248" s="499" t="s">
        <v>47</v>
      </c>
      <c r="F248" s="205" t="s">
        <v>28</v>
      </c>
      <c r="G248" s="206">
        <v>3518</v>
      </c>
      <c r="H248" s="206">
        <v>3324</v>
      </c>
      <c r="I248" s="206">
        <v>3045</v>
      </c>
      <c r="J248" s="206">
        <v>2724</v>
      </c>
      <c r="K248" s="438" t="s">
        <v>93</v>
      </c>
      <c r="L248" s="438" t="s">
        <v>564</v>
      </c>
      <c r="M248" s="457"/>
    </row>
    <row r="249" spans="2:13" s="2" customFormat="1" ht="20" customHeight="1">
      <c r="B249" s="204"/>
      <c r="C249" s="409"/>
      <c r="D249" s="397"/>
      <c r="E249" s="497"/>
      <c r="F249" s="177" t="s">
        <v>11</v>
      </c>
      <c r="G249" s="209">
        <v>3.93</v>
      </c>
      <c r="H249" s="209">
        <v>3.81</v>
      </c>
      <c r="I249" s="209">
        <v>3.45</v>
      </c>
      <c r="J249" s="235">
        <v>3.16</v>
      </c>
      <c r="K249" s="436"/>
      <c r="L249" s="436"/>
      <c r="M249" s="458"/>
    </row>
    <row r="250" spans="2:13" s="2" customFormat="1" ht="20" customHeight="1">
      <c r="B250" s="204"/>
      <c r="C250" s="409"/>
      <c r="D250" s="397"/>
      <c r="E250" s="497" t="s">
        <v>48</v>
      </c>
      <c r="F250" s="177" t="s">
        <v>28</v>
      </c>
      <c r="G250" s="178">
        <v>5547</v>
      </c>
      <c r="H250" s="178">
        <v>5056</v>
      </c>
      <c r="I250" s="178">
        <v>4961</v>
      </c>
      <c r="J250" s="178">
        <v>5178</v>
      </c>
      <c r="K250" s="436"/>
      <c r="L250" s="436"/>
      <c r="M250" s="458"/>
    </row>
    <row r="251" spans="2:13" s="2" customFormat="1" ht="20" customHeight="1">
      <c r="B251" s="204"/>
      <c r="C251" s="409"/>
      <c r="D251" s="397"/>
      <c r="E251" s="497"/>
      <c r="F251" s="177" t="s">
        <v>11</v>
      </c>
      <c r="G251" s="209">
        <v>6.19</v>
      </c>
      <c r="H251" s="209">
        <v>5.79</v>
      </c>
      <c r="I251" s="209">
        <v>5.61</v>
      </c>
      <c r="J251" s="235">
        <v>6.01</v>
      </c>
      <c r="K251" s="436"/>
      <c r="L251" s="436"/>
      <c r="M251" s="458"/>
    </row>
    <row r="252" spans="2:13" s="2" customFormat="1" ht="20" customHeight="1">
      <c r="B252" s="204"/>
      <c r="C252" s="409"/>
      <c r="D252" s="397"/>
      <c r="E252" s="497" t="s">
        <v>49</v>
      </c>
      <c r="F252" s="177" t="s">
        <v>28</v>
      </c>
      <c r="G252" s="178">
        <v>1753</v>
      </c>
      <c r="H252" s="178">
        <v>1018</v>
      </c>
      <c r="I252" s="178">
        <v>869</v>
      </c>
      <c r="J252" s="178">
        <v>1045</v>
      </c>
      <c r="K252" s="436"/>
      <c r="L252" s="436"/>
      <c r="M252" s="458"/>
    </row>
    <row r="253" spans="2:13" s="2" customFormat="1" ht="20" customHeight="1">
      <c r="B253" s="204"/>
      <c r="C253" s="409"/>
      <c r="D253" s="401"/>
      <c r="E253" s="500"/>
      <c r="F253" s="212" t="s">
        <v>11</v>
      </c>
      <c r="G253" s="213">
        <v>1.96</v>
      </c>
      <c r="H253" s="213">
        <v>1.17</v>
      </c>
      <c r="I253" s="213">
        <v>0.98</v>
      </c>
      <c r="J253" s="213">
        <v>1.21</v>
      </c>
      <c r="K253" s="437"/>
      <c r="L253" s="437"/>
      <c r="M253" s="430"/>
    </row>
    <row r="254" spans="2:13" s="2" customFormat="1" ht="20" customHeight="1">
      <c r="B254" s="204"/>
      <c r="C254" s="409"/>
      <c r="D254" s="416" t="s">
        <v>270</v>
      </c>
      <c r="E254" s="436" t="s">
        <v>51</v>
      </c>
      <c r="F254" s="205" t="s">
        <v>28</v>
      </c>
      <c r="G254" s="206">
        <v>29</v>
      </c>
      <c r="H254" s="206">
        <v>22</v>
      </c>
      <c r="I254" s="206">
        <v>28</v>
      </c>
      <c r="J254" s="206">
        <v>24</v>
      </c>
      <c r="K254" s="438" t="s">
        <v>93</v>
      </c>
      <c r="L254" s="438" t="s">
        <v>564</v>
      </c>
      <c r="M254" s="457"/>
    </row>
    <row r="255" spans="2:13" s="2" customFormat="1" ht="20" customHeight="1">
      <c r="B255" s="204"/>
      <c r="C255" s="409"/>
      <c r="D255" s="409"/>
      <c r="E255" s="479"/>
      <c r="F255" s="177" t="s">
        <v>11</v>
      </c>
      <c r="G255" s="235">
        <v>0.03</v>
      </c>
      <c r="H255" s="235">
        <v>0.03</v>
      </c>
      <c r="I255" s="235">
        <v>0.03</v>
      </c>
      <c r="J255" s="235">
        <v>0.03</v>
      </c>
      <c r="K255" s="436"/>
      <c r="L255" s="436"/>
      <c r="M255" s="458"/>
    </row>
    <row r="256" spans="2:13" s="2" customFormat="1" ht="20" customHeight="1">
      <c r="B256" s="204"/>
      <c r="C256" s="409"/>
      <c r="D256" s="409"/>
      <c r="E256" s="433" t="s">
        <v>52</v>
      </c>
      <c r="F256" s="177" t="s">
        <v>28</v>
      </c>
      <c r="G256" s="178">
        <v>1583</v>
      </c>
      <c r="H256" s="178">
        <v>1097</v>
      </c>
      <c r="I256" s="178">
        <v>1053</v>
      </c>
      <c r="J256" s="178">
        <v>1201</v>
      </c>
      <c r="K256" s="436"/>
      <c r="L256" s="436"/>
      <c r="M256" s="458"/>
    </row>
    <row r="257" spans="2:13" s="2" customFormat="1" ht="20" customHeight="1">
      <c r="B257" s="204"/>
      <c r="C257" s="409"/>
      <c r="D257" s="409"/>
      <c r="E257" s="479"/>
      <c r="F257" s="177" t="s">
        <v>11</v>
      </c>
      <c r="G257" s="235">
        <v>1.77</v>
      </c>
      <c r="H257" s="235">
        <v>1.26</v>
      </c>
      <c r="I257" s="235">
        <v>1.19</v>
      </c>
      <c r="J257" s="235">
        <v>1.39</v>
      </c>
      <c r="K257" s="436"/>
      <c r="L257" s="436"/>
      <c r="M257" s="458"/>
    </row>
    <row r="258" spans="2:13" s="2" customFormat="1" ht="20" customHeight="1">
      <c r="B258" s="204"/>
      <c r="C258" s="409"/>
      <c r="D258" s="409"/>
      <c r="E258" s="433" t="s">
        <v>375</v>
      </c>
      <c r="F258" s="177" t="s">
        <v>28</v>
      </c>
      <c r="G258" s="178">
        <v>848</v>
      </c>
      <c r="H258" s="178">
        <v>552</v>
      </c>
      <c r="I258" s="178">
        <v>474</v>
      </c>
      <c r="J258" s="178">
        <v>465</v>
      </c>
      <c r="K258" s="436"/>
      <c r="L258" s="436"/>
      <c r="M258" s="458"/>
    </row>
    <row r="259" spans="2:13" s="2" customFormat="1" ht="20" customHeight="1">
      <c r="B259" s="204"/>
      <c r="C259" s="409"/>
      <c r="D259" s="409"/>
      <c r="E259" s="479"/>
      <c r="F259" s="177" t="s">
        <v>11</v>
      </c>
      <c r="G259" s="209">
        <v>0.95</v>
      </c>
      <c r="H259" s="209">
        <v>0.63</v>
      </c>
      <c r="I259" s="209">
        <v>0.54</v>
      </c>
      <c r="J259" s="209">
        <v>0.54</v>
      </c>
      <c r="K259" s="436"/>
      <c r="L259" s="436"/>
      <c r="M259" s="458"/>
    </row>
    <row r="260" spans="2:13" s="2" customFormat="1" ht="20" customHeight="1">
      <c r="B260" s="204"/>
      <c r="C260" s="409"/>
      <c r="D260" s="409"/>
      <c r="E260" s="433" t="s">
        <v>374</v>
      </c>
      <c r="F260" s="177" t="s">
        <v>28</v>
      </c>
      <c r="G260" s="178">
        <v>4535</v>
      </c>
      <c r="H260" s="178">
        <v>5063</v>
      </c>
      <c r="I260" s="178">
        <v>4494</v>
      </c>
      <c r="J260" s="178">
        <v>4536</v>
      </c>
      <c r="K260" s="436"/>
      <c r="L260" s="436"/>
      <c r="M260" s="458"/>
    </row>
    <row r="261" spans="2:13" s="2" customFormat="1" ht="20" customHeight="1">
      <c r="B261" s="204"/>
      <c r="C261" s="409"/>
      <c r="D261" s="409"/>
      <c r="E261" s="479"/>
      <c r="F261" s="177" t="s">
        <v>11</v>
      </c>
      <c r="G261" s="209">
        <v>5.0599999999999996</v>
      </c>
      <c r="H261" s="209">
        <v>5.8</v>
      </c>
      <c r="I261" s="209">
        <v>5.08</v>
      </c>
      <c r="J261" s="209">
        <v>5.26</v>
      </c>
      <c r="K261" s="436"/>
      <c r="L261" s="436"/>
      <c r="M261" s="458"/>
    </row>
    <row r="262" spans="2:13" s="2" customFormat="1" ht="20" customHeight="1">
      <c r="B262" s="204"/>
      <c r="C262" s="409"/>
      <c r="D262" s="409"/>
      <c r="E262" s="433" t="s">
        <v>53</v>
      </c>
      <c r="F262" s="177" t="s">
        <v>28</v>
      </c>
      <c r="G262" s="178">
        <v>2895</v>
      </c>
      <c r="H262" s="178">
        <v>2202</v>
      </c>
      <c r="I262" s="178">
        <v>2391</v>
      </c>
      <c r="J262" s="178">
        <v>2317</v>
      </c>
      <c r="K262" s="436"/>
      <c r="L262" s="436"/>
      <c r="M262" s="458"/>
    </row>
    <row r="263" spans="2:13" s="2" customFormat="1" ht="20" customHeight="1">
      <c r="B263" s="204"/>
      <c r="C263" s="409"/>
      <c r="D263" s="409"/>
      <c r="E263" s="479"/>
      <c r="F263" s="177" t="s">
        <v>11</v>
      </c>
      <c r="G263" s="235">
        <v>3.23</v>
      </c>
      <c r="H263" s="235">
        <v>2.52</v>
      </c>
      <c r="I263" s="235">
        <v>2.71</v>
      </c>
      <c r="J263" s="235">
        <v>2.69</v>
      </c>
      <c r="K263" s="436"/>
      <c r="L263" s="436"/>
      <c r="M263" s="458"/>
    </row>
    <row r="264" spans="2:13" s="2" customFormat="1" ht="20" customHeight="1">
      <c r="B264" s="204"/>
      <c r="C264" s="409"/>
      <c r="D264" s="409"/>
      <c r="E264" s="433" t="s">
        <v>54</v>
      </c>
      <c r="F264" s="177" t="s">
        <v>28</v>
      </c>
      <c r="G264" s="178">
        <v>928</v>
      </c>
      <c r="H264" s="178">
        <v>462</v>
      </c>
      <c r="I264" s="178">
        <v>435</v>
      </c>
      <c r="J264" s="178">
        <v>404</v>
      </c>
      <c r="K264" s="436"/>
      <c r="L264" s="436"/>
      <c r="M264" s="458"/>
    </row>
    <row r="265" spans="2:13" s="2" customFormat="1" ht="20" customHeight="1" thickBot="1">
      <c r="B265" s="204"/>
      <c r="C265" s="412"/>
      <c r="D265" s="412"/>
      <c r="E265" s="434"/>
      <c r="F265" s="230" t="s">
        <v>11</v>
      </c>
      <c r="G265" s="236">
        <v>1.04</v>
      </c>
      <c r="H265" s="236">
        <v>0.53</v>
      </c>
      <c r="I265" s="236">
        <v>0.49</v>
      </c>
      <c r="J265" s="236">
        <v>0.47</v>
      </c>
      <c r="K265" s="434"/>
      <c r="L265" s="434"/>
      <c r="M265" s="467"/>
    </row>
    <row r="266" spans="2:13" s="2" customFormat="1" ht="20" customHeight="1">
      <c r="B266" s="204"/>
      <c r="C266" s="411" t="s">
        <v>123</v>
      </c>
      <c r="D266" s="396" t="s">
        <v>123</v>
      </c>
      <c r="E266" s="435" t="s">
        <v>63</v>
      </c>
      <c r="F266" s="101" t="s">
        <v>28</v>
      </c>
      <c r="G266" s="175">
        <v>6574</v>
      </c>
      <c r="H266" s="175">
        <v>7609</v>
      </c>
      <c r="I266" s="175">
        <v>8987</v>
      </c>
      <c r="J266" s="175">
        <v>7555</v>
      </c>
      <c r="K266" s="496" t="s">
        <v>93</v>
      </c>
      <c r="L266" s="496" t="s">
        <v>430</v>
      </c>
      <c r="M266" s="442"/>
    </row>
    <row r="267" spans="2:13" s="2" customFormat="1" ht="20" customHeight="1">
      <c r="B267" s="204"/>
      <c r="C267" s="409"/>
      <c r="D267" s="397"/>
      <c r="E267" s="479"/>
      <c r="F267" s="177" t="s">
        <v>11</v>
      </c>
      <c r="G267" s="209">
        <v>7.34</v>
      </c>
      <c r="H267" s="209">
        <v>8.7200000000000006</v>
      </c>
      <c r="I267" s="209">
        <v>10.17</v>
      </c>
      <c r="J267" s="209">
        <v>8.76</v>
      </c>
      <c r="K267" s="497"/>
      <c r="L267" s="497"/>
      <c r="M267" s="443"/>
    </row>
    <row r="268" spans="2:13" s="2" customFormat="1" ht="20" customHeight="1">
      <c r="B268" s="204"/>
      <c r="C268" s="409"/>
      <c r="D268" s="397"/>
      <c r="E268" s="433" t="s">
        <v>80</v>
      </c>
      <c r="F268" s="177" t="s">
        <v>28</v>
      </c>
      <c r="G268" s="178">
        <v>1469.0299999999997</v>
      </c>
      <c r="H268" s="178">
        <v>3264.0476000000008</v>
      </c>
      <c r="I268" s="178">
        <v>2867</v>
      </c>
      <c r="J268" s="178">
        <v>2171</v>
      </c>
      <c r="K268" s="497"/>
      <c r="L268" s="497"/>
      <c r="M268" s="443"/>
    </row>
    <row r="269" spans="2:13" s="2" customFormat="1" ht="20" customHeight="1">
      <c r="B269" s="204"/>
      <c r="C269" s="409"/>
      <c r="D269" s="401"/>
      <c r="E269" s="437"/>
      <c r="F269" s="212" t="s">
        <v>11</v>
      </c>
      <c r="G269" s="213">
        <v>1.64</v>
      </c>
      <c r="H269" s="213">
        <v>3.74</v>
      </c>
      <c r="I269" s="213">
        <v>3.24</v>
      </c>
      <c r="J269" s="213">
        <v>2.52</v>
      </c>
      <c r="K269" s="500"/>
      <c r="L269" s="500"/>
      <c r="M269" s="465"/>
    </row>
    <row r="270" spans="2:13" s="2" customFormat="1" ht="20" customHeight="1">
      <c r="B270" s="204"/>
      <c r="C270" s="409"/>
      <c r="D270" s="405" t="s">
        <v>271</v>
      </c>
      <c r="E270" s="176" t="s">
        <v>61</v>
      </c>
      <c r="F270" s="177" t="s">
        <v>11</v>
      </c>
      <c r="G270" s="209">
        <v>3.54</v>
      </c>
      <c r="H270" s="209">
        <v>4.25</v>
      </c>
      <c r="I270" s="237">
        <v>4.99</v>
      </c>
      <c r="J270" s="237">
        <v>4.2699999999999996</v>
      </c>
      <c r="K270" s="438" t="s">
        <v>93</v>
      </c>
      <c r="L270" s="438" t="s">
        <v>430</v>
      </c>
      <c r="M270" s="457"/>
    </row>
    <row r="271" spans="2:13" s="2" customFormat="1" ht="20" customHeight="1">
      <c r="B271" s="204"/>
      <c r="C271" s="409"/>
      <c r="D271" s="401"/>
      <c r="E271" s="180" t="s">
        <v>62</v>
      </c>
      <c r="F271" s="212" t="s">
        <v>11</v>
      </c>
      <c r="G271" s="213">
        <v>3.79</v>
      </c>
      <c r="H271" s="213">
        <v>4.47</v>
      </c>
      <c r="I271" s="213">
        <v>5.18</v>
      </c>
      <c r="J271" s="213">
        <v>4.49</v>
      </c>
      <c r="K271" s="437"/>
      <c r="L271" s="437"/>
      <c r="M271" s="430"/>
    </row>
    <row r="272" spans="2:13" s="2" customFormat="1" ht="20" customHeight="1">
      <c r="B272" s="204"/>
      <c r="C272" s="409"/>
      <c r="D272" s="405" t="s">
        <v>272</v>
      </c>
      <c r="E272" s="231" t="s">
        <v>61</v>
      </c>
      <c r="F272" s="207" t="s">
        <v>11</v>
      </c>
      <c r="G272" s="208">
        <v>0.71</v>
      </c>
      <c r="H272" s="208">
        <v>1.7</v>
      </c>
      <c r="I272" s="208">
        <v>1.53</v>
      </c>
      <c r="J272" s="208">
        <v>1.1599999999999999</v>
      </c>
      <c r="K272" s="438" t="s">
        <v>364</v>
      </c>
      <c r="L272" s="438" t="s">
        <v>584</v>
      </c>
      <c r="M272" s="457"/>
    </row>
    <row r="273" spans="2:13" s="2" customFormat="1" ht="20" customHeight="1">
      <c r="B273" s="204"/>
      <c r="C273" s="409"/>
      <c r="D273" s="401"/>
      <c r="E273" s="180" t="s">
        <v>62</v>
      </c>
      <c r="F273" s="212" t="s">
        <v>11</v>
      </c>
      <c r="G273" s="213">
        <v>0.93</v>
      </c>
      <c r="H273" s="213">
        <v>2.04</v>
      </c>
      <c r="I273" s="213">
        <v>1.72</v>
      </c>
      <c r="J273" s="213">
        <v>1.36</v>
      </c>
      <c r="K273" s="437"/>
      <c r="L273" s="437"/>
      <c r="M273" s="430"/>
    </row>
    <row r="274" spans="2:13" s="2" customFormat="1" ht="20" customHeight="1">
      <c r="B274" s="204"/>
      <c r="C274" s="409"/>
      <c r="D274" s="397" t="s">
        <v>273</v>
      </c>
      <c r="E274" s="176" t="s">
        <v>64</v>
      </c>
      <c r="F274" s="177" t="s">
        <v>11</v>
      </c>
      <c r="G274" s="209">
        <v>5.18</v>
      </c>
      <c r="H274" s="209">
        <v>5.97</v>
      </c>
      <c r="I274" s="237">
        <v>6.97</v>
      </c>
      <c r="J274" s="237">
        <v>5.98</v>
      </c>
      <c r="K274" s="438" t="s">
        <v>93</v>
      </c>
      <c r="L274" s="438" t="s">
        <v>430</v>
      </c>
      <c r="M274" s="457"/>
    </row>
    <row r="275" spans="2:13" s="2" customFormat="1" ht="20" customHeight="1">
      <c r="B275" s="204"/>
      <c r="C275" s="409"/>
      <c r="D275" s="397"/>
      <c r="E275" s="176" t="s">
        <v>65</v>
      </c>
      <c r="F275" s="177" t="s">
        <v>11</v>
      </c>
      <c r="G275" s="209">
        <v>1.98</v>
      </c>
      <c r="H275" s="209">
        <v>2.58</v>
      </c>
      <c r="I275" s="209">
        <v>3.02</v>
      </c>
      <c r="J275" s="209">
        <v>2.63</v>
      </c>
      <c r="K275" s="436"/>
      <c r="L275" s="436"/>
      <c r="M275" s="458"/>
    </row>
    <row r="276" spans="2:13" s="2" customFormat="1" ht="20" customHeight="1">
      <c r="B276" s="204"/>
      <c r="C276" s="409"/>
      <c r="D276" s="397"/>
      <c r="E276" s="176" t="s">
        <v>79</v>
      </c>
      <c r="F276" s="177" t="s">
        <v>11</v>
      </c>
      <c r="G276" s="209">
        <v>0.11</v>
      </c>
      <c r="H276" s="209">
        <v>0.09</v>
      </c>
      <c r="I276" s="209">
        <v>0.06</v>
      </c>
      <c r="J276" s="209">
        <v>0.09</v>
      </c>
      <c r="K276" s="436"/>
      <c r="L276" s="436"/>
      <c r="M276" s="458"/>
    </row>
    <row r="277" spans="2:13" s="2" customFormat="1" ht="20" customHeight="1">
      <c r="B277" s="204"/>
      <c r="C277" s="409"/>
      <c r="D277" s="397"/>
      <c r="E277" s="176" t="s">
        <v>66</v>
      </c>
      <c r="F277" s="177" t="s">
        <v>11</v>
      </c>
      <c r="G277" s="209">
        <v>0.01</v>
      </c>
      <c r="H277" s="209">
        <v>0.01</v>
      </c>
      <c r="I277" s="209">
        <v>0.01</v>
      </c>
      <c r="J277" s="209">
        <v>0.01</v>
      </c>
      <c r="K277" s="436"/>
      <c r="L277" s="436"/>
      <c r="M277" s="458"/>
    </row>
    <row r="278" spans="2:13" s="2" customFormat="1" ht="20" customHeight="1">
      <c r="B278" s="204"/>
      <c r="C278" s="409"/>
      <c r="D278" s="401"/>
      <c r="E278" s="180" t="s">
        <v>78</v>
      </c>
      <c r="F278" s="212" t="s">
        <v>11</v>
      </c>
      <c r="G278" s="213">
        <v>0.06</v>
      </c>
      <c r="H278" s="213">
        <v>0.08</v>
      </c>
      <c r="I278" s="213">
        <v>0.1</v>
      </c>
      <c r="J278" s="213">
        <v>0.05</v>
      </c>
      <c r="K278" s="437"/>
      <c r="L278" s="437"/>
      <c r="M278" s="430"/>
    </row>
    <row r="279" spans="2:13" s="2" customFormat="1" ht="20" customHeight="1">
      <c r="B279" s="204"/>
      <c r="C279" s="409"/>
      <c r="D279" s="405" t="s">
        <v>274</v>
      </c>
      <c r="E279" s="231" t="s">
        <v>64</v>
      </c>
      <c r="F279" s="207" t="s">
        <v>11</v>
      </c>
      <c r="G279" s="208">
        <v>0.97</v>
      </c>
      <c r="H279" s="208">
        <v>2.77</v>
      </c>
      <c r="I279" s="208">
        <v>2.37</v>
      </c>
      <c r="J279" s="208">
        <v>1.77</v>
      </c>
      <c r="K279" s="438" t="s">
        <v>364</v>
      </c>
      <c r="L279" s="438" t="s">
        <v>584</v>
      </c>
      <c r="M279" s="457"/>
    </row>
    <row r="280" spans="2:13" s="2" customFormat="1" ht="20" customHeight="1">
      <c r="B280" s="204"/>
      <c r="C280" s="409"/>
      <c r="D280" s="397"/>
      <c r="E280" s="176" t="s">
        <v>65</v>
      </c>
      <c r="F280" s="177" t="s">
        <v>11</v>
      </c>
      <c r="G280" s="209">
        <v>0.28999999999999998</v>
      </c>
      <c r="H280" s="209">
        <v>0.87</v>
      </c>
      <c r="I280" s="209">
        <v>0.85</v>
      </c>
      <c r="J280" s="209">
        <v>0.71</v>
      </c>
      <c r="K280" s="436"/>
      <c r="L280" s="436"/>
      <c r="M280" s="458"/>
    </row>
    <row r="281" spans="2:13" s="2" customFormat="1" ht="20" customHeight="1">
      <c r="B281" s="204"/>
      <c r="C281" s="409"/>
      <c r="D281" s="397"/>
      <c r="E281" s="176" t="s">
        <v>79</v>
      </c>
      <c r="F281" s="177" t="s">
        <v>11</v>
      </c>
      <c r="G281" s="209">
        <v>0.02</v>
      </c>
      <c r="H281" s="209">
        <v>0.08</v>
      </c>
      <c r="I281" s="209">
        <v>0.03</v>
      </c>
      <c r="J281" s="209">
        <v>0.02</v>
      </c>
      <c r="K281" s="436"/>
      <c r="L281" s="436"/>
      <c r="M281" s="458"/>
    </row>
    <row r="282" spans="2:13" s="2" customFormat="1" ht="20" customHeight="1">
      <c r="B282" s="204"/>
      <c r="C282" s="409"/>
      <c r="D282" s="397"/>
      <c r="E282" s="176" t="s">
        <v>66</v>
      </c>
      <c r="F282" s="177" t="s">
        <v>11</v>
      </c>
      <c r="G282" s="209">
        <v>0</v>
      </c>
      <c r="H282" s="209">
        <v>0.01</v>
      </c>
      <c r="I282" s="209">
        <v>0</v>
      </c>
      <c r="J282" s="209">
        <v>0</v>
      </c>
      <c r="K282" s="436"/>
      <c r="L282" s="436"/>
      <c r="M282" s="458"/>
    </row>
    <row r="283" spans="2:13" s="2" customFormat="1" ht="20" customHeight="1">
      <c r="B283" s="204"/>
      <c r="C283" s="409"/>
      <c r="D283" s="401"/>
      <c r="E283" s="180" t="s">
        <v>78</v>
      </c>
      <c r="F283" s="212" t="s">
        <v>11</v>
      </c>
      <c r="G283" s="213">
        <v>0</v>
      </c>
      <c r="H283" s="213">
        <v>0.02</v>
      </c>
      <c r="I283" s="213">
        <v>0.03</v>
      </c>
      <c r="J283" s="213">
        <v>0.02</v>
      </c>
      <c r="K283" s="437"/>
      <c r="L283" s="437"/>
      <c r="M283" s="430"/>
    </row>
    <row r="284" spans="2:13" s="2" customFormat="1" ht="20" customHeight="1">
      <c r="B284" s="204"/>
      <c r="C284" s="409"/>
      <c r="D284" s="400" t="s">
        <v>275</v>
      </c>
      <c r="E284" s="216" t="s">
        <v>47</v>
      </c>
      <c r="F284" s="205" t="s">
        <v>11</v>
      </c>
      <c r="G284" s="218">
        <v>3.02</v>
      </c>
      <c r="H284" s="218">
        <v>4.53</v>
      </c>
      <c r="I284" s="218">
        <v>5.4</v>
      </c>
      <c r="J284" s="218">
        <v>4.25</v>
      </c>
      <c r="K284" s="438" t="s">
        <v>93</v>
      </c>
      <c r="L284" s="438" t="s">
        <v>430</v>
      </c>
      <c r="M284" s="457"/>
    </row>
    <row r="285" spans="2:13" s="2" customFormat="1" ht="20" customHeight="1">
      <c r="B285" s="204"/>
      <c r="C285" s="409"/>
      <c r="D285" s="397"/>
      <c r="E285" s="176" t="s">
        <v>48</v>
      </c>
      <c r="F285" s="177" t="s">
        <v>11</v>
      </c>
      <c r="G285" s="209">
        <v>3.33</v>
      </c>
      <c r="H285" s="209">
        <v>3.58</v>
      </c>
      <c r="I285" s="209">
        <v>4.25</v>
      </c>
      <c r="J285" s="209">
        <v>3.88</v>
      </c>
      <c r="K285" s="436"/>
      <c r="L285" s="436"/>
      <c r="M285" s="458"/>
    </row>
    <row r="286" spans="2:13" s="2" customFormat="1" ht="20" customHeight="1">
      <c r="B286" s="204"/>
      <c r="C286" s="409"/>
      <c r="D286" s="401"/>
      <c r="E286" s="180" t="s">
        <v>49</v>
      </c>
      <c r="F286" s="212" t="s">
        <v>11</v>
      </c>
      <c r="G286" s="213">
        <v>0.98</v>
      </c>
      <c r="H286" s="213">
        <v>0.6</v>
      </c>
      <c r="I286" s="213">
        <v>0.51</v>
      </c>
      <c r="J286" s="213">
        <v>0.63</v>
      </c>
      <c r="K286" s="437"/>
      <c r="L286" s="437"/>
      <c r="M286" s="430"/>
    </row>
    <row r="287" spans="2:13" s="2" customFormat="1" ht="20" customHeight="1">
      <c r="B287" s="204"/>
      <c r="C287" s="409"/>
      <c r="D287" s="400" t="s">
        <v>276</v>
      </c>
      <c r="E287" s="216" t="s">
        <v>56</v>
      </c>
      <c r="F287" s="205" t="s">
        <v>11</v>
      </c>
      <c r="G287" s="218">
        <v>0.82</v>
      </c>
      <c r="H287" s="218">
        <v>0.37</v>
      </c>
      <c r="I287" s="218">
        <v>0.35</v>
      </c>
      <c r="J287" s="218">
        <v>0.41</v>
      </c>
      <c r="K287" s="499" t="s">
        <v>93</v>
      </c>
      <c r="L287" s="499" t="s">
        <v>430</v>
      </c>
      <c r="M287" s="464"/>
    </row>
    <row r="288" spans="2:13" s="2" customFormat="1" ht="20" customHeight="1">
      <c r="B288" s="204"/>
      <c r="C288" s="409"/>
      <c r="D288" s="397"/>
      <c r="E288" s="176" t="s">
        <v>57</v>
      </c>
      <c r="F288" s="177" t="s">
        <v>11</v>
      </c>
      <c r="G288" s="209">
        <v>0.26</v>
      </c>
      <c r="H288" s="209">
        <v>0.99</v>
      </c>
      <c r="I288" s="209">
        <v>0.94</v>
      </c>
      <c r="J288" s="209">
        <v>0.95</v>
      </c>
      <c r="K288" s="497"/>
      <c r="L288" s="497"/>
      <c r="M288" s="443"/>
    </row>
    <row r="289" spans="2:13" s="2" customFormat="1" ht="20" customHeight="1">
      <c r="B289" s="204"/>
      <c r="C289" s="409"/>
      <c r="D289" s="397"/>
      <c r="E289" s="176" t="s">
        <v>58</v>
      </c>
      <c r="F289" s="177" t="s">
        <v>11</v>
      </c>
      <c r="G289" s="209">
        <v>0.41</v>
      </c>
      <c r="H289" s="209">
        <v>0.49</v>
      </c>
      <c r="I289" s="209">
        <v>0.6</v>
      </c>
      <c r="J289" s="209">
        <v>0.53</v>
      </c>
      <c r="K289" s="497"/>
      <c r="L289" s="497"/>
      <c r="M289" s="443"/>
    </row>
    <row r="290" spans="2:13" s="2" customFormat="1" ht="20" customHeight="1">
      <c r="B290" s="204"/>
      <c r="C290" s="409"/>
      <c r="D290" s="397"/>
      <c r="E290" s="176" t="s">
        <v>59</v>
      </c>
      <c r="F290" s="177" t="s">
        <v>11</v>
      </c>
      <c r="G290" s="209">
        <v>4.88</v>
      </c>
      <c r="H290" s="209">
        <v>5.63</v>
      </c>
      <c r="I290" s="209">
        <v>6.93</v>
      </c>
      <c r="J290" s="209">
        <v>5.74</v>
      </c>
      <c r="K290" s="497"/>
      <c r="L290" s="497"/>
      <c r="M290" s="443"/>
    </row>
    <row r="291" spans="2:13" s="2" customFormat="1" ht="20" customHeight="1">
      <c r="B291" s="204"/>
      <c r="C291" s="409"/>
      <c r="D291" s="401"/>
      <c r="E291" s="180" t="s">
        <v>60</v>
      </c>
      <c r="F291" s="212" t="s">
        <v>11</v>
      </c>
      <c r="G291" s="213">
        <v>0.97</v>
      </c>
      <c r="H291" s="213">
        <v>1.25</v>
      </c>
      <c r="I291" s="213">
        <v>1.35</v>
      </c>
      <c r="J291" s="213">
        <v>1.1399999999999999</v>
      </c>
      <c r="K291" s="500"/>
      <c r="L291" s="500"/>
      <c r="M291" s="465"/>
    </row>
    <row r="292" spans="2:13" s="2" customFormat="1" ht="20" customHeight="1">
      <c r="B292" s="204"/>
      <c r="C292" s="409"/>
      <c r="D292" s="400" t="s">
        <v>277</v>
      </c>
      <c r="E292" s="216" t="s">
        <v>51</v>
      </c>
      <c r="F292" s="205" t="s">
        <v>11</v>
      </c>
      <c r="G292" s="218">
        <v>0.02</v>
      </c>
      <c r="H292" s="218">
        <v>0.02</v>
      </c>
      <c r="I292" s="218">
        <v>0.02</v>
      </c>
      <c r="J292" s="218">
        <v>0.02</v>
      </c>
      <c r="K292" s="499" t="s">
        <v>93</v>
      </c>
      <c r="L292" s="499" t="s">
        <v>430</v>
      </c>
      <c r="M292" s="464"/>
    </row>
    <row r="293" spans="2:13" s="2" customFormat="1" ht="20" customHeight="1">
      <c r="B293" s="204"/>
      <c r="C293" s="409"/>
      <c r="D293" s="397"/>
      <c r="E293" s="176" t="s">
        <v>52</v>
      </c>
      <c r="F293" s="177" t="s">
        <v>11</v>
      </c>
      <c r="G293" s="141">
        <v>0.91</v>
      </c>
      <c r="H293" s="141">
        <v>0.7</v>
      </c>
      <c r="I293" s="141">
        <v>0.68</v>
      </c>
      <c r="J293" s="141">
        <v>0.73</v>
      </c>
      <c r="K293" s="497"/>
      <c r="L293" s="497"/>
      <c r="M293" s="443"/>
    </row>
    <row r="294" spans="2:13" s="2" customFormat="1" ht="20" customHeight="1">
      <c r="B294" s="204"/>
      <c r="C294" s="409"/>
      <c r="D294" s="397"/>
      <c r="E294" s="176" t="s">
        <v>375</v>
      </c>
      <c r="F294" s="177" t="s">
        <v>11</v>
      </c>
      <c r="G294" s="141">
        <v>0.48</v>
      </c>
      <c r="H294" s="141">
        <v>0.33</v>
      </c>
      <c r="I294" s="141">
        <v>0.3</v>
      </c>
      <c r="J294" s="141">
        <v>0.28000000000000003</v>
      </c>
      <c r="K294" s="497"/>
      <c r="L294" s="497"/>
      <c r="M294" s="443"/>
    </row>
    <row r="295" spans="2:13" s="2" customFormat="1" ht="20" customHeight="1">
      <c r="B295" s="204"/>
      <c r="C295" s="409"/>
      <c r="D295" s="397"/>
      <c r="E295" s="176" t="s">
        <v>374</v>
      </c>
      <c r="F295" s="177" t="s">
        <v>11</v>
      </c>
      <c r="G295" s="209">
        <v>2.85</v>
      </c>
      <c r="H295" s="209">
        <v>3.81</v>
      </c>
      <c r="I295" s="209">
        <v>4.22</v>
      </c>
      <c r="J295" s="209">
        <v>3.7</v>
      </c>
      <c r="K295" s="497"/>
      <c r="L295" s="497"/>
      <c r="M295" s="443"/>
    </row>
    <row r="296" spans="2:13" s="2" customFormat="1" ht="20" customHeight="1">
      <c r="B296" s="204"/>
      <c r="C296" s="409"/>
      <c r="D296" s="398"/>
      <c r="E296" s="238" t="s">
        <v>53</v>
      </c>
      <c r="F296" s="177" t="s">
        <v>11</v>
      </c>
      <c r="G296" s="211">
        <v>2.48</v>
      </c>
      <c r="H296" s="211">
        <v>3.18</v>
      </c>
      <c r="I296" s="211">
        <v>4.66</v>
      </c>
      <c r="J296" s="211">
        <v>3.54</v>
      </c>
      <c r="K296" s="433"/>
      <c r="L296" s="433"/>
      <c r="M296" s="466"/>
    </row>
    <row r="297" spans="2:13" s="2" customFormat="1" ht="20" customHeight="1" thickBot="1">
      <c r="B297" s="204"/>
      <c r="C297" s="409"/>
      <c r="D297" s="398"/>
      <c r="E297" s="238" t="s">
        <v>54</v>
      </c>
      <c r="F297" s="210" t="s">
        <v>11</v>
      </c>
      <c r="G297" s="211">
        <v>0.6</v>
      </c>
      <c r="H297" s="211">
        <v>0.69</v>
      </c>
      <c r="I297" s="211">
        <v>0.28999999999999998</v>
      </c>
      <c r="J297" s="211">
        <v>0.49</v>
      </c>
      <c r="K297" s="433"/>
      <c r="L297" s="498"/>
      <c r="M297" s="444"/>
    </row>
    <row r="298" spans="2:13" s="2" customFormat="1" ht="20" customHeight="1">
      <c r="B298" s="204"/>
      <c r="C298" s="411" t="s">
        <v>416</v>
      </c>
      <c r="D298" s="396" t="s">
        <v>428</v>
      </c>
      <c r="E298" s="174" t="s">
        <v>417</v>
      </c>
      <c r="F298" s="101" t="s">
        <v>28</v>
      </c>
      <c r="G298" s="239">
        <f>G78</f>
        <v>44099</v>
      </c>
      <c r="H298" s="239">
        <f>H78</f>
        <v>42577</v>
      </c>
      <c r="I298" s="239">
        <f>I78</f>
        <v>43159</v>
      </c>
      <c r="J298" s="175">
        <f>J78</f>
        <v>41958</v>
      </c>
      <c r="K298" s="435" t="s">
        <v>415</v>
      </c>
      <c r="L298" s="515" t="s">
        <v>565</v>
      </c>
      <c r="M298" s="429" t="s">
        <v>541</v>
      </c>
    </row>
    <row r="299" spans="2:13" s="2" customFormat="1" ht="20" customHeight="1">
      <c r="B299" s="204"/>
      <c r="C299" s="409"/>
      <c r="D299" s="398"/>
      <c r="E299" s="238" t="s">
        <v>418</v>
      </c>
      <c r="F299" s="210" t="s">
        <v>28</v>
      </c>
      <c r="G299" s="240">
        <f>G76</f>
        <v>45199</v>
      </c>
      <c r="H299" s="240">
        <f>H76</f>
        <v>44350</v>
      </c>
      <c r="I299" s="240">
        <f>I76</f>
        <v>44641</v>
      </c>
      <c r="J299" s="241">
        <f>J76</f>
        <v>43634</v>
      </c>
      <c r="K299" s="436"/>
      <c r="L299" s="516"/>
      <c r="M299" s="430"/>
    </row>
    <row r="300" spans="2:13" s="2" customFormat="1" ht="20" customHeight="1">
      <c r="B300" s="204"/>
      <c r="C300" s="409"/>
      <c r="D300" s="400" t="s">
        <v>420</v>
      </c>
      <c r="E300" s="216" t="s">
        <v>417</v>
      </c>
      <c r="F300" s="205" t="s">
        <v>28</v>
      </c>
      <c r="G300" s="242">
        <v>1963</v>
      </c>
      <c r="H300" s="242">
        <v>1821</v>
      </c>
      <c r="I300" s="242">
        <v>1787</v>
      </c>
      <c r="J300" s="206">
        <v>1842</v>
      </c>
      <c r="K300" s="436"/>
      <c r="L300" s="438" t="s">
        <v>566</v>
      </c>
      <c r="M300" s="431"/>
    </row>
    <row r="301" spans="2:13" s="2" customFormat="1" ht="20" customHeight="1">
      <c r="B301" s="204"/>
      <c r="C301" s="409"/>
      <c r="D301" s="401"/>
      <c r="E301" s="180" t="s">
        <v>418</v>
      </c>
      <c r="F301" s="212" t="s">
        <v>28</v>
      </c>
      <c r="G301" s="240">
        <v>2412</v>
      </c>
      <c r="H301" s="240">
        <v>2376</v>
      </c>
      <c r="I301" s="240">
        <v>2905</v>
      </c>
      <c r="J301" s="241">
        <v>2090</v>
      </c>
      <c r="K301" s="436"/>
      <c r="L301" s="436"/>
      <c r="M301" s="432"/>
    </row>
    <row r="302" spans="2:13" s="2" customFormat="1" ht="20" customHeight="1">
      <c r="B302" s="204"/>
      <c r="C302" s="409"/>
      <c r="D302" s="400" t="s">
        <v>419</v>
      </c>
      <c r="E302" s="216" t="s">
        <v>417</v>
      </c>
      <c r="F302" s="177" t="s">
        <v>28</v>
      </c>
      <c r="G302" s="242">
        <v>1892</v>
      </c>
      <c r="H302" s="242">
        <v>1741</v>
      </c>
      <c r="I302" s="242">
        <v>1733</v>
      </c>
      <c r="J302" s="206">
        <v>1758</v>
      </c>
      <c r="K302" s="436"/>
      <c r="L302" s="436"/>
      <c r="M302" s="431"/>
    </row>
    <row r="303" spans="2:13" s="2" customFormat="1" ht="20" customHeight="1">
      <c r="B303" s="204"/>
      <c r="C303" s="409"/>
      <c r="D303" s="401"/>
      <c r="E303" s="180" t="s">
        <v>418</v>
      </c>
      <c r="F303" s="212" t="s">
        <v>28</v>
      </c>
      <c r="G303" s="240">
        <v>1253</v>
      </c>
      <c r="H303" s="240">
        <v>1284</v>
      </c>
      <c r="I303" s="240">
        <v>1852</v>
      </c>
      <c r="J303" s="241">
        <v>1131</v>
      </c>
      <c r="K303" s="436"/>
      <c r="L303" s="436"/>
      <c r="M303" s="432"/>
    </row>
    <row r="304" spans="2:13" s="2" customFormat="1" ht="20" customHeight="1">
      <c r="B304" s="204"/>
      <c r="C304" s="409"/>
      <c r="D304" s="400" t="s">
        <v>421</v>
      </c>
      <c r="E304" s="216" t="s">
        <v>417</v>
      </c>
      <c r="F304" s="205" t="s">
        <v>28</v>
      </c>
      <c r="G304" s="242">
        <v>71</v>
      </c>
      <c r="H304" s="242">
        <v>80</v>
      </c>
      <c r="I304" s="242">
        <v>54</v>
      </c>
      <c r="J304" s="206">
        <v>84</v>
      </c>
      <c r="K304" s="436"/>
      <c r="L304" s="436"/>
      <c r="M304" s="431"/>
    </row>
    <row r="305" spans="2:13" s="2" customFormat="1" ht="20" customHeight="1">
      <c r="B305" s="204"/>
      <c r="C305" s="409"/>
      <c r="D305" s="401"/>
      <c r="E305" s="180" t="s">
        <v>418</v>
      </c>
      <c r="F305" s="212" t="s">
        <v>28</v>
      </c>
      <c r="G305" s="240">
        <v>1159</v>
      </c>
      <c r="H305" s="240">
        <v>1092</v>
      </c>
      <c r="I305" s="240">
        <v>1053</v>
      </c>
      <c r="J305" s="241">
        <v>959</v>
      </c>
      <c r="K305" s="436"/>
      <c r="L305" s="436"/>
      <c r="M305" s="432"/>
    </row>
    <row r="306" spans="2:13" s="2" customFormat="1" ht="20" customHeight="1">
      <c r="B306" s="204"/>
      <c r="C306" s="409"/>
      <c r="D306" s="400" t="s">
        <v>422</v>
      </c>
      <c r="E306" s="216" t="s">
        <v>417</v>
      </c>
      <c r="F306" s="205" t="s">
        <v>28</v>
      </c>
      <c r="G306" s="242">
        <v>1988</v>
      </c>
      <c r="H306" s="242">
        <v>1812</v>
      </c>
      <c r="I306" s="242">
        <v>1813</v>
      </c>
      <c r="J306" s="206">
        <v>1812</v>
      </c>
      <c r="K306" s="436"/>
      <c r="L306" s="436"/>
      <c r="M306" s="431"/>
    </row>
    <row r="307" spans="2:13" s="2" customFormat="1" ht="20" customHeight="1">
      <c r="B307" s="204"/>
      <c r="C307" s="409"/>
      <c r="D307" s="401"/>
      <c r="E307" s="180" t="s">
        <v>418</v>
      </c>
      <c r="F307" s="212" t="s">
        <v>28</v>
      </c>
      <c r="G307" s="240">
        <v>2441</v>
      </c>
      <c r="H307" s="240">
        <v>2443</v>
      </c>
      <c r="I307" s="240">
        <v>2944</v>
      </c>
      <c r="J307" s="241">
        <v>2184</v>
      </c>
      <c r="K307" s="436"/>
      <c r="L307" s="436"/>
      <c r="M307" s="432"/>
    </row>
    <row r="308" spans="2:13" s="2" customFormat="1" ht="20" customHeight="1">
      <c r="B308" s="204"/>
      <c r="C308" s="409"/>
      <c r="D308" s="400" t="s">
        <v>423</v>
      </c>
      <c r="E308" s="216" t="s">
        <v>417</v>
      </c>
      <c r="F308" s="205" t="s">
        <v>28</v>
      </c>
      <c r="G308" s="242">
        <v>1980</v>
      </c>
      <c r="H308" s="242">
        <v>1795</v>
      </c>
      <c r="I308" s="242">
        <v>1799</v>
      </c>
      <c r="J308" s="206">
        <v>1803</v>
      </c>
      <c r="K308" s="436"/>
      <c r="L308" s="436"/>
      <c r="M308" s="431"/>
    </row>
    <row r="309" spans="2:13" s="2" customFormat="1" ht="20" customHeight="1">
      <c r="B309" s="204"/>
      <c r="C309" s="409"/>
      <c r="D309" s="401"/>
      <c r="E309" s="180" t="s">
        <v>418</v>
      </c>
      <c r="F309" s="212" t="s">
        <v>28</v>
      </c>
      <c r="G309" s="240">
        <v>2428</v>
      </c>
      <c r="H309" s="240">
        <v>2433</v>
      </c>
      <c r="I309" s="240">
        <v>2923</v>
      </c>
      <c r="J309" s="241">
        <v>2169</v>
      </c>
      <c r="K309" s="436"/>
      <c r="L309" s="436"/>
      <c r="M309" s="432"/>
    </row>
    <row r="310" spans="2:13" s="2" customFormat="1" ht="20" customHeight="1">
      <c r="B310" s="204"/>
      <c r="C310" s="409"/>
      <c r="D310" s="400" t="s">
        <v>424</v>
      </c>
      <c r="E310" s="216" t="s">
        <v>417</v>
      </c>
      <c r="F310" s="205" t="s">
        <v>28</v>
      </c>
      <c r="G310" s="242">
        <v>8</v>
      </c>
      <c r="H310" s="242">
        <v>17</v>
      </c>
      <c r="I310" s="242">
        <v>14</v>
      </c>
      <c r="J310" s="206">
        <v>9</v>
      </c>
      <c r="K310" s="436"/>
      <c r="L310" s="436"/>
      <c r="M310" s="431"/>
    </row>
    <row r="311" spans="2:13" s="2" customFormat="1" ht="20" customHeight="1">
      <c r="B311" s="204"/>
      <c r="C311" s="409"/>
      <c r="D311" s="401"/>
      <c r="E311" s="180" t="s">
        <v>418</v>
      </c>
      <c r="F311" s="212" t="s">
        <v>28</v>
      </c>
      <c r="G311" s="240">
        <v>13</v>
      </c>
      <c r="H311" s="240">
        <v>10</v>
      </c>
      <c r="I311" s="240">
        <v>21</v>
      </c>
      <c r="J311" s="241">
        <v>15</v>
      </c>
      <c r="K311" s="436"/>
      <c r="L311" s="436"/>
      <c r="M311" s="432"/>
    </row>
    <row r="312" spans="2:13" s="2" customFormat="1" ht="20" customHeight="1">
      <c r="B312" s="204"/>
      <c r="C312" s="409"/>
      <c r="D312" s="400" t="s">
        <v>425</v>
      </c>
      <c r="E312" s="216" t="s">
        <v>417</v>
      </c>
      <c r="F312" s="205" t="s">
        <v>28</v>
      </c>
      <c r="G312" s="242">
        <v>2119</v>
      </c>
      <c r="H312" s="242">
        <v>1821</v>
      </c>
      <c r="I312" s="242">
        <v>1625</v>
      </c>
      <c r="J312" s="206">
        <v>1630</v>
      </c>
      <c r="K312" s="436"/>
      <c r="L312" s="436"/>
      <c r="M312" s="431"/>
    </row>
    <row r="313" spans="2:13" s="2" customFormat="1" ht="20" customHeight="1">
      <c r="B313" s="204"/>
      <c r="C313" s="409"/>
      <c r="D313" s="401"/>
      <c r="E313" s="180" t="s">
        <v>418</v>
      </c>
      <c r="F313" s="212" t="s">
        <v>28</v>
      </c>
      <c r="G313" s="240">
        <v>2487</v>
      </c>
      <c r="H313" s="240">
        <v>2118</v>
      </c>
      <c r="I313" s="240">
        <v>2087</v>
      </c>
      <c r="J313" s="241">
        <v>2547</v>
      </c>
      <c r="K313" s="436"/>
      <c r="L313" s="437"/>
      <c r="M313" s="432"/>
    </row>
    <row r="314" spans="2:13" s="2" customFormat="1" ht="20" customHeight="1">
      <c r="B314" s="204"/>
      <c r="C314" s="409"/>
      <c r="D314" s="400" t="s">
        <v>426</v>
      </c>
      <c r="E314" s="216" t="s">
        <v>417</v>
      </c>
      <c r="F314" s="205" t="s">
        <v>11</v>
      </c>
      <c r="G314" s="243">
        <v>99.6</v>
      </c>
      <c r="H314" s="243">
        <v>99.06</v>
      </c>
      <c r="I314" s="243">
        <v>99.22999999999999</v>
      </c>
      <c r="J314" s="218">
        <v>99.5</v>
      </c>
      <c r="K314" s="436"/>
      <c r="L314" s="438" t="s">
        <v>542</v>
      </c>
      <c r="M314" s="431"/>
    </row>
    <row r="315" spans="2:13" s="2" customFormat="1" ht="20" customHeight="1">
      <c r="B315" s="204"/>
      <c r="C315" s="409"/>
      <c r="D315" s="401"/>
      <c r="E315" s="180" t="s">
        <v>418</v>
      </c>
      <c r="F315" s="212" t="s">
        <v>11</v>
      </c>
      <c r="G315" s="244">
        <v>99.47</v>
      </c>
      <c r="H315" s="244">
        <v>99.59</v>
      </c>
      <c r="I315" s="244">
        <v>99.29</v>
      </c>
      <c r="J315" s="213">
        <v>99.31</v>
      </c>
      <c r="K315" s="436"/>
      <c r="L315" s="437"/>
      <c r="M315" s="432"/>
    </row>
    <row r="316" spans="2:13" s="2" customFormat="1" ht="20" customHeight="1">
      <c r="B316" s="204"/>
      <c r="C316" s="409"/>
      <c r="D316" s="400" t="s">
        <v>427</v>
      </c>
      <c r="E316" s="216" t="s">
        <v>417</v>
      </c>
      <c r="F316" s="205" t="s">
        <v>11</v>
      </c>
      <c r="G316" s="243">
        <v>92.61</v>
      </c>
      <c r="H316" s="243">
        <v>91.97</v>
      </c>
      <c r="I316" s="243">
        <v>90.53</v>
      </c>
      <c r="J316" s="218">
        <v>90.61</v>
      </c>
      <c r="K316" s="436"/>
      <c r="L316" s="517" t="s">
        <v>543</v>
      </c>
      <c r="M316" s="431"/>
    </row>
    <row r="317" spans="2:13" s="2" customFormat="1" ht="20" customHeight="1" thickBot="1">
      <c r="B317" s="204"/>
      <c r="C317" s="412"/>
      <c r="D317" s="401"/>
      <c r="E317" s="180" t="s">
        <v>418</v>
      </c>
      <c r="F317" s="212" t="s">
        <v>11</v>
      </c>
      <c r="G317" s="244">
        <v>89.78</v>
      </c>
      <c r="H317" s="244">
        <v>87.22999999999999</v>
      </c>
      <c r="I317" s="244">
        <v>85.78</v>
      </c>
      <c r="J317" s="213">
        <v>87.14</v>
      </c>
      <c r="K317" s="434"/>
      <c r="L317" s="518"/>
      <c r="M317" s="445"/>
    </row>
    <row r="318" spans="2:13" s="2" customFormat="1" ht="50" customHeight="1" thickBot="1">
      <c r="B318" s="204"/>
      <c r="C318" s="124" t="s">
        <v>67</v>
      </c>
      <c r="D318" s="245" t="s">
        <v>6</v>
      </c>
      <c r="E318" s="171" t="s">
        <v>68</v>
      </c>
      <c r="F318" s="193" t="s">
        <v>11</v>
      </c>
      <c r="G318" s="246">
        <v>3.23</v>
      </c>
      <c r="H318" s="246">
        <v>4.04</v>
      </c>
      <c r="I318" s="246">
        <v>4.3899999999999997</v>
      </c>
      <c r="J318" s="246">
        <v>4.55</v>
      </c>
      <c r="K318" s="171"/>
      <c r="L318" s="247" t="s">
        <v>549</v>
      </c>
      <c r="M318" s="195"/>
    </row>
    <row r="319" spans="2:13" s="2" customFormat="1" ht="20" customHeight="1">
      <c r="B319" s="204"/>
      <c r="C319" s="411" t="s">
        <v>124</v>
      </c>
      <c r="D319" s="396" t="s">
        <v>278</v>
      </c>
      <c r="E319" s="174" t="s">
        <v>50</v>
      </c>
      <c r="F319" s="101" t="s">
        <v>28</v>
      </c>
      <c r="G319" s="175">
        <v>28</v>
      </c>
      <c r="H319" s="175">
        <v>30</v>
      </c>
      <c r="I319" s="175">
        <v>51</v>
      </c>
      <c r="J319" s="175">
        <v>33</v>
      </c>
      <c r="K319" s="503" t="s">
        <v>95</v>
      </c>
      <c r="L319" s="496" t="s">
        <v>544</v>
      </c>
      <c r="M319" s="459"/>
    </row>
    <row r="320" spans="2:13" s="2" customFormat="1" ht="20" customHeight="1">
      <c r="B320" s="204"/>
      <c r="C320" s="409"/>
      <c r="D320" s="397"/>
      <c r="E320" s="176" t="s">
        <v>51</v>
      </c>
      <c r="F320" s="177" t="s">
        <v>28</v>
      </c>
      <c r="G320" s="178">
        <v>51</v>
      </c>
      <c r="H320" s="178">
        <v>84</v>
      </c>
      <c r="I320" s="178">
        <v>81</v>
      </c>
      <c r="J320" s="178">
        <v>46</v>
      </c>
      <c r="K320" s="504"/>
      <c r="L320" s="497"/>
      <c r="M320" s="460"/>
    </row>
    <row r="321" spans="2:13" s="2" customFormat="1" ht="20" customHeight="1">
      <c r="B321" s="204"/>
      <c r="C321" s="409"/>
      <c r="D321" s="397"/>
      <c r="E321" s="176" t="s">
        <v>52</v>
      </c>
      <c r="F321" s="177" t="s">
        <v>28</v>
      </c>
      <c r="G321" s="178">
        <v>62</v>
      </c>
      <c r="H321" s="178">
        <v>53</v>
      </c>
      <c r="I321" s="178">
        <v>49</v>
      </c>
      <c r="J321" s="178">
        <v>39</v>
      </c>
      <c r="K321" s="504"/>
      <c r="L321" s="497"/>
      <c r="M321" s="460"/>
    </row>
    <row r="322" spans="2:13" s="2" customFormat="1" ht="20" customHeight="1">
      <c r="B322" s="204"/>
      <c r="C322" s="409"/>
      <c r="D322" s="397"/>
      <c r="E322" s="176" t="s">
        <v>373</v>
      </c>
      <c r="F322" s="177" t="s">
        <v>28</v>
      </c>
      <c r="G322" s="178">
        <v>23</v>
      </c>
      <c r="H322" s="178">
        <v>32</v>
      </c>
      <c r="I322" s="178">
        <v>32</v>
      </c>
      <c r="J322" s="178">
        <v>28</v>
      </c>
      <c r="K322" s="504"/>
      <c r="L322" s="497"/>
      <c r="M322" s="460"/>
    </row>
    <row r="323" spans="2:13" s="2" customFormat="1" ht="20" customHeight="1">
      <c r="B323" s="204"/>
      <c r="C323" s="409"/>
      <c r="D323" s="397"/>
      <c r="E323" s="176" t="s">
        <v>374</v>
      </c>
      <c r="F323" s="177" t="s">
        <v>28</v>
      </c>
      <c r="G323" s="178">
        <v>33</v>
      </c>
      <c r="H323" s="178">
        <v>51</v>
      </c>
      <c r="I323" s="178">
        <v>49</v>
      </c>
      <c r="J323" s="178">
        <v>38</v>
      </c>
      <c r="K323" s="504"/>
      <c r="L323" s="497"/>
      <c r="M323" s="460"/>
    </row>
    <row r="324" spans="2:13" s="2" customFormat="1" ht="20" customHeight="1">
      <c r="B324" s="204"/>
      <c r="C324" s="409"/>
      <c r="D324" s="397"/>
      <c r="E324" s="176" t="s">
        <v>53</v>
      </c>
      <c r="F324" s="177" t="s">
        <v>28</v>
      </c>
      <c r="G324" s="178">
        <v>22</v>
      </c>
      <c r="H324" s="178">
        <v>25</v>
      </c>
      <c r="I324" s="178">
        <v>29</v>
      </c>
      <c r="J324" s="178">
        <v>30.31</v>
      </c>
      <c r="K324" s="504"/>
      <c r="L324" s="497"/>
      <c r="M324" s="460"/>
    </row>
    <row r="325" spans="2:13" s="2" customFormat="1" ht="20" customHeight="1">
      <c r="B325" s="204"/>
      <c r="C325" s="409"/>
      <c r="D325" s="397"/>
      <c r="E325" s="176" t="s">
        <v>54</v>
      </c>
      <c r="F325" s="177" t="s">
        <v>28</v>
      </c>
      <c r="G325" s="178">
        <v>5</v>
      </c>
      <c r="H325" s="178">
        <v>12</v>
      </c>
      <c r="I325" s="178">
        <v>63</v>
      </c>
      <c r="J325" s="178">
        <v>29.04</v>
      </c>
      <c r="K325" s="504"/>
      <c r="L325" s="497"/>
      <c r="M325" s="460"/>
    </row>
    <row r="326" spans="2:13" s="2" customFormat="1" ht="20" customHeight="1">
      <c r="B326" s="204"/>
      <c r="C326" s="409"/>
      <c r="D326" s="401"/>
      <c r="E326" s="180" t="s">
        <v>55</v>
      </c>
      <c r="F326" s="212" t="s">
        <v>28</v>
      </c>
      <c r="G326" s="241">
        <v>9</v>
      </c>
      <c r="H326" s="241">
        <v>61</v>
      </c>
      <c r="I326" s="241">
        <v>53</v>
      </c>
      <c r="J326" s="241">
        <v>37.1</v>
      </c>
      <c r="K326" s="502"/>
      <c r="L326" s="500"/>
      <c r="M326" s="461"/>
    </row>
    <row r="327" spans="2:13" s="2" customFormat="1" ht="20" customHeight="1">
      <c r="B327" s="204"/>
      <c r="C327" s="409"/>
      <c r="D327" s="405" t="s">
        <v>279</v>
      </c>
      <c r="E327" s="231" t="s">
        <v>61</v>
      </c>
      <c r="F327" s="207" t="s">
        <v>28</v>
      </c>
      <c r="G327" s="215">
        <v>28</v>
      </c>
      <c r="H327" s="215">
        <v>38</v>
      </c>
      <c r="I327" s="215">
        <v>43</v>
      </c>
      <c r="J327" s="215">
        <v>35</v>
      </c>
      <c r="K327" s="501" t="s">
        <v>95</v>
      </c>
      <c r="L327" s="479" t="s">
        <v>544</v>
      </c>
      <c r="M327" s="462"/>
    </row>
    <row r="328" spans="2:13" s="2" customFormat="1" ht="20" customHeight="1">
      <c r="B328" s="204"/>
      <c r="C328" s="409"/>
      <c r="D328" s="401"/>
      <c r="E328" s="180" t="s">
        <v>62</v>
      </c>
      <c r="F328" s="212" t="s">
        <v>28</v>
      </c>
      <c r="G328" s="241">
        <v>35</v>
      </c>
      <c r="H328" s="241">
        <v>47</v>
      </c>
      <c r="I328" s="241">
        <v>42</v>
      </c>
      <c r="J328" s="241">
        <v>36</v>
      </c>
      <c r="K328" s="502"/>
      <c r="L328" s="500"/>
      <c r="M328" s="461"/>
    </row>
    <row r="329" spans="2:13" s="2" customFormat="1" ht="20" customHeight="1">
      <c r="B329" s="204"/>
      <c r="C329" s="409"/>
      <c r="D329" s="400" t="s">
        <v>280</v>
      </c>
      <c r="E329" s="216" t="s">
        <v>47</v>
      </c>
      <c r="F329" s="205" t="s">
        <v>28</v>
      </c>
      <c r="G329" s="206">
        <v>27.14</v>
      </c>
      <c r="H329" s="206">
        <v>34.54</v>
      </c>
      <c r="I329" s="206">
        <v>39.748346456692637</v>
      </c>
      <c r="J329" s="206">
        <v>37.277095503531072</v>
      </c>
      <c r="K329" s="438" t="s">
        <v>376</v>
      </c>
      <c r="L329" s="438" t="s">
        <v>544</v>
      </c>
      <c r="M329" s="431"/>
    </row>
    <row r="330" spans="2:13" s="2" customFormat="1" ht="20" customHeight="1">
      <c r="B330" s="204"/>
      <c r="C330" s="409"/>
      <c r="D330" s="397"/>
      <c r="E330" s="176" t="s">
        <v>48</v>
      </c>
      <c r="F330" s="177" t="s">
        <v>28</v>
      </c>
      <c r="G330" s="178">
        <v>35.49</v>
      </c>
      <c r="H330" s="178">
        <v>45.97</v>
      </c>
      <c r="I330" s="178">
        <v>46.111077563470509</v>
      </c>
      <c r="J330" s="178">
        <v>36.579757115749729</v>
      </c>
      <c r="K330" s="436"/>
      <c r="L330" s="436"/>
      <c r="M330" s="446"/>
    </row>
    <row r="331" spans="2:13" s="2" customFormat="1" ht="20" customHeight="1">
      <c r="B331" s="204"/>
      <c r="C331" s="409"/>
      <c r="D331" s="401"/>
      <c r="E331" s="180" t="s">
        <v>49</v>
      </c>
      <c r="F331" s="212" t="s">
        <v>28</v>
      </c>
      <c r="G331" s="241">
        <v>23.71</v>
      </c>
      <c r="H331" s="241">
        <v>46.96</v>
      </c>
      <c r="I331" s="241">
        <v>28.023011464365897</v>
      </c>
      <c r="J331" s="241">
        <v>21.770279452690048</v>
      </c>
      <c r="K331" s="437"/>
      <c r="L331" s="437"/>
      <c r="M331" s="432"/>
    </row>
    <row r="332" spans="2:13" s="2" customFormat="1" ht="20" customHeight="1">
      <c r="B332" s="204"/>
      <c r="C332" s="409"/>
      <c r="D332" s="400" t="s">
        <v>281</v>
      </c>
      <c r="E332" s="216" t="s">
        <v>64</v>
      </c>
      <c r="F332" s="205" t="s">
        <v>28</v>
      </c>
      <c r="G332" s="248">
        <v>32.450000000000003</v>
      </c>
      <c r="H332" s="248">
        <v>44.51</v>
      </c>
      <c r="I332" s="248">
        <v>44</v>
      </c>
      <c r="J332" s="206">
        <v>35.7233252754475</v>
      </c>
      <c r="K332" s="454" t="s">
        <v>376</v>
      </c>
      <c r="L332" s="438" t="s">
        <v>544</v>
      </c>
      <c r="M332" s="457"/>
    </row>
    <row r="333" spans="2:13" s="2" customFormat="1" ht="20" customHeight="1">
      <c r="B333" s="204"/>
      <c r="C333" s="409"/>
      <c r="D333" s="397"/>
      <c r="E333" s="176" t="s">
        <v>65</v>
      </c>
      <c r="F333" s="177" t="s">
        <v>28</v>
      </c>
      <c r="G333" s="249">
        <v>29.67</v>
      </c>
      <c r="H333" s="249">
        <v>36.11</v>
      </c>
      <c r="I333" s="249">
        <v>38</v>
      </c>
      <c r="J333" s="178">
        <v>34.189315571529299</v>
      </c>
      <c r="K333" s="455"/>
      <c r="L333" s="436"/>
      <c r="M333" s="458"/>
    </row>
    <row r="334" spans="2:13" s="2" customFormat="1" ht="20" customHeight="1">
      <c r="B334" s="204"/>
      <c r="C334" s="409"/>
      <c r="D334" s="397"/>
      <c r="E334" s="176" t="s">
        <v>79</v>
      </c>
      <c r="F334" s="177" t="s">
        <v>28</v>
      </c>
      <c r="G334" s="178">
        <v>37.29</v>
      </c>
      <c r="H334" s="178">
        <v>65.05</v>
      </c>
      <c r="I334" s="178">
        <v>49</v>
      </c>
      <c r="J334" s="178">
        <v>44.289896013864826</v>
      </c>
      <c r="K334" s="455"/>
      <c r="L334" s="436"/>
      <c r="M334" s="458"/>
    </row>
    <row r="335" spans="2:13" s="2" customFormat="1" ht="20" customHeight="1">
      <c r="B335" s="204"/>
      <c r="C335" s="409"/>
      <c r="D335" s="397"/>
      <c r="E335" s="176" t="s">
        <v>153</v>
      </c>
      <c r="F335" s="177" t="s">
        <v>28</v>
      </c>
      <c r="G335" s="178">
        <v>36.08</v>
      </c>
      <c r="H335" s="178">
        <v>35.21</v>
      </c>
      <c r="I335" s="178">
        <v>34</v>
      </c>
      <c r="J335" s="178">
        <v>25.419603174603186</v>
      </c>
      <c r="K335" s="455"/>
      <c r="L335" s="436"/>
      <c r="M335" s="458"/>
    </row>
    <row r="336" spans="2:13" s="2" customFormat="1" ht="20" customHeight="1">
      <c r="B336" s="204"/>
      <c r="C336" s="409"/>
      <c r="D336" s="401"/>
      <c r="E336" s="180" t="s">
        <v>78</v>
      </c>
      <c r="F336" s="212" t="s">
        <v>28</v>
      </c>
      <c r="G336" s="241">
        <v>14.2</v>
      </c>
      <c r="H336" s="241">
        <v>22.13</v>
      </c>
      <c r="I336" s="241">
        <v>28</v>
      </c>
      <c r="J336" s="241">
        <v>30.768882783882773</v>
      </c>
      <c r="K336" s="456"/>
      <c r="L336" s="437"/>
      <c r="M336" s="430"/>
    </row>
    <row r="337" spans="2:13" s="2" customFormat="1" ht="20" customHeight="1">
      <c r="B337" s="204"/>
      <c r="C337" s="409"/>
      <c r="D337" s="400" t="s">
        <v>431</v>
      </c>
      <c r="E337" s="216" t="s">
        <v>81</v>
      </c>
      <c r="F337" s="205" t="s">
        <v>28</v>
      </c>
      <c r="G337" s="206">
        <v>51.18</v>
      </c>
      <c r="H337" s="206">
        <v>83.55</v>
      </c>
      <c r="I337" s="206">
        <v>81.319999999999993</v>
      </c>
      <c r="J337" s="206">
        <v>45.97</v>
      </c>
      <c r="K337" s="438" t="s">
        <v>376</v>
      </c>
      <c r="L337" s="438" t="s">
        <v>544</v>
      </c>
      <c r="M337" s="431"/>
    </row>
    <row r="338" spans="2:13" s="2" customFormat="1" ht="20" customHeight="1">
      <c r="B338" s="204"/>
      <c r="C338" s="409"/>
      <c r="D338" s="397"/>
      <c r="E338" s="176" t="s">
        <v>82</v>
      </c>
      <c r="F338" s="177" t="s">
        <v>28</v>
      </c>
      <c r="G338" s="178">
        <v>45.83</v>
      </c>
      <c r="H338" s="178">
        <v>100.52</v>
      </c>
      <c r="I338" s="178">
        <v>66.13</v>
      </c>
      <c r="J338" s="178">
        <v>57.25</v>
      </c>
      <c r="K338" s="436"/>
      <c r="L338" s="436"/>
      <c r="M338" s="446"/>
    </row>
    <row r="339" spans="2:13" s="2" customFormat="1" ht="20" customHeight="1">
      <c r="B339" s="204"/>
      <c r="C339" s="409"/>
      <c r="D339" s="401"/>
      <c r="E339" s="238" t="s">
        <v>83</v>
      </c>
      <c r="F339" s="210" t="s">
        <v>28</v>
      </c>
      <c r="G339" s="250">
        <v>46.18</v>
      </c>
      <c r="H339" s="250">
        <v>41.99</v>
      </c>
      <c r="I339" s="250">
        <v>40.94</v>
      </c>
      <c r="J339" s="250">
        <v>33.64</v>
      </c>
      <c r="K339" s="437"/>
      <c r="L339" s="437"/>
      <c r="M339" s="432"/>
    </row>
    <row r="340" spans="2:13" s="2" customFormat="1" ht="20" customHeight="1">
      <c r="B340" s="204"/>
      <c r="C340" s="409"/>
      <c r="D340" s="416" t="s">
        <v>489</v>
      </c>
      <c r="E340" s="438" t="s">
        <v>478</v>
      </c>
      <c r="F340" s="205" t="s">
        <v>28</v>
      </c>
      <c r="G340" s="206">
        <v>88805</v>
      </c>
      <c r="H340" s="206">
        <v>86423</v>
      </c>
      <c r="I340" s="206">
        <v>88779</v>
      </c>
      <c r="J340" s="206">
        <v>86197</v>
      </c>
      <c r="K340" s="438" t="s">
        <v>484</v>
      </c>
      <c r="L340" s="438" t="s">
        <v>550</v>
      </c>
      <c r="M340" s="431"/>
    </row>
    <row r="341" spans="2:13" s="2" customFormat="1" ht="20" customHeight="1">
      <c r="B341" s="204"/>
      <c r="C341" s="409"/>
      <c r="D341" s="409"/>
      <c r="E341" s="437"/>
      <c r="F341" s="212" t="s">
        <v>11</v>
      </c>
      <c r="G341" s="241">
        <v>97.3</v>
      </c>
      <c r="H341" s="241">
        <v>97.017287831163003</v>
      </c>
      <c r="I341" s="251">
        <v>98.782726736617221</v>
      </c>
      <c r="J341" s="251">
        <v>97.692473337640109</v>
      </c>
      <c r="K341" s="436"/>
      <c r="L341" s="436"/>
      <c r="M341" s="446"/>
    </row>
    <row r="342" spans="2:13" s="2" customFormat="1" ht="20" customHeight="1">
      <c r="B342" s="204"/>
      <c r="C342" s="409"/>
      <c r="D342" s="409"/>
      <c r="E342" s="438" t="s">
        <v>479</v>
      </c>
      <c r="F342" s="205" t="s">
        <v>28</v>
      </c>
      <c r="G342" s="241">
        <v>6704</v>
      </c>
      <c r="H342" s="206">
        <v>83564</v>
      </c>
      <c r="I342" s="206">
        <v>87358</v>
      </c>
      <c r="J342" s="206">
        <v>85775</v>
      </c>
      <c r="K342" s="436"/>
      <c r="L342" s="436"/>
      <c r="M342" s="446"/>
    </row>
    <row r="343" spans="2:13" s="2" customFormat="1" ht="20" customHeight="1">
      <c r="B343" s="204"/>
      <c r="C343" s="409"/>
      <c r="D343" s="409"/>
      <c r="E343" s="437"/>
      <c r="F343" s="212" t="s">
        <v>11</v>
      </c>
      <c r="G343" s="206">
        <v>7</v>
      </c>
      <c r="H343" s="241">
        <v>93.807813201616526</v>
      </c>
      <c r="I343" s="251">
        <v>97.201606711693174</v>
      </c>
      <c r="J343" s="251">
        <v>97.214194235716803</v>
      </c>
      <c r="K343" s="436"/>
      <c r="L343" s="436"/>
      <c r="M343" s="446"/>
    </row>
    <row r="344" spans="2:13" s="2" customFormat="1" ht="20" customHeight="1">
      <c r="B344" s="204"/>
      <c r="C344" s="409"/>
      <c r="D344" s="409"/>
      <c r="E344" s="438" t="s">
        <v>480</v>
      </c>
      <c r="F344" s="205" t="s">
        <v>28</v>
      </c>
      <c r="G344" s="206">
        <v>86761</v>
      </c>
      <c r="H344" s="206">
        <v>84640</v>
      </c>
      <c r="I344" s="206">
        <v>85994</v>
      </c>
      <c r="J344" s="206">
        <v>84873</v>
      </c>
      <c r="K344" s="436"/>
      <c r="L344" s="436"/>
      <c r="M344" s="446"/>
    </row>
    <row r="345" spans="2:13" s="2" customFormat="1" ht="20" customHeight="1">
      <c r="B345" s="204"/>
      <c r="C345" s="409"/>
      <c r="D345" s="409"/>
      <c r="E345" s="437"/>
      <c r="F345" s="212" t="s">
        <v>11</v>
      </c>
      <c r="G345" s="241">
        <v>96</v>
      </c>
      <c r="H345" s="241">
        <v>95.015716210148184</v>
      </c>
      <c r="I345" s="251">
        <v>95.68390951676254</v>
      </c>
      <c r="J345" s="251">
        <v>96.191900989425733</v>
      </c>
      <c r="K345" s="436"/>
      <c r="L345" s="436"/>
      <c r="M345" s="446"/>
    </row>
    <row r="346" spans="2:13" s="2" customFormat="1" ht="20" customHeight="1">
      <c r="B346" s="204"/>
      <c r="C346" s="409"/>
      <c r="D346" s="409"/>
      <c r="E346" s="438" t="s">
        <v>481</v>
      </c>
      <c r="F346" s="205" t="s">
        <v>28</v>
      </c>
      <c r="G346" s="241">
        <v>72071</v>
      </c>
      <c r="H346" s="206">
        <v>84903</v>
      </c>
      <c r="I346" s="206">
        <v>87660</v>
      </c>
      <c r="J346" s="206">
        <v>86033</v>
      </c>
      <c r="K346" s="436"/>
      <c r="L346" s="436"/>
      <c r="M346" s="446"/>
    </row>
    <row r="347" spans="2:13" s="2" customFormat="1" ht="20" customHeight="1">
      <c r="B347" s="204"/>
      <c r="C347" s="409"/>
      <c r="D347" s="409"/>
      <c r="E347" s="437"/>
      <c r="F347" s="212" t="s">
        <v>11</v>
      </c>
      <c r="G347" s="241">
        <v>80</v>
      </c>
      <c r="H347" s="241">
        <v>95.310956443646148</v>
      </c>
      <c r="I347" s="251">
        <v>97.537636442535586</v>
      </c>
      <c r="J347" s="251">
        <v>97.506601838314467</v>
      </c>
      <c r="K347" s="436"/>
      <c r="L347" s="436"/>
      <c r="M347" s="446"/>
    </row>
    <row r="348" spans="2:13" s="2" customFormat="1" ht="20" customHeight="1">
      <c r="B348" s="204"/>
      <c r="C348" s="409"/>
      <c r="D348" s="409"/>
      <c r="E348" s="438" t="s">
        <v>482</v>
      </c>
      <c r="F348" s="205" t="s">
        <v>28</v>
      </c>
      <c r="G348" s="206">
        <v>16992</v>
      </c>
      <c r="H348" s="206">
        <v>20587</v>
      </c>
      <c r="I348" s="206">
        <v>28834</v>
      </c>
      <c r="J348" s="206">
        <v>85805</v>
      </c>
      <c r="K348" s="436"/>
      <c r="L348" s="436"/>
      <c r="M348" s="446"/>
    </row>
    <row r="349" spans="2:13" s="2" customFormat="1" ht="20" customHeight="1">
      <c r="B349" s="204"/>
      <c r="C349" s="409"/>
      <c r="D349" s="409"/>
      <c r="E349" s="437"/>
      <c r="F349" s="212" t="s">
        <v>11</v>
      </c>
      <c r="G349" s="241">
        <v>19</v>
      </c>
      <c r="H349" s="241">
        <v>23.110687022900763</v>
      </c>
      <c r="I349" s="251">
        <v>32.083050526854564</v>
      </c>
      <c r="J349" s="251">
        <v>97.248195119739776</v>
      </c>
      <c r="K349" s="436"/>
      <c r="L349" s="436"/>
      <c r="M349" s="446"/>
    </row>
    <row r="350" spans="2:13" s="2" customFormat="1" ht="20" customHeight="1">
      <c r="B350" s="204"/>
      <c r="C350" s="409"/>
      <c r="D350" s="409"/>
      <c r="E350" s="438" t="s">
        <v>483</v>
      </c>
      <c r="F350" s="205" t="s">
        <v>28</v>
      </c>
      <c r="G350" s="206">
        <v>50641</v>
      </c>
      <c r="H350" s="206">
        <v>55890</v>
      </c>
      <c r="I350" s="206">
        <v>80820</v>
      </c>
      <c r="J350" s="206">
        <v>86109</v>
      </c>
      <c r="K350" s="436"/>
      <c r="L350" s="436"/>
      <c r="M350" s="446"/>
    </row>
    <row r="351" spans="2:13" s="2" customFormat="1" ht="20" customHeight="1">
      <c r="B351" s="204"/>
      <c r="C351" s="409"/>
      <c r="D351" s="409"/>
      <c r="E351" s="437"/>
      <c r="F351" s="212" t="s">
        <v>11</v>
      </c>
      <c r="G351" s="241">
        <v>56</v>
      </c>
      <c r="H351" s="241">
        <v>62.741356084418499</v>
      </c>
      <c r="I351" s="251">
        <v>89.926896843323362</v>
      </c>
      <c r="J351" s="251">
        <v>97.592737411172692</v>
      </c>
      <c r="K351" s="436"/>
      <c r="L351" s="436"/>
      <c r="M351" s="446"/>
    </row>
    <row r="352" spans="2:13" s="2" customFormat="1" ht="20" customHeight="1">
      <c r="B352" s="204"/>
      <c r="C352" s="409"/>
      <c r="D352" s="409"/>
      <c r="E352" s="438" t="s">
        <v>485</v>
      </c>
      <c r="F352" s="205" t="s">
        <v>28</v>
      </c>
      <c r="G352" s="206">
        <v>40837</v>
      </c>
      <c r="H352" s="206">
        <v>41323</v>
      </c>
      <c r="I352" s="206">
        <v>38962</v>
      </c>
      <c r="J352" s="206">
        <v>41076</v>
      </c>
      <c r="K352" s="436"/>
      <c r="L352" s="436"/>
      <c r="M352" s="446"/>
    </row>
    <row r="353" spans="2:13" s="2" customFormat="1" ht="20" customHeight="1">
      <c r="B353" s="204"/>
      <c r="C353" s="409"/>
      <c r="D353" s="409"/>
      <c r="E353" s="437"/>
      <c r="F353" s="212" t="s">
        <v>11</v>
      </c>
      <c r="G353" s="241">
        <v>45</v>
      </c>
      <c r="H353" s="241">
        <v>46.388639425235745</v>
      </c>
      <c r="I353" s="251">
        <v>43.352286003582833</v>
      </c>
      <c r="J353" s="251">
        <v>46.554010404270514</v>
      </c>
      <c r="K353" s="436"/>
      <c r="L353" s="436"/>
      <c r="M353" s="446"/>
    </row>
    <row r="354" spans="2:13" s="2" customFormat="1" ht="20" customHeight="1">
      <c r="B354" s="204"/>
      <c r="C354" s="409"/>
      <c r="D354" s="409"/>
      <c r="E354" s="438" t="s">
        <v>486</v>
      </c>
      <c r="F354" s="205" t="s">
        <v>28</v>
      </c>
      <c r="G354" s="206">
        <v>34444</v>
      </c>
      <c r="H354" s="206">
        <v>41871</v>
      </c>
      <c r="I354" s="206">
        <v>64460</v>
      </c>
      <c r="J354" s="206">
        <v>85595</v>
      </c>
      <c r="K354" s="436"/>
      <c r="L354" s="436"/>
      <c r="M354" s="446"/>
    </row>
    <row r="355" spans="2:13" s="2" customFormat="1" ht="20" customHeight="1">
      <c r="B355" s="204"/>
      <c r="C355" s="409"/>
      <c r="D355" s="409"/>
      <c r="E355" s="437"/>
      <c r="F355" s="212" t="s">
        <v>11</v>
      </c>
      <c r="G355" s="241">
        <v>38</v>
      </c>
      <c r="H355" s="241">
        <v>47.003816793893129</v>
      </c>
      <c r="I355" s="251">
        <v>71.7234319539795</v>
      </c>
      <c r="J355" s="251">
        <v>97.010188931578895</v>
      </c>
      <c r="K355" s="436"/>
      <c r="L355" s="436"/>
      <c r="M355" s="446"/>
    </row>
    <row r="356" spans="2:13" s="2" customFormat="1" ht="20" customHeight="1">
      <c r="B356" s="204"/>
      <c r="C356" s="409"/>
      <c r="D356" s="409"/>
      <c r="E356" s="438" t="s">
        <v>487</v>
      </c>
      <c r="F356" s="205" t="s">
        <v>28</v>
      </c>
      <c r="G356" s="206">
        <v>1591</v>
      </c>
      <c r="H356" s="206">
        <v>3733</v>
      </c>
      <c r="I356" s="206">
        <v>8623</v>
      </c>
      <c r="J356" s="206">
        <v>4753</v>
      </c>
      <c r="K356" s="436"/>
      <c r="L356" s="436"/>
      <c r="M356" s="446"/>
    </row>
    <row r="357" spans="2:13" s="2" customFormat="1" ht="20" customHeight="1">
      <c r="B357" s="204"/>
      <c r="C357" s="409"/>
      <c r="D357" s="409"/>
      <c r="E357" s="437"/>
      <c r="F357" s="212" t="s">
        <v>11</v>
      </c>
      <c r="G357" s="241">
        <v>2</v>
      </c>
      <c r="H357" s="241">
        <v>4.1906151773686577</v>
      </c>
      <c r="I357" s="251">
        <v>9.5946502286559916</v>
      </c>
      <c r="J357" s="251">
        <v>5.3868733920415268</v>
      </c>
      <c r="K357" s="436"/>
      <c r="L357" s="436"/>
      <c r="M357" s="446"/>
    </row>
    <row r="358" spans="2:13" s="2" customFormat="1" ht="20" customHeight="1">
      <c r="B358" s="204"/>
      <c r="C358" s="409"/>
      <c r="D358" s="409"/>
      <c r="E358" s="438" t="s">
        <v>488</v>
      </c>
      <c r="F358" s="205" t="s">
        <v>28</v>
      </c>
      <c r="G358" s="206">
        <v>87927</v>
      </c>
      <c r="H358" s="206">
        <v>84384</v>
      </c>
      <c r="I358" s="206">
        <v>87300</v>
      </c>
      <c r="J358" s="206">
        <v>87163</v>
      </c>
      <c r="K358" s="436"/>
      <c r="L358" s="436"/>
      <c r="M358" s="446"/>
    </row>
    <row r="359" spans="2:13" s="2" customFormat="1" ht="20" customHeight="1" thickBot="1">
      <c r="B359" s="204"/>
      <c r="C359" s="412"/>
      <c r="D359" s="412"/>
      <c r="E359" s="434"/>
      <c r="F359" s="230" t="s">
        <v>11</v>
      </c>
      <c r="G359" s="252">
        <v>97</v>
      </c>
      <c r="H359" s="252">
        <v>94.728334081724299</v>
      </c>
      <c r="I359" s="252">
        <v>97.13707120047178</v>
      </c>
      <c r="J359" s="252">
        <v>98.787301803180213</v>
      </c>
      <c r="K359" s="434"/>
      <c r="L359" s="434"/>
      <c r="M359" s="445"/>
    </row>
    <row r="360" spans="2:13" s="2" customFormat="1" ht="20" customHeight="1">
      <c r="B360" s="204"/>
      <c r="C360" s="411" t="s">
        <v>433</v>
      </c>
      <c r="D360" s="253" t="s">
        <v>434</v>
      </c>
      <c r="E360" s="254" t="s">
        <v>435</v>
      </c>
      <c r="F360" s="255" t="s">
        <v>11</v>
      </c>
      <c r="G360" s="256" t="s">
        <v>219</v>
      </c>
      <c r="H360" s="256" t="s">
        <v>219</v>
      </c>
      <c r="I360" s="257">
        <v>88.4</v>
      </c>
      <c r="J360" s="257">
        <v>95</v>
      </c>
      <c r="K360" s="258"/>
      <c r="L360" s="258" t="s">
        <v>546</v>
      </c>
      <c r="M360" s="259"/>
    </row>
    <row r="361" spans="2:13" s="2" customFormat="1" ht="26.5" customHeight="1" thickBot="1">
      <c r="B361" s="204"/>
      <c r="C361" s="412"/>
      <c r="D361" s="260" t="s">
        <v>433</v>
      </c>
      <c r="E361" s="261" t="s">
        <v>435</v>
      </c>
      <c r="F361" s="262" t="s">
        <v>11</v>
      </c>
      <c r="G361" s="263" t="s">
        <v>219</v>
      </c>
      <c r="H361" s="263">
        <v>100</v>
      </c>
      <c r="I361" s="264">
        <v>97.2</v>
      </c>
      <c r="J361" s="264">
        <v>94.5</v>
      </c>
      <c r="K361" s="261"/>
      <c r="L361" s="261" t="s">
        <v>551</v>
      </c>
      <c r="M361" s="265"/>
    </row>
    <row r="362" spans="2:13" s="2" customFormat="1" ht="20" customHeight="1">
      <c r="B362" s="204"/>
      <c r="C362" s="411" t="s">
        <v>282</v>
      </c>
      <c r="D362" s="490"/>
      <c r="E362" s="174" t="s">
        <v>50</v>
      </c>
      <c r="F362" s="101" t="s">
        <v>432</v>
      </c>
      <c r="G362" s="266">
        <v>0.94</v>
      </c>
      <c r="H362" s="266">
        <v>0.87</v>
      </c>
      <c r="I362" s="266">
        <v>0.84</v>
      </c>
      <c r="J362" s="266">
        <v>0.76</v>
      </c>
      <c r="K362" s="503" t="s">
        <v>94</v>
      </c>
      <c r="L362" s="496" t="s">
        <v>553</v>
      </c>
      <c r="M362" s="459"/>
    </row>
    <row r="363" spans="2:13" s="2" customFormat="1" ht="20" customHeight="1">
      <c r="B363" s="204"/>
      <c r="C363" s="409"/>
      <c r="D363" s="491"/>
      <c r="E363" s="176" t="s">
        <v>283</v>
      </c>
      <c r="F363" s="177" t="s">
        <v>432</v>
      </c>
      <c r="G363" s="209">
        <v>0.95</v>
      </c>
      <c r="H363" s="209">
        <v>0.9</v>
      </c>
      <c r="I363" s="209">
        <v>0.85</v>
      </c>
      <c r="J363" s="209">
        <v>0.74</v>
      </c>
      <c r="K363" s="504"/>
      <c r="L363" s="497"/>
      <c r="M363" s="460"/>
    </row>
    <row r="364" spans="2:13" s="2" customFormat="1" ht="20" customHeight="1">
      <c r="B364" s="204"/>
      <c r="C364" s="409"/>
      <c r="D364" s="491"/>
      <c r="E364" s="176" t="s">
        <v>51</v>
      </c>
      <c r="F364" s="177" t="s">
        <v>432</v>
      </c>
      <c r="G364" s="209">
        <v>1.04</v>
      </c>
      <c r="H364" s="209">
        <v>1.03</v>
      </c>
      <c r="I364" s="209">
        <v>1</v>
      </c>
      <c r="J364" s="209">
        <v>0.98603754030540758</v>
      </c>
      <c r="K364" s="504"/>
      <c r="L364" s="497"/>
      <c r="M364" s="460"/>
    </row>
    <row r="365" spans="2:13" s="2" customFormat="1" ht="20" customHeight="1">
      <c r="B365" s="204"/>
      <c r="C365" s="409"/>
      <c r="D365" s="491"/>
      <c r="E365" s="176" t="s">
        <v>284</v>
      </c>
      <c r="F365" s="177" t="s">
        <v>432</v>
      </c>
      <c r="G365" s="209">
        <v>0.98</v>
      </c>
      <c r="H365" s="209">
        <v>1.04</v>
      </c>
      <c r="I365" s="209">
        <v>1.0900000000000001</v>
      </c>
      <c r="J365" s="209">
        <v>1.04</v>
      </c>
      <c r="K365" s="504"/>
      <c r="L365" s="497"/>
      <c r="M365" s="460"/>
    </row>
    <row r="366" spans="2:13" s="2" customFormat="1" ht="20" customHeight="1">
      <c r="B366" s="204"/>
      <c r="C366" s="409"/>
      <c r="D366" s="491"/>
      <c r="E366" s="176" t="s">
        <v>52</v>
      </c>
      <c r="F366" s="177" t="s">
        <v>432</v>
      </c>
      <c r="G366" s="209">
        <v>0.9</v>
      </c>
      <c r="H366" s="209">
        <v>0.9</v>
      </c>
      <c r="I366" s="209">
        <v>0.92</v>
      </c>
      <c r="J366" s="209">
        <v>0.92064552379010312</v>
      </c>
      <c r="K366" s="504"/>
      <c r="L366" s="497"/>
      <c r="M366" s="460"/>
    </row>
    <row r="367" spans="2:13" s="2" customFormat="1" ht="20" customHeight="1">
      <c r="B367" s="204"/>
      <c r="C367" s="409"/>
      <c r="D367" s="491"/>
      <c r="E367" s="176" t="s">
        <v>285</v>
      </c>
      <c r="F367" s="177" t="s">
        <v>432</v>
      </c>
      <c r="G367" s="209">
        <v>0.88</v>
      </c>
      <c r="H367" s="209">
        <v>0.88</v>
      </c>
      <c r="I367" s="209">
        <v>0.9</v>
      </c>
      <c r="J367" s="209">
        <v>0.9</v>
      </c>
      <c r="K367" s="504"/>
      <c r="L367" s="497"/>
      <c r="M367" s="460"/>
    </row>
    <row r="368" spans="2:13" s="2" customFormat="1" ht="20" customHeight="1">
      <c r="B368" s="204"/>
      <c r="C368" s="409"/>
      <c r="D368" s="491"/>
      <c r="E368" s="176" t="s">
        <v>375</v>
      </c>
      <c r="F368" s="177" t="s">
        <v>432</v>
      </c>
      <c r="G368" s="209">
        <v>0.93248065344122144</v>
      </c>
      <c r="H368" s="209">
        <v>0.93853510214021796</v>
      </c>
      <c r="I368" s="209">
        <v>0.92808976564722501</v>
      </c>
      <c r="J368" s="209">
        <v>0.92411799870853795</v>
      </c>
      <c r="K368" s="504"/>
      <c r="L368" s="497"/>
      <c r="M368" s="460"/>
    </row>
    <row r="369" spans="2:13" s="2" customFormat="1" ht="20" customHeight="1">
      <c r="B369" s="204"/>
      <c r="C369" s="409"/>
      <c r="D369" s="491"/>
      <c r="E369" s="176" t="s">
        <v>374</v>
      </c>
      <c r="F369" s="177" t="s">
        <v>432</v>
      </c>
      <c r="G369" s="209">
        <v>0.88077883305951288</v>
      </c>
      <c r="H369" s="209">
        <v>0.88198411114749098</v>
      </c>
      <c r="I369" s="209">
        <v>0.88579020243476414</v>
      </c>
      <c r="J369" s="209">
        <v>0.88560870935091862</v>
      </c>
      <c r="K369" s="504"/>
      <c r="L369" s="497"/>
      <c r="M369" s="460"/>
    </row>
    <row r="370" spans="2:13" s="2" customFormat="1" ht="20" customHeight="1">
      <c r="B370" s="204"/>
      <c r="C370" s="409"/>
      <c r="D370" s="491"/>
      <c r="E370" s="176" t="s">
        <v>53</v>
      </c>
      <c r="F370" s="177" t="s">
        <v>432</v>
      </c>
      <c r="G370" s="209">
        <v>0.97</v>
      </c>
      <c r="H370" s="209">
        <v>0.96</v>
      </c>
      <c r="I370" s="209">
        <v>0.96</v>
      </c>
      <c r="J370" s="209">
        <v>0.97231319365194246</v>
      </c>
      <c r="K370" s="504"/>
      <c r="L370" s="497"/>
      <c r="M370" s="460"/>
    </row>
    <row r="371" spans="2:13" s="2" customFormat="1" ht="20" customHeight="1">
      <c r="B371" s="204"/>
      <c r="C371" s="409"/>
      <c r="D371" s="491"/>
      <c r="E371" s="176" t="s">
        <v>54</v>
      </c>
      <c r="F371" s="177" t="s">
        <v>432</v>
      </c>
      <c r="G371" s="209">
        <v>1</v>
      </c>
      <c r="H371" s="209">
        <v>1.02</v>
      </c>
      <c r="I371" s="209">
        <v>1.03</v>
      </c>
      <c r="J371" s="209">
        <v>1.0144272812076838</v>
      </c>
      <c r="K371" s="504"/>
      <c r="L371" s="497"/>
      <c r="M371" s="460"/>
    </row>
    <row r="372" spans="2:13" s="2" customFormat="1" ht="20" customHeight="1" thickBot="1">
      <c r="B372" s="204"/>
      <c r="C372" s="412"/>
      <c r="D372" s="492"/>
      <c r="E372" s="229" t="s">
        <v>55</v>
      </c>
      <c r="F372" s="230" t="s">
        <v>432</v>
      </c>
      <c r="G372" s="236">
        <v>1.01</v>
      </c>
      <c r="H372" s="236">
        <v>0.98</v>
      </c>
      <c r="I372" s="236">
        <v>0.99</v>
      </c>
      <c r="J372" s="236">
        <v>1.0001658435380878</v>
      </c>
      <c r="K372" s="505"/>
      <c r="L372" s="498"/>
      <c r="M372" s="463"/>
    </row>
    <row r="373" spans="2:13" s="2" customFormat="1" ht="20" customHeight="1">
      <c r="B373" s="204"/>
      <c r="C373" s="426" t="s">
        <v>77</v>
      </c>
      <c r="D373" s="524" t="s">
        <v>286</v>
      </c>
      <c r="E373" s="231" t="s">
        <v>61</v>
      </c>
      <c r="F373" s="207" t="s">
        <v>11</v>
      </c>
      <c r="G373" s="208">
        <v>81</v>
      </c>
      <c r="H373" s="208">
        <v>85</v>
      </c>
      <c r="I373" s="208">
        <v>83</v>
      </c>
      <c r="J373" s="208">
        <v>81.099999999999994</v>
      </c>
      <c r="K373" s="450"/>
      <c r="L373" s="435" t="s">
        <v>567</v>
      </c>
      <c r="M373" s="453"/>
    </row>
    <row r="374" spans="2:13" s="2" customFormat="1" ht="20" customHeight="1">
      <c r="B374" s="204"/>
      <c r="C374" s="426"/>
      <c r="D374" s="521"/>
      <c r="E374" s="180" t="s">
        <v>62</v>
      </c>
      <c r="F374" s="212" t="s">
        <v>11</v>
      </c>
      <c r="G374" s="213">
        <v>80</v>
      </c>
      <c r="H374" s="213">
        <v>86</v>
      </c>
      <c r="I374" s="213">
        <v>83</v>
      </c>
      <c r="J374" s="213">
        <v>80.5</v>
      </c>
      <c r="K374" s="451"/>
      <c r="L374" s="436"/>
      <c r="M374" s="446"/>
    </row>
    <row r="375" spans="2:13" s="2" customFormat="1" ht="20" customHeight="1">
      <c r="B375" s="204"/>
      <c r="C375" s="426"/>
      <c r="D375" s="519" t="s">
        <v>287</v>
      </c>
      <c r="E375" s="231" t="s">
        <v>69</v>
      </c>
      <c r="F375" s="207" t="s">
        <v>11</v>
      </c>
      <c r="G375" s="208">
        <v>89.5</v>
      </c>
      <c r="H375" s="208">
        <v>89.6</v>
      </c>
      <c r="I375" s="217">
        <v>90.1</v>
      </c>
      <c r="J375" s="141">
        <v>85.1</v>
      </c>
      <c r="K375" s="451"/>
      <c r="L375" s="436"/>
      <c r="M375" s="446"/>
    </row>
    <row r="376" spans="2:13" s="2" customFormat="1" ht="20" customHeight="1">
      <c r="B376" s="204"/>
      <c r="C376" s="426"/>
      <c r="D376" s="520"/>
      <c r="E376" s="176" t="s">
        <v>70</v>
      </c>
      <c r="F376" s="177" t="s">
        <v>11</v>
      </c>
      <c r="G376" s="209">
        <v>83.2</v>
      </c>
      <c r="H376" s="209">
        <v>85</v>
      </c>
      <c r="I376" s="141">
        <v>83.6</v>
      </c>
      <c r="J376" s="141">
        <v>80.3</v>
      </c>
      <c r="K376" s="451"/>
      <c r="L376" s="436"/>
      <c r="M376" s="446"/>
    </row>
    <row r="377" spans="2:13" s="2" customFormat="1" ht="20" customHeight="1">
      <c r="B377" s="204"/>
      <c r="C377" s="426"/>
      <c r="D377" s="520"/>
      <c r="E377" s="176" t="s">
        <v>71</v>
      </c>
      <c r="F377" s="177" t="s">
        <v>11</v>
      </c>
      <c r="G377" s="209">
        <v>80.5</v>
      </c>
      <c r="H377" s="209">
        <v>82.1</v>
      </c>
      <c r="I377" s="141">
        <v>80.599999999999994</v>
      </c>
      <c r="J377" s="141">
        <v>77.900000000000006</v>
      </c>
      <c r="K377" s="451"/>
      <c r="L377" s="436"/>
      <c r="M377" s="446"/>
    </row>
    <row r="378" spans="2:13" s="2" customFormat="1" ht="20" customHeight="1">
      <c r="B378" s="204"/>
      <c r="C378" s="426"/>
      <c r="D378" s="520"/>
      <c r="E378" s="176" t="s">
        <v>72</v>
      </c>
      <c r="F378" s="177" t="s">
        <v>11</v>
      </c>
      <c r="G378" s="209">
        <v>81.2</v>
      </c>
      <c r="H378" s="209">
        <v>82.9</v>
      </c>
      <c r="I378" s="141">
        <v>80.5</v>
      </c>
      <c r="J378" s="141">
        <v>78.7</v>
      </c>
      <c r="K378" s="451"/>
      <c r="L378" s="436"/>
      <c r="M378" s="446"/>
    </row>
    <row r="379" spans="2:13" s="2" customFormat="1" ht="20" customHeight="1">
      <c r="B379" s="204"/>
      <c r="C379" s="426"/>
      <c r="D379" s="520"/>
      <c r="E379" s="176" t="s">
        <v>73</v>
      </c>
      <c r="F379" s="177" t="s">
        <v>11</v>
      </c>
      <c r="G379" s="209">
        <v>85.1</v>
      </c>
      <c r="H379" s="209">
        <v>87.2</v>
      </c>
      <c r="I379" s="141">
        <v>84.5</v>
      </c>
      <c r="J379" s="141">
        <v>82.1</v>
      </c>
      <c r="K379" s="451"/>
      <c r="L379" s="436"/>
      <c r="M379" s="446"/>
    </row>
    <row r="380" spans="2:13" s="2" customFormat="1" ht="20" customHeight="1">
      <c r="B380" s="204"/>
      <c r="C380" s="426"/>
      <c r="D380" s="521"/>
      <c r="E380" s="180" t="s">
        <v>74</v>
      </c>
      <c r="F380" s="212" t="s">
        <v>11</v>
      </c>
      <c r="G380" s="213">
        <v>89.2</v>
      </c>
      <c r="H380" s="213">
        <v>90.4</v>
      </c>
      <c r="I380" s="222">
        <v>89.1</v>
      </c>
      <c r="J380" s="222">
        <v>87.5</v>
      </c>
      <c r="K380" s="451"/>
      <c r="L380" s="436"/>
      <c r="M380" s="446"/>
    </row>
    <row r="381" spans="2:13" s="2" customFormat="1" ht="20" customHeight="1">
      <c r="B381" s="204"/>
      <c r="C381" s="426"/>
      <c r="D381" s="522" t="s">
        <v>288</v>
      </c>
      <c r="E381" s="216" t="s">
        <v>75</v>
      </c>
      <c r="F381" s="205" t="s">
        <v>11</v>
      </c>
      <c r="G381" s="218">
        <v>85.2</v>
      </c>
      <c r="H381" s="218">
        <v>87.2</v>
      </c>
      <c r="I381" s="267">
        <v>85.2</v>
      </c>
      <c r="J381" s="267">
        <v>82.9</v>
      </c>
      <c r="K381" s="451"/>
      <c r="L381" s="436"/>
      <c r="M381" s="446"/>
    </row>
    <row r="382" spans="2:13" s="2" customFormat="1" ht="20" customHeight="1" thickBot="1">
      <c r="B382" s="204"/>
      <c r="C382" s="428"/>
      <c r="D382" s="523"/>
      <c r="E382" s="229" t="s">
        <v>76</v>
      </c>
      <c r="F382" s="230" t="s">
        <v>11</v>
      </c>
      <c r="G382" s="236">
        <v>82.3</v>
      </c>
      <c r="H382" s="236">
        <v>84.2</v>
      </c>
      <c r="I382" s="142">
        <v>82.3</v>
      </c>
      <c r="J382" s="142">
        <v>79.8</v>
      </c>
      <c r="K382" s="452"/>
      <c r="L382" s="434"/>
      <c r="M382" s="445"/>
    </row>
    <row r="383" spans="2:13" s="2" customFormat="1" ht="20" customHeight="1">
      <c r="B383" s="204"/>
      <c r="C383" s="411" t="s">
        <v>436</v>
      </c>
      <c r="D383" s="411" t="s">
        <v>490</v>
      </c>
      <c r="E383" s="174" t="s">
        <v>437</v>
      </c>
      <c r="F383" s="101" t="s">
        <v>28</v>
      </c>
      <c r="G383" s="175">
        <v>177</v>
      </c>
      <c r="H383" s="175">
        <v>175</v>
      </c>
      <c r="I383" s="107">
        <v>177</v>
      </c>
      <c r="J383" s="107">
        <v>174</v>
      </c>
      <c r="K383" s="435" t="s">
        <v>608</v>
      </c>
      <c r="L383" s="174"/>
      <c r="M383" s="268"/>
    </row>
    <row r="384" spans="2:13" s="2" customFormat="1" ht="20" customHeight="1">
      <c r="B384" s="204"/>
      <c r="C384" s="409"/>
      <c r="D384" s="409"/>
      <c r="E384" s="497" t="s">
        <v>438</v>
      </c>
      <c r="F384" s="177" t="s">
        <v>28</v>
      </c>
      <c r="G384" s="209">
        <v>0</v>
      </c>
      <c r="H384" s="209">
        <v>0</v>
      </c>
      <c r="I384" s="108">
        <v>2</v>
      </c>
      <c r="J384" s="108">
        <v>3</v>
      </c>
      <c r="K384" s="436"/>
      <c r="L384" s="176" t="s">
        <v>568</v>
      </c>
      <c r="M384" s="269"/>
    </row>
    <row r="385" spans="2:13" s="2" customFormat="1" ht="20" customHeight="1">
      <c r="B385" s="204"/>
      <c r="C385" s="409"/>
      <c r="D385" s="409"/>
      <c r="E385" s="497"/>
      <c r="F385" s="177" t="s">
        <v>439</v>
      </c>
      <c r="G385" s="209">
        <v>0</v>
      </c>
      <c r="H385" s="209">
        <v>0</v>
      </c>
      <c r="I385" s="141">
        <v>0.01</v>
      </c>
      <c r="J385" s="141">
        <v>0.02</v>
      </c>
      <c r="K385" s="436"/>
      <c r="L385" s="176"/>
      <c r="M385" s="269"/>
    </row>
    <row r="386" spans="2:13" s="2" customFormat="1" ht="20" customHeight="1">
      <c r="B386" s="204"/>
      <c r="C386" s="409"/>
      <c r="D386" s="409"/>
      <c r="E386" s="497" t="s">
        <v>440</v>
      </c>
      <c r="F386" s="177" t="s">
        <v>28</v>
      </c>
      <c r="G386" s="209">
        <v>0</v>
      </c>
      <c r="H386" s="209">
        <v>0</v>
      </c>
      <c r="I386" s="209">
        <v>0</v>
      </c>
      <c r="J386" s="209">
        <v>0</v>
      </c>
      <c r="K386" s="436"/>
      <c r="L386" s="176"/>
      <c r="M386" s="269"/>
    </row>
    <row r="387" spans="2:13" s="2" customFormat="1" ht="20" customHeight="1">
      <c r="B387" s="204"/>
      <c r="C387" s="409"/>
      <c r="D387" s="409"/>
      <c r="E387" s="497"/>
      <c r="F387" s="177" t="s">
        <v>439</v>
      </c>
      <c r="G387" s="209">
        <v>0</v>
      </c>
      <c r="H387" s="209">
        <v>0</v>
      </c>
      <c r="I387" s="209">
        <v>0</v>
      </c>
      <c r="J387" s="209">
        <v>0</v>
      </c>
      <c r="K387" s="436"/>
      <c r="L387" s="176"/>
      <c r="M387" s="269"/>
    </row>
    <row r="388" spans="2:13" s="2" customFormat="1" ht="50" customHeight="1">
      <c r="B388" s="204"/>
      <c r="C388" s="409"/>
      <c r="D388" s="409"/>
      <c r="E388" s="497" t="s">
        <v>441</v>
      </c>
      <c r="F388" s="177" t="s">
        <v>28</v>
      </c>
      <c r="G388" s="270">
        <v>100</v>
      </c>
      <c r="H388" s="270">
        <v>125</v>
      </c>
      <c r="I388" s="271">
        <v>192</v>
      </c>
      <c r="J388" s="271">
        <v>161</v>
      </c>
      <c r="K388" s="436"/>
      <c r="L388" s="176" t="s">
        <v>569</v>
      </c>
      <c r="M388" s="269"/>
    </row>
    <row r="389" spans="2:13" s="2" customFormat="1" ht="20" customHeight="1">
      <c r="B389" s="204"/>
      <c r="C389" s="409"/>
      <c r="D389" s="409"/>
      <c r="E389" s="497"/>
      <c r="F389" s="177" t="s">
        <v>439</v>
      </c>
      <c r="G389" s="209">
        <v>0.56999999999999995</v>
      </c>
      <c r="H389" s="209">
        <v>0.71</v>
      </c>
      <c r="I389" s="141">
        <v>1.08</v>
      </c>
      <c r="J389" s="141">
        <v>0.93</v>
      </c>
      <c r="K389" s="436"/>
      <c r="L389" s="176"/>
      <c r="M389" s="269"/>
    </row>
    <row r="390" spans="2:13" s="2" customFormat="1" ht="20" customHeight="1">
      <c r="B390" s="204"/>
      <c r="C390" s="409"/>
      <c r="D390" s="486"/>
      <c r="E390" s="238" t="s">
        <v>442</v>
      </c>
      <c r="F390" s="210" t="s">
        <v>446</v>
      </c>
      <c r="G390" s="509" t="s">
        <v>447</v>
      </c>
      <c r="H390" s="510"/>
      <c r="I390" s="510"/>
      <c r="J390" s="511"/>
      <c r="K390" s="437"/>
      <c r="L390" s="180"/>
      <c r="M390" s="272"/>
    </row>
    <row r="391" spans="2:13" s="2" customFormat="1" ht="20" customHeight="1">
      <c r="B391" s="204"/>
      <c r="C391" s="409"/>
      <c r="D391" s="491" t="s">
        <v>491</v>
      </c>
      <c r="E391" s="273" t="s">
        <v>443</v>
      </c>
      <c r="F391" s="274" t="s">
        <v>28</v>
      </c>
      <c r="G391" s="275">
        <v>0</v>
      </c>
      <c r="H391" s="275">
        <v>0</v>
      </c>
      <c r="I391" s="275">
        <v>0</v>
      </c>
      <c r="J391" s="275">
        <v>0</v>
      </c>
      <c r="K391" s="438" t="s">
        <v>609</v>
      </c>
      <c r="L391" s="216"/>
      <c r="M391" s="276"/>
    </row>
    <row r="392" spans="2:13" s="2" customFormat="1" ht="50" customHeight="1">
      <c r="B392" s="204"/>
      <c r="C392" s="409"/>
      <c r="D392" s="491"/>
      <c r="E392" s="72" t="s">
        <v>444</v>
      </c>
      <c r="F392" s="177" t="s">
        <v>28</v>
      </c>
      <c r="G392" s="178">
        <v>22</v>
      </c>
      <c r="H392" s="178">
        <v>12</v>
      </c>
      <c r="I392" s="108">
        <v>16</v>
      </c>
      <c r="J392" s="108">
        <v>13</v>
      </c>
      <c r="K392" s="436"/>
      <c r="L392" s="277" t="s">
        <v>570</v>
      </c>
      <c r="M392" s="278"/>
    </row>
    <row r="393" spans="2:13" s="2" customFormat="1" ht="20" customHeight="1" thickBot="1">
      <c r="B393" s="204"/>
      <c r="C393" s="412"/>
      <c r="D393" s="492"/>
      <c r="E393" s="279" t="s">
        <v>445</v>
      </c>
      <c r="F393" s="280" t="s">
        <v>446</v>
      </c>
      <c r="G393" s="281" t="s">
        <v>449</v>
      </c>
      <c r="H393" s="281" t="s">
        <v>450</v>
      </c>
      <c r="I393" s="281" t="s">
        <v>451</v>
      </c>
      <c r="J393" s="281" t="s">
        <v>448</v>
      </c>
      <c r="K393" s="434"/>
      <c r="L393" s="229" t="s">
        <v>571</v>
      </c>
      <c r="M393" s="282"/>
    </row>
    <row r="394" spans="2:13" s="2" customFormat="1" ht="20" customHeight="1">
      <c r="B394" s="487" t="s">
        <v>339</v>
      </c>
      <c r="C394" s="423" t="s">
        <v>44</v>
      </c>
      <c r="D394" s="424"/>
      <c r="E394" s="283" t="s">
        <v>35</v>
      </c>
      <c r="F394" s="145" t="s">
        <v>296</v>
      </c>
      <c r="G394" s="284">
        <f>G395+G398+G404</f>
        <v>932678.63387000002</v>
      </c>
      <c r="H394" s="284">
        <f t="shared" ref="H394:I394" si="0">H395+H398+H404</f>
        <v>873579.95542999997</v>
      </c>
      <c r="I394" s="284">
        <f t="shared" si="0"/>
        <v>982132</v>
      </c>
      <c r="J394" s="284">
        <v>1131441.6747699999</v>
      </c>
      <c r="K394" s="506" t="s">
        <v>97</v>
      </c>
      <c r="L394" s="285"/>
      <c r="M394" s="439"/>
    </row>
    <row r="395" spans="2:13" s="2" customFormat="1" ht="20" customHeight="1">
      <c r="B395" s="488"/>
      <c r="C395" s="425"/>
      <c r="D395" s="426"/>
      <c r="E395" s="286" t="s">
        <v>289</v>
      </c>
      <c r="F395" s="287" t="s">
        <v>296</v>
      </c>
      <c r="G395" s="288">
        <f t="shared" ref="G395:J395" si="1">G396+G397</f>
        <v>177345.63386999999</v>
      </c>
      <c r="H395" s="288">
        <f t="shared" si="1"/>
        <v>67220.249519999998</v>
      </c>
      <c r="I395" s="288">
        <f t="shared" si="1"/>
        <v>90400</v>
      </c>
      <c r="J395" s="288">
        <f t="shared" si="1"/>
        <v>112590.93528999999</v>
      </c>
      <c r="K395" s="507"/>
      <c r="L395" s="289" t="s">
        <v>582</v>
      </c>
      <c r="M395" s="440"/>
    </row>
    <row r="396" spans="2:13" s="2" customFormat="1" ht="20" customHeight="1">
      <c r="B396" s="488"/>
      <c r="C396" s="425"/>
      <c r="D396" s="426"/>
      <c r="E396" s="96" t="s">
        <v>29</v>
      </c>
      <c r="F396" s="73" t="s">
        <v>296</v>
      </c>
      <c r="G396" s="108">
        <v>110371</v>
      </c>
      <c r="H396" s="108">
        <v>27171.587680000001</v>
      </c>
      <c r="I396" s="108">
        <v>13254</v>
      </c>
      <c r="J396" s="108">
        <v>21054</v>
      </c>
      <c r="K396" s="507"/>
      <c r="L396" s="289"/>
      <c r="M396" s="440"/>
    </row>
    <row r="397" spans="2:13" s="2" customFormat="1" ht="20" customHeight="1">
      <c r="B397" s="488"/>
      <c r="C397" s="425"/>
      <c r="D397" s="426"/>
      <c r="E397" s="96" t="s">
        <v>39</v>
      </c>
      <c r="F397" s="73" t="s">
        <v>296</v>
      </c>
      <c r="G397" s="108">
        <v>66974.633869999991</v>
      </c>
      <c r="H397" s="108">
        <v>40048.661840000001</v>
      </c>
      <c r="I397" s="108">
        <v>77146</v>
      </c>
      <c r="J397" s="108">
        <v>91536.935289999994</v>
      </c>
      <c r="K397" s="507"/>
      <c r="L397" s="289"/>
      <c r="M397" s="440"/>
    </row>
    <row r="398" spans="2:13" s="2" customFormat="1" ht="20" customHeight="1">
      <c r="B398" s="488"/>
      <c r="C398" s="425"/>
      <c r="D398" s="426"/>
      <c r="E398" s="286" t="s">
        <v>290</v>
      </c>
      <c r="F398" s="287" t="s">
        <v>296</v>
      </c>
      <c r="G398" s="288">
        <f t="shared" ref="G398:I398" si="2">SUM(G399:G403)</f>
        <v>75075</v>
      </c>
      <c r="H398" s="288">
        <f t="shared" si="2"/>
        <v>91359.705910000004</v>
      </c>
      <c r="I398" s="288">
        <f t="shared" si="2"/>
        <v>97046</v>
      </c>
      <c r="J398" s="288">
        <f>SUM(J399:J403)</f>
        <v>124218.77448000001</v>
      </c>
      <c r="K398" s="507"/>
      <c r="L398" s="289" t="s">
        <v>583</v>
      </c>
      <c r="M398" s="440"/>
    </row>
    <row r="399" spans="2:13" s="2" customFormat="1" ht="20" customHeight="1">
      <c r="B399" s="488"/>
      <c r="C399" s="425"/>
      <c r="D399" s="426"/>
      <c r="E399" s="96" t="s">
        <v>30</v>
      </c>
      <c r="F399" s="73" t="s">
        <v>296</v>
      </c>
      <c r="G399" s="108">
        <v>34079</v>
      </c>
      <c r="H399" s="108">
        <v>49184.548859999995</v>
      </c>
      <c r="I399" s="108">
        <v>56087</v>
      </c>
      <c r="J399" s="108">
        <v>78017.710699999996</v>
      </c>
      <c r="K399" s="507"/>
      <c r="L399" s="289"/>
      <c r="M399" s="440"/>
    </row>
    <row r="400" spans="2:13" s="2" customFormat="1" ht="20" customHeight="1">
      <c r="B400" s="488"/>
      <c r="C400" s="425"/>
      <c r="D400" s="426"/>
      <c r="E400" s="96" t="s">
        <v>31</v>
      </c>
      <c r="F400" s="73" t="s">
        <v>296</v>
      </c>
      <c r="G400" s="108">
        <v>5293</v>
      </c>
      <c r="H400" s="108">
        <v>5226.7259999999997</v>
      </c>
      <c r="I400" s="108">
        <v>1915</v>
      </c>
      <c r="J400" s="108">
        <v>3860</v>
      </c>
      <c r="K400" s="507"/>
      <c r="L400" s="289"/>
      <c r="M400" s="440"/>
    </row>
    <row r="401" spans="2:13" s="2" customFormat="1" ht="20" customHeight="1">
      <c r="B401" s="488"/>
      <c r="C401" s="425"/>
      <c r="D401" s="426"/>
      <c r="E401" s="96" t="s">
        <v>32</v>
      </c>
      <c r="F401" s="73" t="s">
        <v>296</v>
      </c>
      <c r="G401" s="108">
        <v>14777</v>
      </c>
      <c r="H401" s="108">
        <v>13980.064</v>
      </c>
      <c r="I401" s="108">
        <v>19665</v>
      </c>
      <c r="J401" s="108">
        <v>16186.953510000001</v>
      </c>
      <c r="K401" s="507"/>
      <c r="L401" s="289"/>
      <c r="M401" s="440"/>
    </row>
    <row r="402" spans="2:13" s="2" customFormat="1" ht="20" customHeight="1">
      <c r="B402" s="488"/>
      <c r="C402" s="425"/>
      <c r="D402" s="426"/>
      <c r="E402" s="96" t="s">
        <v>33</v>
      </c>
      <c r="F402" s="73" t="s">
        <v>296</v>
      </c>
      <c r="G402" s="108">
        <v>6149</v>
      </c>
      <c r="H402" s="108">
        <v>8990.0920399999995</v>
      </c>
      <c r="I402" s="108">
        <v>0</v>
      </c>
      <c r="J402" s="108">
        <v>9967.3856699999997</v>
      </c>
      <c r="K402" s="507"/>
      <c r="L402" s="289"/>
      <c r="M402" s="440"/>
    </row>
    <row r="403" spans="2:13" s="2" customFormat="1" ht="20" customHeight="1">
      <c r="B403" s="488"/>
      <c r="C403" s="425"/>
      <c r="D403" s="426"/>
      <c r="E403" s="96" t="s">
        <v>34</v>
      </c>
      <c r="F403" s="73" t="s">
        <v>296</v>
      </c>
      <c r="G403" s="108">
        <v>14777</v>
      </c>
      <c r="H403" s="108">
        <v>13978.275009999999</v>
      </c>
      <c r="I403" s="108">
        <v>19379</v>
      </c>
      <c r="J403" s="108">
        <v>16186.7246</v>
      </c>
      <c r="K403" s="507"/>
      <c r="L403" s="289"/>
      <c r="M403" s="440"/>
    </row>
    <row r="404" spans="2:13" s="2" customFormat="1" ht="30" customHeight="1" thickBot="1">
      <c r="B404" s="488"/>
      <c r="C404" s="427"/>
      <c r="D404" s="428"/>
      <c r="E404" s="290" t="s">
        <v>291</v>
      </c>
      <c r="F404" s="291" t="s">
        <v>296</v>
      </c>
      <c r="G404" s="292">
        <v>680258</v>
      </c>
      <c r="H404" s="292">
        <v>715000</v>
      </c>
      <c r="I404" s="292">
        <v>794686</v>
      </c>
      <c r="J404" s="292">
        <v>894484</v>
      </c>
      <c r="K404" s="508"/>
      <c r="L404" s="379" t="s">
        <v>581</v>
      </c>
      <c r="M404" s="441"/>
    </row>
    <row r="405" spans="2:13" s="2" customFormat="1" ht="30" customHeight="1">
      <c r="B405" s="488"/>
      <c r="C405" s="423" t="s">
        <v>547</v>
      </c>
      <c r="D405" s="424"/>
      <c r="E405" s="90" t="s">
        <v>292</v>
      </c>
      <c r="F405" s="91" t="s">
        <v>28</v>
      </c>
      <c r="G405" s="107">
        <v>51</v>
      </c>
      <c r="H405" s="107">
        <v>215</v>
      </c>
      <c r="I405" s="107">
        <v>202</v>
      </c>
      <c r="J405" s="107">
        <v>235</v>
      </c>
      <c r="K405" s="496" t="s">
        <v>97</v>
      </c>
      <c r="L405" s="232" t="s">
        <v>585</v>
      </c>
      <c r="M405" s="442"/>
    </row>
    <row r="406" spans="2:13" s="2" customFormat="1" ht="30" customHeight="1">
      <c r="B406" s="488"/>
      <c r="C406" s="425"/>
      <c r="D406" s="426"/>
      <c r="E406" s="96" t="s">
        <v>293</v>
      </c>
      <c r="F406" s="73" t="s">
        <v>28</v>
      </c>
      <c r="G406" s="108">
        <v>1233</v>
      </c>
      <c r="H406" s="108">
        <v>38388</v>
      </c>
      <c r="I406" s="108">
        <v>16656</v>
      </c>
      <c r="J406" s="108">
        <v>12437</v>
      </c>
      <c r="K406" s="497"/>
      <c r="L406" s="293" t="s">
        <v>586</v>
      </c>
      <c r="M406" s="443"/>
    </row>
    <row r="407" spans="2:13" s="2" customFormat="1" ht="30" customHeight="1">
      <c r="B407" s="488"/>
      <c r="C407" s="425"/>
      <c r="D407" s="426"/>
      <c r="E407" s="96" t="s">
        <v>294</v>
      </c>
      <c r="F407" s="73" t="s">
        <v>28</v>
      </c>
      <c r="G407" s="108">
        <v>2675</v>
      </c>
      <c r="H407" s="108">
        <v>57100</v>
      </c>
      <c r="I407" s="108">
        <v>42918</v>
      </c>
      <c r="J407" s="108">
        <v>50357</v>
      </c>
      <c r="K407" s="497"/>
      <c r="L407" s="293" t="s">
        <v>587</v>
      </c>
      <c r="M407" s="443"/>
    </row>
    <row r="408" spans="2:13" s="2" customFormat="1" ht="30" customHeight="1" thickBot="1">
      <c r="B408" s="489"/>
      <c r="C408" s="427"/>
      <c r="D408" s="428"/>
      <c r="E408" s="93" t="s">
        <v>295</v>
      </c>
      <c r="F408" s="94" t="s">
        <v>28</v>
      </c>
      <c r="G408" s="233">
        <v>12444</v>
      </c>
      <c r="H408" s="233">
        <v>200686</v>
      </c>
      <c r="I408" s="233">
        <v>151251</v>
      </c>
      <c r="J408" s="233">
        <v>89177</v>
      </c>
      <c r="K408" s="498"/>
      <c r="L408" s="294" t="s">
        <v>588</v>
      </c>
      <c r="M408" s="444"/>
    </row>
    <row r="409" spans="2:13" s="2" customFormat="1">
      <c r="B409" s="295"/>
      <c r="C409" s="295"/>
      <c r="D409" s="295"/>
      <c r="E409" s="296"/>
      <c r="F409" s="297"/>
      <c r="G409" s="297"/>
      <c r="H409" s="297"/>
      <c r="I409" s="298"/>
      <c r="J409" s="298"/>
      <c r="K409" s="299"/>
      <c r="L409" s="300"/>
      <c r="M409" s="299"/>
    </row>
    <row r="410" spans="2:13" s="2" customFormat="1">
      <c r="B410" s="295" t="s">
        <v>545</v>
      </c>
      <c r="C410" s="295"/>
      <c r="D410" s="295"/>
      <c r="E410" s="296"/>
      <c r="F410" s="297"/>
      <c r="G410" s="297"/>
      <c r="H410" s="297"/>
      <c r="I410" s="298"/>
      <c r="J410" s="298"/>
      <c r="K410" s="299"/>
      <c r="L410" s="300"/>
      <c r="M410" s="299"/>
    </row>
    <row r="411" spans="2:13" s="2" customFormat="1">
      <c r="B411" s="295" t="s">
        <v>706</v>
      </c>
      <c r="C411" s="295"/>
      <c r="D411" s="295"/>
      <c r="E411" s="296"/>
      <c r="F411" s="297"/>
      <c r="G411" s="297"/>
      <c r="H411" s="297"/>
      <c r="I411" s="298"/>
      <c r="J411" s="298"/>
      <c r="K411" s="299"/>
      <c r="L411" s="300"/>
      <c r="M411" s="299"/>
    </row>
    <row r="412" spans="2:13" s="2" customFormat="1">
      <c r="B412" s="295" t="s">
        <v>552</v>
      </c>
      <c r="C412" s="295"/>
      <c r="D412" s="295"/>
      <c r="E412" s="296"/>
      <c r="F412" s="297"/>
      <c r="G412" s="297"/>
      <c r="H412" s="297"/>
      <c r="I412" s="298"/>
      <c r="J412" s="298"/>
      <c r="K412" s="299"/>
      <c r="L412" s="300"/>
      <c r="M412" s="299"/>
    </row>
    <row r="413" spans="2:13" s="2" customFormat="1">
      <c r="B413" s="295" t="s">
        <v>548</v>
      </c>
      <c r="C413" s="295"/>
      <c r="D413" s="295"/>
      <c r="E413" s="297"/>
      <c r="F413" s="297"/>
      <c r="G413" s="297"/>
      <c r="H413" s="297"/>
      <c r="I413" s="298"/>
      <c r="J413" s="298"/>
      <c r="K413" s="299"/>
      <c r="L413" s="300"/>
      <c r="M413" s="299"/>
    </row>
  </sheetData>
  <mergeCells count="360">
    <mergeCell ref="C383:C393"/>
    <mergeCell ref="D383:D390"/>
    <mergeCell ref="D391:D393"/>
    <mergeCell ref="D375:D380"/>
    <mergeCell ref="D381:D382"/>
    <mergeCell ref="D373:D374"/>
    <mergeCell ref="D340:D359"/>
    <mergeCell ref="E358:E359"/>
    <mergeCell ref="E356:E357"/>
    <mergeCell ref="E354:E355"/>
    <mergeCell ref="E352:E353"/>
    <mergeCell ref="E350:E351"/>
    <mergeCell ref="E348:E349"/>
    <mergeCell ref="E346:E347"/>
    <mergeCell ref="E344:E345"/>
    <mergeCell ref="E342:E343"/>
    <mergeCell ref="E340:E341"/>
    <mergeCell ref="L238:L247"/>
    <mergeCell ref="L292:L297"/>
    <mergeCell ref="L319:L326"/>
    <mergeCell ref="L327:L328"/>
    <mergeCell ref="L362:L372"/>
    <mergeCell ref="L248:L253"/>
    <mergeCell ref="L254:L265"/>
    <mergeCell ref="L266:L269"/>
    <mergeCell ref="L270:L271"/>
    <mergeCell ref="L272:L273"/>
    <mergeCell ref="L274:L278"/>
    <mergeCell ref="L279:L283"/>
    <mergeCell ref="L284:L286"/>
    <mergeCell ref="L287:L291"/>
    <mergeCell ref="L340:L359"/>
    <mergeCell ref="L298:L299"/>
    <mergeCell ref="L314:L315"/>
    <mergeCell ref="L316:L317"/>
    <mergeCell ref="L300:L313"/>
    <mergeCell ref="E228:E229"/>
    <mergeCell ref="L76:L79"/>
    <mergeCell ref="K224:K227"/>
    <mergeCell ref="K228:K237"/>
    <mergeCell ref="K115:K122"/>
    <mergeCell ref="L192:L201"/>
    <mergeCell ref="L202:L207"/>
    <mergeCell ref="L208:L219"/>
    <mergeCell ref="L220:L223"/>
    <mergeCell ref="L224:L227"/>
    <mergeCell ref="L228:L237"/>
    <mergeCell ref="L104:L106"/>
    <mergeCell ref="L107:L114"/>
    <mergeCell ref="E230:E231"/>
    <mergeCell ref="E232:E233"/>
    <mergeCell ref="E234:E235"/>
    <mergeCell ref="E236:E237"/>
    <mergeCell ref="K202:K207"/>
    <mergeCell ref="K208:K219"/>
    <mergeCell ref="L123:L130"/>
    <mergeCell ref="L131:L135"/>
    <mergeCell ref="L136:L143"/>
    <mergeCell ref="L144:L151"/>
    <mergeCell ref="L152:L159"/>
    <mergeCell ref="K238:K247"/>
    <mergeCell ref="K254:K265"/>
    <mergeCell ref="K248:K253"/>
    <mergeCell ref="K266:K269"/>
    <mergeCell ref="E268:E269"/>
    <mergeCell ref="E266:E267"/>
    <mergeCell ref="E254:E255"/>
    <mergeCell ref="L178:L181"/>
    <mergeCell ref="L182:L191"/>
    <mergeCell ref="E226:E227"/>
    <mergeCell ref="E238:E239"/>
    <mergeCell ref="E240:E241"/>
    <mergeCell ref="E242:E243"/>
    <mergeCell ref="E244:E245"/>
    <mergeCell ref="K220:K223"/>
    <mergeCell ref="E220:E221"/>
    <mergeCell ref="E222:E223"/>
    <mergeCell ref="E182:E183"/>
    <mergeCell ref="E184:E185"/>
    <mergeCell ref="E186:E187"/>
    <mergeCell ref="E188:E189"/>
    <mergeCell ref="E190:E191"/>
    <mergeCell ref="E192:E193"/>
    <mergeCell ref="E194:E195"/>
    <mergeCell ref="E246:E247"/>
    <mergeCell ref="E248:E249"/>
    <mergeCell ref="E250:E251"/>
    <mergeCell ref="E384:E385"/>
    <mergeCell ref="E386:E387"/>
    <mergeCell ref="E388:E389"/>
    <mergeCell ref="G390:J390"/>
    <mergeCell ref="E260:E261"/>
    <mergeCell ref="E252:E253"/>
    <mergeCell ref="K405:K408"/>
    <mergeCell ref="K272:K273"/>
    <mergeCell ref="K270:K271"/>
    <mergeCell ref="K279:K283"/>
    <mergeCell ref="K274:K278"/>
    <mergeCell ref="K284:K286"/>
    <mergeCell ref="K287:K291"/>
    <mergeCell ref="K292:K297"/>
    <mergeCell ref="K327:K328"/>
    <mergeCell ref="K319:K326"/>
    <mergeCell ref="K362:K372"/>
    <mergeCell ref="K340:K359"/>
    <mergeCell ref="K298:K317"/>
    <mergeCell ref="K394:K404"/>
    <mergeCell ref="D306:D307"/>
    <mergeCell ref="D308:D309"/>
    <mergeCell ref="D310:D311"/>
    <mergeCell ref="D312:D313"/>
    <mergeCell ref="D314:D315"/>
    <mergeCell ref="C360:C361"/>
    <mergeCell ref="D248:D253"/>
    <mergeCell ref="C319:C359"/>
    <mergeCell ref="E256:E257"/>
    <mergeCell ref="E258:E259"/>
    <mergeCell ref="E262:E263"/>
    <mergeCell ref="E218:E219"/>
    <mergeCell ref="E204:E205"/>
    <mergeCell ref="E206:E207"/>
    <mergeCell ref="E208:E209"/>
    <mergeCell ref="E210:E211"/>
    <mergeCell ref="E212:E213"/>
    <mergeCell ref="K182:K191"/>
    <mergeCell ref="K192:K201"/>
    <mergeCell ref="E216:E217"/>
    <mergeCell ref="E196:E197"/>
    <mergeCell ref="E198:E199"/>
    <mergeCell ref="E200:E201"/>
    <mergeCell ref="E202:E203"/>
    <mergeCell ref="E214:E215"/>
    <mergeCell ref="E224:E225"/>
    <mergeCell ref="B8:B24"/>
    <mergeCell ref="D10:D11"/>
    <mergeCell ref="D12:D13"/>
    <mergeCell ref="D14:D15"/>
    <mergeCell ref="D20:D21"/>
    <mergeCell ref="D16:D17"/>
    <mergeCell ref="D18:D19"/>
    <mergeCell ref="C10:C23"/>
    <mergeCell ref="D208:D219"/>
    <mergeCell ref="D152:D159"/>
    <mergeCell ref="D171:D175"/>
    <mergeCell ref="D178:D181"/>
    <mergeCell ref="D123:D130"/>
    <mergeCell ref="D115:D122"/>
    <mergeCell ref="D107:D114"/>
    <mergeCell ref="C178:C219"/>
    <mergeCell ref="C220:C223"/>
    <mergeCell ref="C25:C175"/>
    <mergeCell ref="E60:E61"/>
    <mergeCell ref="E62:E63"/>
    <mergeCell ref="D66:D75"/>
    <mergeCell ref="D220:D223"/>
    <mergeCell ref="E180:E181"/>
    <mergeCell ref="B394:B408"/>
    <mergeCell ref="D161:D168"/>
    <mergeCell ref="D169:D170"/>
    <mergeCell ref="D279:D283"/>
    <mergeCell ref="C373:C382"/>
    <mergeCell ref="D76:D79"/>
    <mergeCell ref="D104:D106"/>
    <mergeCell ref="D131:D135"/>
    <mergeCell ref="D337:D339"/>
    <mergeCell ref="D319:D326"/>
    <mergeCell ref="D329:D331"/>
    <mergeCell ref="D327:D328"/>
    <mergeCell ref="D332:D336"/>
    <mergeCell ref="D292:D297"/>
    <mergeCell ref="D362:D372"/>
    <mergeCell ref="C224:C265"/>
    <mergeCell ref="D192:D201"/>
    <mergeCell ref="D182:D191"/>
    <mergeCell ref="D202:D207"/>
    <mergeCell ref="D224:D227"/>
    <mergeCell ref="D228:D237"/>
    <mergeCell ref="D238:D247"/>
    <mergeCell ref="C362:C372"/>
    <mergeCell ref="D266:D269"/>
    <mergeCell ref="E34:E35"/>
    <mergeCell ref="D26:D35"/>
    <mergeCell ref="K26:K35"/>
    <mergeCell ref="E56:E57"/>
    <mergeCell ref="E58:E59"/>
    <mergeCell ref="K76:K79"/>
    <mergeCell ref="D46:D55"/>
    <mergeCell ref="E46:E47"/>
    <mergeCell ref="E48:E49"/>
    <mergeCell ref="E50:E51"/>
    <mergeCell ref="E52:E53"/>
    <mergeCell ref="E54:E55"/>
    <mergeCell ref="E40:E41"/>
    <mergeCell ref="D56:D65"/>
    <mergeCell ref="D36:D45"/>
    <mergeCell ref="E42:E43"/>
    <mergeCell ref="E44:E45"/>
    <mergeCell ref="E66:E67"/>
    <mergeCell ref="E68:E69"/>
    <mergeCell ref="E70:E71"/>
    <mergeCell ref="E72:E73"/>
    <mergeCell ref="E74:E75"/>
    <mergeCell ref="D7:E7"/>
    <mergeCell ref="AD143:AG143"/>
    <mergeCell ref="N143:Q143"/>
    <mergeCell ref="R143:U143"/>
    <mergeCell ref="V143:Y143"/>
    <mergeCell ref="Z143:AC143"/>
    <mergeCell ref="L96:L103"/>
    <mergeCell ref="L66:L75"/>
    <mergeCell ref="L56:L65"/>
    <mergeCell ref="L46:L55"/>
    <mergeCell ref="L26:L35"/>
    <mergeCell ref="L36:L45"/>
    <mergeCell ref="L10:L21"/>
    <mergeCell ref="L115:L122"/>
    <mergeCell ref="L92:L95"/>
    <mergeCell ref="L88:L91"/>
    <mergeCell ref="L84:L87"/>
    <mergeCell ref="L80:L83"/>
    <mergeCell ref="E36:E37"/>
    <mergeCell ref="E38:E39"/>
    <mergeCell ref="E30:E31"/>
    <mergeCell ref="E32:E33"/>
    <mergeCell ref="E76:E77"/>
    <mergeCell ref="E78:E79"/>
    <mergeCell ref="K10:K21"/>
    <mergeCell ref="D92:D95"/>
    <mergeCell ref="E92:E93"/>
    <mergeCell ref="K92:K95"/>
    <mergeCell ref="E94:E95"/>
    <mergeCell ref="K36:K45"/>
    <mergeCell ref="K46:K55"/>
    <mergeCell ref="K56:K65"/>
    <mergeCell ref="K66:K75"/>
    <mergeCell ref="D84:D87"/>
    <mergeCell ref="E84:E85"/>
    <mergeCell ref="K84:K87"/>
    <mergeCell ref="E86:E87"/>
    <mergeCell ref="D88:D91"/>
    <mergeCell ref="E88:E89"/>
    <mergeCell ref="K88:K91"/>
    <mergeCell ref="E90:E91"/>
    <mergeCell ref="E26:E27"/>
    <mergeCell ref="E28:E29"/>
    <mergeCell ref="D80:D83"/>
    <mergeCell ref="E80:E81"/>
    <mergeCell ref="E82:E83"/>
    <mergeCell ref="K80:K83"/>
    <mergeCell ref="E64:E65"/>
    <mergeCell ref="K96:K103"/>
    <mergeCell ref="D96:D103"/>
    <mergeCell ref="D136:D143"/>
    <mergeCell ref="D144:D151"/>
    <mergeCell ref="K152:K159"/>
    <mergeCell ref="K169:K170"/>
    <mergeCell ref="K171:K175"/>
    <mergeCell ref="E178:E179"/>
    <mergeCell ref="C176:D177"/>
    <mergeCell ref="K123:K130"/>
    <mergeCell ref="K161:K168"/>
    <mergeCell ref="K176:K177"/>
    <mergeCell ref="K178:K181"/>
    <mergeCell ref="K131:K135"/>
    <mergeCell ref="K107:K114"/>
    <mergeCell ref="K104:K106"/>
    <mergeCell ref="M26:M35"/>
    <mergeCell ref="M36:M45"/>
    <mergeCell ref="M46:M55"/>
    <mergeCell ref="M56:M65"/>
    <mergeCell ref="M66:M75"/>
    <mergeCell ref="M76:M79"/>
    <mergeCell ref="M80:M83"/>
    <mergeCell ref="M84:M87"/>
    <mergeCell ref="M88:M91"/>
    <mergeCell ref="M92:M95"/>
    <mergeCell ref="M96:M103"/>
    <mergeCell ref="M104:M106"/>
    <mergeCell ref="M107:M114"/>
    <mergeCell ref="M115:M122"/>
    <mergeCell ref="M123:M130"/>
    <mergeCell ref="M131:M135"/>
    <mergeCell ref="M136:M143"/>
    <mergeCell ref="M144:M151"/>
    <mergeCell ref="M152:M159"/>
    <mergeCell ref="K144:K151"/>
    <mergeCell ref="K136:K143"/>
    <mergeCell ref="M161:M168"/>
    <mergeCell ref="M169:M170"/>
    <mergeCell ref="M171:M175"/>
    <mergeCell ref="M176:M177"/>
    <mergeCell ref="L171:L175"/>
    <mergeCell ref="L169:L170"/>
    <mergeCell ref="L161:L168"/>
    <mergeCell ref="M178:M181"/>
    <mergeCell ref="M182:M191"/>
    <mergeCell ref="M192:M201"/>
    <mergeCell ref="M202:M207"/>
    <mergeCell ref="M274:M278"/>
    <mergeCell ref="M279:M283"/>
    <mergeCell ref="M284:M286"/>
    <mergeCell ref="M287:M291"/>
    <mergeCell ref="M292:M297"/>
    <mergeCell ref="M224:M227"/>
    <mergeCell ref="M228:M237"/>
    <mergeCell ref="M238:M247"/>
    <mergeCell ref="M248:M253"/>
    <mergeCell ref="M254:M265"/>
    <mergeCell ref="M266:M269"/>
    <mergeCell ref="M270:M271"/>
    <mergeCell ref="M208:M219"/>
    <mergeCell ref="M220:M223"/>
    <mergeCell ref="M10:M21"/>
    <mergeCell ref="K373:K382"/>
    <mergeCell ref="L373:L382"/>
    <mergeCell ref="M373:M382"/>
    <mergeCell ref="K329:K331"/>
    <mergeCell ref="K332:K336"/>
    <mergeCell ref="K337:K339"/>
    <mergeCell ref="M332:M336"/>
    <mergeCell ref="L332:L336"/>
    <mergeCell ref="L337:L339"/>
    <mergeCell ref="M337:M339"/>
    <mergeCell ref="L329:L331"/>
    <mergeCell ref="M329:M331"/>
    <mergeCell ref="M272:M273"/>
    <mergeCell ref="M319:M326"/>
    <mergeCell ref="M327:M328"/>
    <mergeCell ref="M362:M372"/>
    <mergeCell ref="M302:M303"/>
    <mergeCell ref="M304:M305"/>
    <mergeCell ref="M306:M307"/>
    <mergeCell ref="M308:M309"/>
    <mergeCell ref="M310:M311"/>
    <mergeCell ref="M312:M313"/>
    <mergeCell ref="M314:M315"/>
    <mergeCell ref="C394:D404"/>
    <mergeCell ref="C405:D408"/>
    <mergeCell ref="M298:M299"/>
    <mergeCell ref="M300:M301"/>
    <mergeCell ref="E264:E265"/>
    <mergeCell ref="K383:K390"/>
    <mergeCell ref="K391:K393"/>
    <mergeCell ref="M394:M404"/>
    <mergeCell ref="M405:M408"/>
    <mergeCell ref="M316:M317"/>
    <mergeCell ref="M340:M359"/>
    <mergeCell ref="D270:D271"/>
    <mergeCell ref="D274:D278"/>
    <mergeCell ref="D272:D273"/>
    <mergeCell ref="D287:D291"/>
    <mergeCell ref="D284:D286"/>
    <mergeCell ref="C266:C297"/>
    <mergeCell ref="D254:D265"/>
    <mergeCell ref="C298:C317"/>
    <mergeCell ref="D316:D317"/>
    <mergeCell ref="D302:D303"/>
    <mergeCell ref="D300:D301"/>
    <mergeCell ref="D298:D299"/>
    <mergeCell ref="D304:D305"/>
  </mergeCells>
  <phoneticPr fontId="9" type="noConversion"/>
  <printOptions horizontalCentered="1"/>
  <pageMargins left="0.23622047244094491" right="0.23622047244094491" top="0.35433070866141736" bottom="0.35433070866141736" header="0.31496062992125984" footer="0.31496062992125984"/>
  <pageSetup paperSize="9" scale="40" fitToHeight="14" orientation="landscape" r:id="rId1"/>
  <ignoredErrors>
    <ignoredError sqref="J398 I398 H398 G39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20000"/>
  </sheetPr>
  <dimension ref="B6:M112"/>
  <sheetViews>
    <sheetView showGridLines="0" tabSelected="1" zoomScale="41" zoomScaleNormal="41" workbookViewId="0">
      <pane ySplit="7" topLeftCell="A103" activePane="bottomLeft" state="frozen"/>
      <selection activeCell="D19" sqref="B19:H20"/>
      <selection pane="bottomLeft" activeCell="D19" sqref="B19:H20"/>
    </sheetView>
  </sheetViews>
  <sheetFormatPr defaultColWidth="8" defaultRowHeight="13"/>
  <cols>
    <col min="1" max="1" width="2.69140625" style="22" customWidth="1"/>
    <col min="2" max="2" width="14.765625" style="1" customWidth="1"/>
    <col min="3" max="3" width="21.3046875" style="1" customWidth="1"/>
    <col min="4" max="4" width="70.765625" style="1" bestFit="1" customWidth="1"/>
    <col min="5" max="5" width="13.921875" style="10" bestFit="1" customWidth="1"/>
    <col min="6" max="7" width="11.69140625" style="10" customWidth="1"/>
    <col min="8" max="9" width="11.69140625" style="22" customWidth="1"/>
    <col min="10" max="10" width="17.4609375" style="13" customWidth="1"/>
    <col min="11" max="11" width="42" style="13" customWidth="1"/>
    <col min="12" max="12" width="38.69140625" style="13" customWidth="1"/>
    <col min="13" max="16384" width="8" style="22"/>
  </cols>
  <sheetData>
    <row r="6" spans="2:12" ht="13.5" thickBot="1"/>
    <row r="7" spans="2:12" s="2" customFormat="1" ht="21.65" customHeight="1" thickBot="1">
      <c r="B7" s="36" t="s">
        <v>12</v>
      </c>
      <c r="C7" s="37" t="s">
        <v>7</v>
      </c>
      <c r="D7" s="37" t="s">
        <v>127</v>
      </c>
      <c r="E7" s="37" t="s">
        <v>8</v>
      </c>
      <c r="F7" s="37">
        <v>2020</v>
      </c>
      <c r="G7" s="37">
        <v>2021</v>
      </c>
      <c r="H7" s="37">
        <v>2022</v>
      </c>
      <c r="I7" s="37">
        <v>2023</v>
      </c>
      <c r="J7" s="38" t="s">
        <v>38</v>
      </c>
      <c r="K7" s="38" t="s">
        <v>574</v>
      </c>
      <c r="L7" s="39" t="s">
        <v>573</v>
      </c>
    </row>
    <row r="8" spans="2:12" s="2" customFormat="1" ht="30" customHeight="1">
      <c r="B8" s="569" t="s">
        <v>337</v>
      </c>
      <c r="C8" s="574" t="s">
        <v>336</v>
      </c>
      <c r="D8" s="301" t="s">
        <v>305</v>
      </c>
      <c r="E8" s="302" t="s">
        <v>21</v>
      </c>
      <c r="F8" s="303">
        <v>63.128</v>
      </c>
      <c r="G8" s="303">
        <v>63.98</v>
      </c>
      <c r="H8" s="303">
        <v>66.382000000000005</v>
      </c>
      <c r="I8" s="303">
        <v>65.195999999999998</v>
      </c>
      <c r="J8" s="543"/>
      <c r="K8" s="543"/>
      <c r="L8" s="539"/>
    </row>
    <row r="9" spans="2:12" s="2" customFormat="1" ht="30" customHeight="1">
      <c r="B9" s="569"/>
      <c r="C9" s="574"/>
      <c r="D9" s="304" t="s">
        <v>306</v>
      </c>
      <c r="E9" s="73" t="s">
        <v>21</v>
      </c>
      <c r="F9" s="305">
        <v>-25.754000000000001</v>
      </c>
      <c r="G9" s="305">
        <v>-15.035</v>
      </c>
      <c r="H9" s="305">
        <v>-32.296999999999997</v>
      </c>
      <c r="I9" s="305">
        <v>-39.545000000000002</v>
      </c>
      <c r="J9" s="543"/>
      <c r="K9" s="543"/>
      <c r="L9" s="539"/>
    </row>
    <row r="10" spans="2:12" s="2" customFormat="1" ht="30" customHeight="1">
      <c r="B10" s="569"/>
      <c r="C10" s="574"/>
      <c r="D10" s="304" t="s">
        <v>391</v>
      </c>
      <c r="E10" s="73" t="s">
        <v>21</v>
      </c>
      <c r="F10" s="104">
        <v>37.4</v>
      </c>
      <c r="G10" s="104">
        <v>48.9</v>
      </c>
      <c r="H10" s="104">
        <v>34.085000000000001</v>
      </c>
      <c r="I10" s="104">
        <v>25.651</v>
      </c>
      <c r="J10" s="543"/>
      <c r="K10" s="543"/>
      <c r="L10" s="539"/>
    </row>
    <row r="11" spans="2:12" s="2" customFormat="1" ht="30" customHeight="1">
      <c r="B11" s="569"/>
      <c r="C11" s="574"/>
      <c r="D11" s="304" t="s">
        <v>392</v>
      </c>
      <c r="E11" s="73" t="s">
        <v>21</v>
      </c>
      <c r="F11" s="104">
        <v>12.121</v>
      </c>
      <c r="G11" s="104">
        <v>11.451000000000001</v>
      </c>
      <c r="H11" s="104">
        <v>14.760999999999999</v>
      </c>
      <c r="I11" s="104">
        <v>17.879000000000001</v>
      </c>
      <c r="J11" s="543"/>
      <c r="K11" s="543"/>
      <c r="L11" s="539"/>
    </row>
    <row r="12" spans="2:12" s="2" customFormat="1" ht="30" customHeight="1">
      <c r="B12" s="569"/>
      <c r="C12" s="574"/>
      <c r="D12" s="304" t="s">
        <v>393</v>
      </c>
      <c r="E12" s="73" t="s">
        <v>21</v>
      </c>
      <c r="F12" s="104">
        <v>32.747</v>
      </c>
      <c r="G12" s="104">
        <v>34.098999999999997</v>
      </c>
      <c r="H12" s="104">
        <v>35.694000000000003</v>
      </c>
      <c r="I12" s="104">
        <v>35.642000000000003</v>
      </c>
      <c r="J12" s="543"/>
      <c r="K12" s="543"/>
      <c r="L12" s="539"/>
    </row>
    <row r="13" spans="2:12" s="2" customFormat="1" ht="30" customHeight="1">
      <c r="B13" s="569"/>
      <c r="C13" s="574"/>
      <c r="D13" s="304" t="s">
        <v>394</v>
      </c>
      <c r="E13" s="73" t="s">
        <v>21</v>
      </c>
      <c r="F13" s="305">
        <v>-20.187999999999999</v>
      </c>
      <c r="G13" s="305">
        <v>-21.396999999999998</v>
      </c>
      <c r="H13" s="305">
        <v>-23.405000000000001</v>
      </c>
      <c r="I13" s="305">
        <v>-24.908000000000001</v>
      </c>
      <c r="J13" s="543"/>
      <c r="K13" s="543"/>
      <c r="L13" s="539"/>
    </row>
    <row r="14" spans="2:12" s="2" customFormat="1" ht="30" customHeight="1">
      <c r="B14" s="569"/>
      <c r="C14" s="574"/>
      <c r="D14" s="304" t="s">
        <v>395</v>
      </c>
      <c r="E14" s="73" t="s">
        <v>21</v>
      </c>
      <c r="F14" s="305">
        <v>-20.446999999999999</v>
      </c>
      <c r="G14" s="305">
        <v>-20.722000000000001</v>
      </c>
      <c r="H14" s="305">
        <v>-22.055</v>
      </c>
      <c r="I14" s="305">
        <v>-22.6</v>
      </c>
      <c r="J14" s="543"/>
      <c r="K14" s="543"/>
      <c r="L14" s="539"/>
    </row>
    <row r="15" spans="2:12" s="2" customFormat="1" ht="30" customHeight="1">
      <c r="B15" s="569"/>
      <c r="C15" s="574"/>
      <c r="D15" s="304" t="s">
        <v>396</v>
      </c>
      <c r="E15" s="73" t="s">
        <v>21</v>
      </c>
      <c r="F15" s="305">
        <v>-5.7880000000000003</v>
      </c>
      <c r="G15" s="305">
        <v>-4.8230000000000004</v>
      </c>
      <c r="H15" s="305">
        <v>-3.68</v>
      </c>
      <c r="I15" s="305">
        <v>-6.7220000000000004</v>
      </c>
      <c r="J15" s="543"/>
      <c r="K15" s="543"/>
      <c r="L15" s="539"/>
    </row>
    <row r="16" spans="2:12" s="2" customFormat="1" ht="30" customHeight="1">
      <c r="B16" s="569"/>
      <c r="C16" s="574"/>
      <c r="D16" s="304" t="s">
        <v>397</v>
      </c>
      <c r="E16" s="73" t="s">
        <v>21</v>
      </c>
      <c r="F16" s="305">
        <v>-7.819</v>
      </c>
      <c r="G16" s="305">
        <v>-7.5350000000000001</v>
      </c>
      <c r="H16" s="305">
        <v>-7.9930000000000003</v>
      </c>
      <c r="I16" s="305">
        <v>-7.9420000000000002</v>
      </c>
      <c r="J16" s="543"/>
      <c r="K16" s="543"/>
      <c r="L16" s="539"/>
    </row>
    <row r="17" spans="2:12" s="2" customFormat="1" ht="30" customHeight="1">
      <c r="B17" s="569"/>
      <c r="C17" s="574"/>
      <c r="D17" s="304" t="s">
        <v>398</v>
      </c>
      <c r="E17" s="73" t="s">
        <v>21</v>
      </c>
      <c r="F17" s="104">
        <v>0.115</v>
      </c>
      <c r="G17" s="104">
        <v>0.14399999999999999</v>
      </c>
      <c r="H17" s="104">
        <v>0.23300000000000001</v>
      </c>
      <c r="I17" s="104">
        <v>0.57299999999999995</v>
      </c>
      <c r="J17" s="543"/>
      <c r="K17" s="543"/>
      <c r="L17" s="539"/>
    </row>
    <row r="18" spans="2:12" s="2" customFormat="1" ht="30" customHeight="1">
      <c r="B18" s="569"/>
      <c r="C18" s="575"/>
      <c r="D18" s="306" t="s">
        <v>304</v>
      </c>
      <c r="E18" s="76" t="s">
        <v>21</v>
      </c>
      <c r="F18" s="307">
        <v>19.457999999999998</v>
      </c>
      <c r="G18" s="307">
        <v>26.215</v>
      </c>
      <c r="H18" s="307">
        <v>20.68</v>
      </c>
      <c r="I18" s="307">
        <v>16.297000000000001</v>
      </c>
      <c r="J18" s="544"/>
      <c r="K18" s="544"/>
      <c r="L18" s="540"/>
    </row>
    <row r="19" spans="2:12" s="2" customFormat="1" ht="30" customHeight="1">
      <c r="B19" s="569"/>
      <c r="C19" s="574" t="s">
        <v>309</v>
      </c>
      <c r="D19" s="301" t="s">
        <v>307</v>
      </c>
      <c r="E19" s="70" t="s">
        <v>85</v>
      </c>
      <c r="F19" s="303">
        <v>1.6448039999999999</v>
      </c>
      <c r="G19" s="303">
        <v>1.695217</v>
      </c>
      <c r="H19" s="303">
        <v>1.830247</v>
      </c>
      <c r="I19" s="303">
        <v>1.9640519999999999</v>
      </c>
      <c r="J19" s="543"/>
      <c r="K19" s="543"/>
      <c r="L19" s="539"/>
    </row>
    <row r="20" spans="2:12" s="2" customFormat="1" ht="30" customHeight="1" thickBot="1">
      <c r="B20" s="570"/>
      <c r="C20" s="576"/>
      <c r="D20" s="308" t="s">
        <v>308</v>
      </c>
      <c r="E20" s="94" t="s">
        <v>21</v>
      </c>
      <c r="F20" s="106">
        <v>686.96799999999996</v>
      </c>
      <c r="G20" s="106">
        <v>812.65700000000004</v>
      </c>
      <c r="H20" s="106">
        <v>891.93299999999999</v>
      </c>
      <c r="I20" s="106">
        <v>877.28499999999997</v>
      </c>
      <c r="J20" s="545"/>
      <c r="K20" s="545"/>
      <c r="L20" s="541"/>
    </row>
    <row r="21" spans="2:12" ht="30" customHeight="1">
      <c r="B21" s="567" t="s">
        <v>310</v>
      </c>
      <c r="C21" s="309" t="s">
        <v>367</v>
      </c>
      <c r="D21" s="310" t="s">
        <v>384</v>
      </c>
      <c r="E21" s="311" t="s">
        <v>20</v>
      </c>
      <c r="F21" s="312">
        <v>57150</v>
      </c>
      <c r="G21" s="312">
        <v>69892</v>
      </c>
      <c r="H21" s="312">
        <v>60059</v>
      </c>
      <c r="I21" s="312">
        <v>51372</v>
      </c>
      <c r="J21" s="503" t="s">
        <v>111</v>
      </c>
      <c r="K21" s="503"/>
      <c r="L21" s="459"/>
    </row>
    <row r="22" spans="2:12" ht="30" customHeight="1">
      <c r="B22" s="567"/>
      <c r="C22" s="571" t="s">
        <v>368</v>
      </c>
      <c r="D22" s="313" t="s">
        <v>37</v>
      </c>
      <c r="E22" s="314" t="s">
        <v>20</v>
      </c>
      <c r="F22" s="315">
        <v>17854</v>
      </c>
      <c r="G22" s="315">
        <v>18794</v>
      </c>
      <c r="H22" s="315">
        <v>20484</v>
      </c>
      <c r="I22" s="315">
        <v>21835</v>
      </c>
      <c r="J22" s="504"/>
      <c r="K22" s="504"/>
      <c r="L22" s="460"/>
    </row>
    <row r="23" spans="2:12" ht="30" customHeight="1">
      <c r="B23" s="567"/>
      <c r="C23" s="572"/>
      <c r="D23" s="304" t="s">
        <v>371</v>
      </c>
      <c r="E23" s="73" t="s">
        <v>20</v>
      </c>
      <c r="F23" s="108">
        <v>18494</v>
      </c>
      <c r="G23" s="108">
        <v>23616</v>
      </c>
      <c r="H23" s="108">
        <v>17672</v>
      </c>
      <c r="I23" s="108">
        <v>12051</v>
      </c>
      <c r="J23" s="504"/>
      <c r="K23" s="504"/>
      <c r="L23" s="460"/>
    </row>
    <row r="24" spans="2:12" ht="30" customHeight="1">
      <c r="B24" s="567"/>
      <c r="C24" s="572"/>
      <c r="D24" s="304" t="s">
        <v>372</v>
      </c>
      <c r="E24" s="73" t="s">
        <v>20</v>
      </c>
      <c r="F24" s="108">
        <v>5548</v>
      </c>
      <c r="G24" s="108">
        <v>9240</v>
      </c>
      <c r="H24" s="108">
        <v>10172</v>
      </c>
      <c r="I24" s="108">
        <v>11311</v>
      </c>
      <c r="J24" s="546"/>
      <c r="K24" s="546"/>
      <c r="L24" s="542"/>
    </row>
    <row r="25" spans="2:12" ht="30" customHeight="1">
      <c r="B25" s="567"/>
      <c r="C25" s="573"/>
      <c r="D25" s="306" t="s">
        <v>370</v>
      </c>
      <c r="E25" s="76" t="s">
        <v>20</v>
      </c>
      <c r="F25" s="109">
        <v>1344</v>
      </c>
      <c r="G25" s="109">
        <v>1267</v>
      </c>
      <c r="H25" s="109">
        <v>1223</v>
      </c>
      <c r="I25" s="109">
        <v>1189</v>
      </c>
      <c r="J25" s="546"/>
      <c r="K25" s="546"/>
      <c r="L25" s="542"/>
    </row>
    <row r="26" spans="2:12" ht="30" customHeight="1" thickBot="1">
      <c r="B26" s="577"/>
      <c r="C26" s="234" t="s">
        <v>369</v>
      </c>
      <c r="D26" s="316" t="s">
        <v>0</v>
      </c>
      <c r="E26" s="164" t="s">
        <v>20</v>
      </c>
      <c r="F26" s="165">
        <v>13910</v>
      </c>
      <c r="G26" s="165">
        <v>16975</v>
      </c>
      <c r="H26" s="165">
        <v>10508</v>
      </c>
      <c r="I26" s="165">
        <v>4986</v>
      </c>
      <c r="J26" s="505"/>
      <c r="K26" s="505"/>
      <c r="L26" s="463"/>
    </row>
    <row r="27" spans="2:12" ht="30" customHeight="1">
      <c r="B27" s="554" t="s">
        <v>380</v>
      </c>
      <c r="C27" s="496" t="s">
        <v>381</v>
      </c>
      <c r="D27" s="90" t="s">
        <v>382</v>
      </c>
      <c r="E27" s="91" t="s">
        <v>20</v>
      </c>
      <c r="F27" s="107">
        <v>306</v>
      </c>
      <c r="G27" s="107">
        <v>638</v>
      </c>
      <c r="H27" s="113">
        <v>1458</v>
      </c>
      <c r="I27" s="113">
        <v>1967</v>
      </c>
      <c r="J27" s="435" t="s">
        <v>133</v>
      </c>
      <c r="K27" s="547" t="s">
        <v>590</v>
      </c>
      <c r="L27" s="447" t="s">
        <v>589</v>
      </c>
    </row>
    <row r="28" spans="2:12" ht="30" customHeight="1">
      <c r="B28" s="554"/>
      <c r="C28" s="500"/>
      <c r="D28" s="98" t="s">
        <v>383</v>
      </c>
      <c r="E28" s="76" t="s">
        <v>20</v>
      </c>
      <c r="F28" s="109">
        <v>256</v>
      </c>
      <c r="G28" s="109">
        <v>579</v>
      </c>
      <c r="H28" s="317">
        <v>949</v>
      </c>
      <c r="I28" s="318">
        <v>805.4</v>
      </c>
      <c r="J28" s="436"/>
      <c r="K28" s="548"/>
      <c r="L28" s="448"/>
    </row>
    <row r="29" spans="2:12" ht="30" customHeight="1">
      <c r="B29" s="554"/>
      <c r="C29" s="479" t="s">
        <v>43</v>
      </c>
      <c r="D29" s="157" t="s">
        <v>382</v>
      </c>
      <c r="E29" s="70" t="s">
        <v>20</v>
      </c>
      <c r="F29" s="135">
        <v>851</v>
      </c>
      <c r="G29" s="135">
        <v>715</v>
      </c>
      <c r="H29" s="320">
        <v>495</v>
      </c>
      <c r="I29" s="320">
        <v>369</v>
      </c>
      <c r="J29" s="436"/>
      <c r="K29" s="548"/>
      <c r="L29" s="448"/>
    </row>
    <row r="30" spans="2:12" s="2" customFormat="1" ht="30" customHeight="1" thickBot="1">
      <c r="B30" s="554"/>
      <c r="C30" s="498"/>
      <c r="D30" s="163" t="s">
        <v>383</v>
      </c>
      <c r="E30" s="94" t="s">
        <v>20</v>
      </c>
      <c r="F30" s="233">
        <v>248</v>
      </c>
      <c r="G30" s="233">
        <v>326</v>
      </c>
      <c r="H30" s="233">
        <v>121</v>
      </c>
      <c r="I30" s="233">
        <v>170</v>
      </c>
      <c r="J30" s="434"/>
      <c r="K30" s="549"/>
      <c r="L30" s="533"/>
    </row>
    <row r="31" spans="2:12" s="2" customFormat="1" ht="30" customHeight="1">
      <c r="B31" s="553" t="s">
        <v>297</v>
      </c>
      <c r="C31" s="578" t="s">
        <v>298</v>
      </c>
      <c r="D31" s="321" t="s">
        <v>18</v>
      </c>
      <c r="E31" s="322" t="s">
        <v>21</v>
      </c>
      <c r="F31" s="323">
        <v>529.1</v>
      </c>
      <c r="G31" s="323">
        <v>540.6</v>
      </c>
      <c r="H31" s="323">
        <v>569.20000000000005</v>
      </c>
      <c r="I31" s="324">
        <v>659.2</v>
      </c>
      <c r="J31" s="325" t="s">
        <v>126</v>
      </c>
      <c r="K31" s="325"/>
      <c r="L31" s="326"/>
    </row>
    <row r="32" spans="2:12" s="2" customFormat="1" ht="30" customHeight="1">
      <c r="B32" s="554"/>
      <c r="C32" s="579"/>
      <c r="D32" s="157" t="s">
        <v>399</v>
      </c>
      <c r="E32" s="314" t="s">
        <v>11</v>
      </c>
      <c r="F32" s="327">
        <v>99.49</v>
      </c>
      <c r="G32" s="327">
        <v>99.77</v>
      </c>
      <c r="H32" s="327">
        <v>99.88</v>
      </c>
      <c r="I32" s="327">
        <v>99.931117339368996</v>
      </c>
      <c r="J32" s="438" t="s">
        <v>311</v>
      </c>
      <c r="K32" s="438"/>
      <c r="L32" s="457"/>
    </row>
    <row r="33" spans="2:13" ht="30" customHeight="1">
      <c r="B33" s="554"/>
      <c r="C33" s="579"/>
      <c r="D33" s="180" t="s">
        <v>312</v>
      </c>
      <c r="E33" s="76" t="s">
        <v>11</v>
      </c>
      <c r="F33" s="328">
        <v>100</v>
      </c>
      <c r="G33" s="328">
        <v>100</v>
      </c>
      <c r="H33" s="328">
        <v>100</v>
      </c>
      <c r="I33" s="328">
        <v>100</v>
      </c>
      <c r="J33" s="437"/>
      <c r="K33" s="437"/>
      <c r="L33" s="430"/>
      <c r="M33" s="2"/>
    </row>
    <row r="34" spans="2:13" ht="30" customHeight="1">
      <c r="B34" s="554"/>
      <c r="C34" s="579"/>
      <c r="D34" s="231" t="s">
        <v>333</v>
      </c>
      <c r="E34" s="70" t="s">
        <v>11</v>
      </c>
      <c r="F34" s="329">
        <v>0.15</v>
      </c>
      <c r="G34" s="329">
        <v>6.9999999999999993E-2</v>
      </c>
      <c r="H34" s="329">
        <v>0.09</v>
      </c>
      <c r="I34" s="329">
        <v>0.05</v>
      </c>
      <c r="J34" s="330"/>
      <c r="K34" s="330"/>
      <c r="L34" s="331"/>
    </row>
    <row r="35" spans="2:13" ht="30" customHeight="1">
      <c r="B35" s="554"/>
      <c r="C35" s="579"/>
      <c r="D35" s="176" t="s">
        <v>334</v>
      </c>
      <c r="E35" s="73" t="s">
        <v>11</v>
      </c>
      <c r="F35" s="332">
        <v>1.78</v>
      </c>
      <c r="G35" s="332">
        <v>1.05</v>
      </c>
      <c r="H35" s="332">
        <v>1.05</v>
      </c>
      <c r="I35" s="332">
        <v>0.76</v>
      </c>
      <c r="J35" s="330"/>
      <c r="K35" s="330"/>
      <c r="L35" s="331"/>
    </row>
    <row r="36" spans="2:13" ht="30" customHeight="1" thickBot="1">
      <c r="B36" s="555"/>
      <c r="C36" s="580"/>
      <c r="D36" s="238" t="s">
        <v>335</v>
      </c>
      <c r="E36" s="116" t="s">
        <v>11</v>
      </c>
      <c r="F36" s="333">
        <v>0.24</v>
      </c>
      <c r="G36" s="333">
        <v>0.19</v>
      </c>
      <c r="H36" s="333">
        <v>0.11</v>
      </c>
      <c r="I36" s="333">
        <v>0.06</v>
      </c>
      <c r="J36" s="330"/>
      <c r="K36" s="330"/>
      <c r="L36" s="331"/>
    </row>
    <row r="37" spans="2:13" ht="30" customHeight="1">
      <c r="B37" s="553" t="s">
        <v>379</v>
      </c>
      <c r="C37" s="435" t="s">
        <v>453</v>
      </c>
      <c r="D37" s="174" t="s">
        <v>454</v>
      </c>
      <c r="E37" s="91" t="s">
        <v>11</v>
      </c>
      <c r="F37" s="334">
        <v>40.9</v>
      </c>
      <c r="G37" s="334">
        <v>31.45</v>
      </c>
      <c r="H37" s="334">
        <v>37.29</v>
      </c>
      <c r="I37" s="334">
        <v>42.46</v>
      </c>
      <c r="J37" s="480" t="s">
        <v>457</v>
      </c>
      <c r="K37" s="480"/>
      <c r="L37" s="447"/>
    </row>
    <row r="38" spans="2:13" ht="30" customHeight="1">
      <c r="B38" s="554"/>
      <c r="C38" s="436"/>
      <c r="D38" s="176" t="s">
        <v>455</v>
      </c>
      <c r="E38" s="73" t="s">
        <v>11</v>
      </c>
      <c r="F38" s="332">
        <v>35.6</v>
      </c>
      <c r="G38" s="332">
        <v>67.489999999999995</v>
      </c>
      <c r="H38" s="332">
        <v>61.55</v>
      </c>
      <c r="I38" s="332">
        <v>56.23</v>
      </c>
      <c r="J38" s="470"/>
      <c r="K38" s="470"/>
      <c r="L38" s="448"/>
    </row>
    <row r="39" spans="2:13" ht="30" customHeight="1">
      <c r="B39" s="554"/>
      <c r="C39" s="437"/>
      <c r="D39" s="180" t="s">
        <v>456</v>
      </c>
      <c r="E39" s="76" t="s">
        <v>11</v>
      </c>
      <c r="F39" s="328">
        <v>23.5</v>
      </c>
      <c r="G39" s="328">
        <v>1.06</v>
      </c>
      <c r="H39" s="328">
        <v>1.1599999999999999</v>
      </c>
      <c r="I39" s="328">
        <v>1.31</v>
      </c>
      <c r="J39" s="471"/>
      <c r="K39" s="471"/>
      <c r="L39" s="449"/>
    </row>
    <row r="40" spans="2:13" ht="40" customHeight="1" thickBot="1">
      <c r="B40" s="555"/>
      <c r="C40" s="279" t="s">
        <v>378</v>
      </c>
      <c r="D40" s="279" t="s">
        <v>390</v>
      </c>
      <c r="E40" s="164" t="s">
        <v>11</v>
      </c>
      <c r="F40" s="335">
        <v>228.44</v>
      </c>
      <c r="G40" s="335">
        <v>241.66</v>
      </c>
      <c r="H40" s="335">
        <v>238.23</v>
      </c>
      <c r="I40" s="335">
        <v>197.88</v>
      </c>
      <c r="J40" s="234" t="s">
        <v>377</v>
      </c>
      <c r="K40" s="234" t="s">
        <v>591</v>
      </c>
      <c r="L40" s="336"/>
    </row>
    <row r="41" spans="2:13" ht="30" customHeight="1">
      <c r="B41" s="562" t="s">
        <v>299</v>
      </c>
      <c r="C41" s="496" t="s">
        <v>320</v>
      </c>
      <c r="D41" s="90" t="s">
        <v>23</v>
      </c>
      <c r="E41" s="91" t="s">
        <v>28</v>
      </c>
      <c r="F41" s="107">
        <v>7581</v>
      </c>
      <c r="G41" s="107">
        <v>5166</v>
      </c>
      <c r="H41" s="107">
        <v>7543</v>
      </c>
      <c r="I41" s="107">
        <v>7172</v>
      </c>
      <c r="J41" s="480" t="s">
        <v>108</v>
      </c>
      <c r="K41" s="232" t="s">
        <v>592</v>
      </c>
      <c r="L41" s="447"/>
    </row>
    <row r="42" spans="2:13" ht="30" customHeight="1">
      <c r="B42" s="563"/>
      <c r="C42" s="497"/>
      <c r="D42" s="96" t="s">
        <v>319</v>
      </c>
      <c r="E42" s="73" t="s">
        <v>28</v>
      </c>
      <c r="F42" s="108">
        <v>1377</v>
      </c>
      <c r="G42" s="108">
        <v>1589</v>
      </c>
      <c r="H42" s="108">
        <v>1972</v>
      </c>
      <c r="I42" s="108">
        <v>1696</v>
      </c>
      <c r="J42" s="470"/>
      <c r="K42" s="293" t="s">
        <v>593</v>
      </c>
      <c r="L42" s="448"/>
    </row>
    <row r="43" spans="2:13" ht="30" customHeight="1">
      <c r="B43" s="563"/>
      <c r="C43" s="497"/>
      <c r="D43" s="98" t="s">
        <v>24</v>
      </c>
      <c r="E43" s="76" t="s">
        <v>28</v>
      </c>
      <c r="F43" s="109">
        <v>2492</v>
      </c>
      <c r="G43" s="109">
        <v>2421</v>
      </c>
      <c r="H43" s="109">
        <v>2291</v>
      </c>
      <c r="I43" s="109">
        <v>1772</v>
      </c>
      <c r="J43" s="471"/>
      <c r="K43" s="226" t="s">
        <v>594</v>
      </c>
      <c r="L43" s="449"/>
    </row>
    <row r="44" spans="2:13" ht="40" customHeight="1" thickBot="1">
      <c r="B44" s="563"/>
      <c r="C44" s="498"/>
      <c r="D44" s="163" t="s">
        <v>2</v>
      </c>
      <c r="E44" s="164" t="s">
        <v>21</v>
      </c>
      <c r="F44" s="337">
        <v>18.600000000000001</v>
      </c>
      <c r="G44" s="337">
        <v>18.7</v>
      </c>
      <c r="H44" s="337">
        <v>21.7</v>
      </c>
      <c r="I44" s="337">
        <v>22.5</v>
      </c>
      <c r="J44" s="234" t="s">
        <v>107</v>
      </c>
      <c r="K44" s="234" t="s">
        <v>595</v>
      </c>
      <c r="L44" s="336"/>
    </row>
    <row r="45" spans="2:13" ht="30" customHeight="1">
      <c r="B45" s="563"/>
      <c r="C45" s="436" t="s">
        <v>303</v>
      </c>
      <c r="D45" s="90" t="s">
        <v>323</v>
      </c>
      <c r="E45" s="91" t="s">
        <v>11</v>
      </c>
      <c r="F45" s="103">
        <v>1.5</v>
      </c>
      <c r="G45" s="103">
        <v>2.67</v>
      </c>
      <c r="H45" s="102">
        <v>0.74</v>
      </c>
      <c r="I45" s="102">
        <v>0.8</v>
      </c>
      <c r="J45" s="480" t="s">
        <v>107</v>
      </c>
      <c r="K45" s="480" t="s">
        <v>596</v>
      </c>
      <c r="L45" s="447"/>
    </row>
    <row r="46" spans="2:13" ht="30" customHeight="1">
      <c r="B46" s="563"/>
      <c r="C46" s="436"/>
      <c r="D46" s="96" t="s">
        <v>324</v>
      </c>
      <c r="E46" s="73" t="s">
        <v>11</v>
      </c>
      <c r="F46" s="105">
        <v>6</v>
      </c>
      <c r="G46" s="105">
        <v>2.41</v>
      </c>
      <c r="H46" s="104">
        <v>2.21</v>
      </c>
      <c r="I46" s="104">
        <v>2.2000000000000002</v>
      </c>
      <c r="J46" s="470"/>
      <c r="K46" s="470"/>
      <c r="L46" s="448"/>
    </row>
    <row r="47" spans="2:13" ht="30" customHeight="1">
      <c r="B47" s="563"/>
      <c r="C47" s="436"/>
      <c r="D47" s="96" t="s">
        <v>325</v>
      </c>
      <c r="E47" s="73" t="s">
        <v>11</v>
      </c>
      <c r="F47" s="105">
        <v>4.9000000000000004</v>
      </c>
      <c r="G47" s="105">
        <v>2.3800000000000003</v>
      </c>
      <c r="H47" s="104">
        <v>1.76</v>
      </c>
      <c r="I47" s="104">
        <v>1.6</v>
      </c>
      <c r="J47" s="470"/>
      <c r="K47" s="470"/>
      <c r="L47" s="448"/>
    </row>
    <row r="48" spans="2:13" ht="30" customHeight="1">
      <c r="B48" s="563"/>
      <c r="C48" s="436"/>
      <c r="D48" s="96" t="s">
        <v>326</v>
      </c>
      <c r="E48" s="73" t="s">
        <v>11</v>
      </c>
      <c r="F48" s="105">
        <v>77.5</v>
      </c>
      <c r="G48" s="105">
        <v>88.52</v>
      </c>
      <c r="H48" s="104">
        <v>91.01</v>
      </c>
      <c r="I48" s="104">
        <v>90.2</v>
      </c>
      <c r="J48" s="470"/>
      <c r="K48" s="470"/>
      <c r="L48" s="448"/>
    </row>
    <row r="49" spans="2:12" ht="30" customHeight="1" thickBot="1">
      <c r="B49" s="563"/>
      <c r="C49" s="532"/>
      <c r="D49" s="93" t="s">
        <v>327</v>
      </c>
      <c r="E49" s="94" t="s">
        <v>11</v>
      </c>
      <c r="F49" s="338">
        <v>10.199999999999999</v>
      </c>
      <c r="G49" s="338">
        <v>4.0199999999999996</v>
      </c>
      <c r="H49" s="106">
        <v>4.21</v>
      </c>
      <c r="I49" s="106">
        <v>4.2</v>
      </c>
      <c r="J49" s="472"/>
      <c r="K49" s="472"/>
      <c r="L49" s="533"/>
    </row>
    <row r="50" spans="2:12" ht="30" customHeight="1">
      <c r="B50" s="563"/>
      <c r="C50" s="480" t="s">
        <v>321</v>
      </c>
      <c r="D50" s="90" t="s">
        <v>314</v>
      </c>
      <c r="E50" s="91" t="s">
        <v>28</v>
      </c>
      <c r="F50" s="107">
        <v>1377</v>
      </c>
      <c r="G50" s="107">
        <v>929</v>
      </c>
      <c r="H50" s="107">
        <v>1066</v>
      </c>
      <c r="I50" s="107">
        <v>1696</v>
      </c>
      <c r="J50" s="480" t="s">
        <v>106</v>
      </c>
      <c r="K50" s="480" t="s">
        <v>597</v>
      </c>
      <c r="L50" s="447"/>
    </row>
    <row r="51" spans="2:12" ht="30" customHeight="1">
      <c r="B51" s="563"/>
      <c r="C51" s="470"/>
      <c r="D51" s="176" t="s">
        <v>315</v>
      </c>
      <c r="E51" s="73" t="s">
        <v>28</v>
      </c>
      <c r="F51" s="108">
        <v>1377</v>
      </c>
      <c r="G51" s="108">
        <v>929</v>
      </c>
      <c r="H51" s="108">
        <v>1066</v>
      </c>
      <c r="I51" s="108">
        <v>1696</v>
      </c>
      <c r="J51" s="470"/>
      <c r="K51" s="470"/>
      <c r="L51" s="448"/>
    </row>
    <row r="52" spans="2:12" ht="30" customHeight="1" thickBot="1">
      <c r="B52" s="563"/>
      <c r="C52" s="472"/>
      <c r="D52" s="229" t="s">
        <v>313</v>
      </c>
      <c r="E52" s="94" t="s">
        <v>11</v>
      </c>
      <c r="F52" s="106">
        <v>100</v>
      </c>
      <c r="G52" s="106">
        <v>100</v>
      </c>
      <c r="H52" s="106">
        <v>100</v>
      </c>
      <c r="I52" s="106">
        <v>100</v>
      </c>
      <c r="J52" s="472"/>
      <c r="K52" s="472"/>
      <c r="L52" s="533"/>
    </row>
    <row r="53" spans="2:12" ht="30" customHeight="1">
      <c r="B53" s="563"/>
      <c r="C53" s="470" t="s">
        <v>322</v>
      </c>
      <c r="D53" s="90" t="s">
        <v>387</v>
      </c>
      <c r="E53" s="91" t="s">
        <v>28</v>
      </c>
      <c r="F53" s="339">
        <v>6</v>
      </c>
      <c r="G53" s="107">
        <v>6</v>
      </c>
      <c r="H53" s="107">
        <v>19</v>
      </c>
      <c r="I53" s="107">
        <v>25</v>
      </c>
      <c r="J53" s="480" t="s">
        <v>110</v>
      </c>
      <c r="K53" s="480" t="s">
        <v>599</v>
      </c>
      <c r="L53" s="447"/>
    </row>
    <row r="54" spans="2:12" ht="30" customHeight="1">
      <c r="B54" s="563"/>
      <c r="C54" s="470"/>
      <c r="D54" s="98" t="s">
        <v>388</v>
      </c>
      <c r="E54" s="76" t="s">
        <v>28</v>
      </c>
      <c r="F54" s="109">
        <v>0</v>
      </c>
      <c r="G54" s="109">
        <v>0</v>
      </c>
      <c r="H54" s="109">
        <v>0</v>
      </c>
      <c r="I54" s="340">
        <v>0</v>
      </c>
      <c r="J54" s="471"/>
      <c r="K54" s="471"/>
      <c r="L54" s="449"/>
    </row>
    <row r="55" spans="2:12" ht="30" customHeight="1" thickBot="1">
      <c r="B55" s="563"/>
      <c r="C55" s="525"/>
      <c r="D55" s="341" t="s">
        <v>389</v>
      </c>
      <c r="E55" s="342" t="s">
        <v>28</v>
      </c>
      <c r="F55" s="339">
        <v>15</v>
      </c>
      <c r="G55" s="343">
        <v>14</v>
      </c>
      <c r="H55" s="343">
        <v>15</v>
      </c>
      <c r="I55" s="344">
        <v>12</v>
      </c>
      <c r="J55" s="345" t="s">
        <v>109</v>
      </c>
      <c r="K55" s="345" t="s">
        <v>598</v>
      </c>
      <c r="L55" s="346"/>
    </row>
    <row r="56" spans="2:12" ht="30" customHeight="1">
      <c r="B56" s="563"/>
      <c r="C56" s="530" t="s">
        <v>401</v>
      </c>
      <c r="D56" s="147" t="s">
        <v>25</v>
      </c>
      <c r="E56" s="148" t="s">
        <v>28</v>
      </c>
      <c r="F56" s="149">
        <v>83</v>
      </c>
      <c r="G56" s="149">
        <v>80</v>
      </c>
      <c r="H56" s="149">
        <v>85</v>
      </c>
      <c r="I56" s="347">
        <v>90</v>
      </c>
      <c r="J56" s="380" t="s">
        <v>317</v>
      </c>
      <c r="K56" s="531" t="s">
        <v>600</v>
      </c>
      <c r="L56" s="534"/>
    </row>
    <row r="57" spans="2:12" ht="30" customHeight="1">
      <c r="B57" s="563"/>
      <c r="C57" s="497"/>
      <c r="D57" s="96" t="s">
        <v>26</v>
      </c>
      <c r="E57" s="73" t="s">
        <v>28</v>
      </c>
      <c r="F57" s="108">
        <v>83</v>
      </c>
      <c r="G57" s="108">
        <v>80</v>
      </c>
      <c r="H57" s="108">
        <v>85</v>
      </c>
      <c r="I57" s="348">
        <v>90</v>
      </c>
      <c r="J57" s="293" t="s">
        <v>318</v>
      </c>
      <c r="K57" s="436"/>
      <c r="L57" s="448"/>
    </row>
    <row r="58" spans="2:12" ht="30" customHeight="1">
      <c r="B58" s="563"/>
      <c r="C58" s="433"/>
      <c r="D58" s="96" t="s">
        <v>27</v>
      </c>
      <c r="E58" s="73" t="s">
        <v>28</v>
      </c>
      <c r="F58" s="108">
        <v>83</v>
      </c>
      <c r="G58" s="108">
        <v>80</v>
      </c>
      <c r="H58" s="108">
        <v>85</v>
      </c>
      <c r="I58" s="348">
        <v>90</v>
      </c>
      <c r="J58" s="293" t="s">
        <v>317</v>
      </c>
      <c r="K58" s="436"/>
      <c r="L58" s="448"/>
    </row>
    <row r="59" spans="2:12" ht="30" customHeight="1" thickBot="1">
      <c r="B59" s="564"/>
      <c r="C59" s="565"/>
      <c r="D59" s="349" t="s">
        <v>386</v>
      </c>
      <c r="E59" s="350" t="s">
        <v>28</v>
      </c>
      <c r="F59" s="351">
        <v>83</v>
      </c>
      <c r="G59" s="351">
        <v>80</v>
      </c>
      <c r="H59" s="351">
        <v>85</v>
      </c>
      <c r="I59" s="352">
        <v>90</v>
      </c>
      <c r="J59" s="381" t="s">
        <v>316</v>
      </c>
      <c r="K59" s="532"/>
      <c r="L59" s="535"/>
    </row>
    <row r="60" spans="2:12" ht="30" customHeight="1">
      <c r="B60" s="550" t="s">
        <v>300</v>
      </c>
      <c r="C60" s="496" t="s">
        <v>302</v>
      </c>
      <c r="D60" s="353" t="s">
        <v>328</v>
      </c>
      <c r="E60" s="91" t="s">
        <v>28</v>
      </c>
      <c r="F60" s="107">
        <v>44</v>
      </c>
      <c r="G60" s="107">
        <v>30</v>
      </c>
      <c r="H60" s="107">
        <v>22</v>
      </c>
      <c r="I60" s="107">
        <v>23</v>
      </c>
      <c r="J60" s="529" t="s">
        <v>132</v>
      </c>
      <c r="K60" s="529"/>
      <c r="L60" s="534"/>
    </row>
    <row r="61" spans="2:12" ht="30" customHeight="1">
      <c r="B61" s="551"/>
      <c r="C61" s="479"/>
      <c r="D61" s="301" t="s">
        <v>331</v>
      </c>
      <c r="E61" s="73" t="s">
        <v>20</v>
      </c>
      <c r="F61" s="135">
        <v>8722</v>
      </c>
      <c r="G61" s="135">
        <v>8432</v>
      </c>
      <c r="H61" s="135">
        <v>9847</v>
      </c>
      <c r="I61" s="135">
        <v>10917</v>
      </c>
      <c r="J61" s="470"/>
      <c r="K61" s="470"/>
      <c r="L61" s="448"/>
    </row>
    <row r="62" spans="2:12" ht="30" customHeight="1">
      <c r="B62" s="551"/>
      <c r="C62" s="497"/>
      <c r="D62" s="304" t="s">
        <v>329</v>
      </c>
      <c r="E62" s="73" t="s">
        <v>28</v>
      </c>
      <c r="F62" s="108">
        <v>17</v>
      </c>
      <c r="G62" s="108">
        <v>17</v>
      </c>
      <c r="H62" s="108">
        <v>13</v>
      </c>
      <c r="I62" s="108">
        <v>13</v>
      </c>
      <c r="J62" s="470"/>
      <c r="K62" s="470"/>
      <c r="L62" s="448"/>
    </row>
    <row r="63" spans="2:12" ht="30" customHeight="1">
      <c r="B63" s="551"/>
      <c r="C63" s="497"/>
      <c r="D63" s="304" t="s">
        <v>86</v>
      </c>
      <c r="E63" s="73" t="s">
        <v>20</v>
      </c>
      <c r="F63" s="108">
        <v>6081</v>
      </c>
      <c r="G63" s="108">
        <v>6349</v>
      </c>
      <c r="H63" s="108">
        <v>5893</v>
      </c>
      <c r="I63" s="108">
        <f>3478+2415</f>
        <v>5893</v>
      </c>
      <c r="J63" s="470"/>
      <c r="K63" s="470"/>
      <c r="L63" s="448"/>
    </row>
    <row r="64" spans="2:12" ht="30" customHeight="1">
      <c r="B64" s="551"/>
      <c r="C64" s="497"/>
      <c r="D64" s="304" t="s">
        <v>330</v>
      </c>
      <c r="E64" s="73" t="s">
        <v>28</v>
      </c>
      <c r="F64" s="108">
        <v>27</v>
      </c>
      <c r="G64" s="108">
        <v>13</v>
      </c>
      <c r="H64" s="108">
        <v>9</v>
      </c>
      <c r="I64" s="108">
        <v>10</v>
      </c>
      <c r="J64" s="470"/>
      <c r="K64" s="470"/>
      <c r="L64" s="448"/>
    </row>
    <row r="65" spans="2:12" ht="30" customHeight="1">
      <c r="B65" s="551"/>
      <c r="C65" s="497"/>
      <c r="D65" s="304" t="s">
        <v>22</v>
      </c>
      <c r="E65" s="73" t="s">
        <v>20</v>
      </c>
      <c r="F65" s="108">
        <v>2642</v>
      </c>
      <c r="G65" s="108">
        <v>2082</v>
      </c>
      <c r="H65" s="108">
        <v>3953</v>
      </c>
      <c r="I65" s="108">
        <v>5023</v>
      </c>
      <c r="J65" s="470"/>
      <c r="K65" s="470"/>
      <c r="L65" s="448"/>
    </row>
    <row r="66" spans="2:12" ht="30" customHeight="1" thickBot="1">
      <c r="B66" s="552"/>
      <c r="C66" s="433"/>
      <c r="D66" s="354" t="s">
        <v>19</v>
      </c>
      <c r="E66" s="116" t="s">
        <v>11</v>
      </c>
      <c r="F66" s="333">
        <f>F62/F60*100</f>
        <v>38.636363636363633</v>
      </c>
      <c r="G66" s="333">
        <f>G62/G60*100</f>
        <v>56.666666666666664</v>
      </c>
      <c r="H66" s="333">
        <f>H62/H60*100</f>
        <v>59.090909090909093</v>
      </c>
      <c r="I66" s="333">
        <f>I62/I60*100</f>
        <v>56.521739130434781</v>
      </c>
      <c r="J66" s="470"/>
      <c r="K66" s="470"/>
      <c r="L66" s="448"/>
    </row>
    <row r="67" spans="2:12" ht="30" customHeight="1">
      <c r="B67" s="566" t="s">
        <v>458</v>
      </c>
      <c r="C67" s="496" t="s">
        <v>459</v>
      </c>
      <c r="D67" s="353" t="s">
        <v>460</v>
      </c>
      <c r="E67" s="91" t="s">
        <v>28</v>
      </c>
      <c r="F67" s="113">
        <v>47</v>
      </c>
      <c r="G67" s="559">
        <v>373</v>
      </c>
      <c r="H67" s="113">
        <v>48</v>
      </c>
      <c r="I67" s="113">
        <v>75</v>
      </c>
      <c r="J67" s="435" t="s">
        <v>477</v>
      </c>
      <c r="K67" s="480"/>
      <c r="L67" s="447" t="s">
        <v>603</v>
      </c>
    </row>
    <row r="68" spans="2:12" ht="30" customHeight="1">
      <c r="B68" s="567"/>
      <c r="C68" s="497"/>
      <c r="D68" s="304" t="s">
        <v>461</v>
      </c>
      <c r="E68" s="73" t="s">
        <v>28</v>
      </c>
      <c r="F68" s="114">
        <v>106</v>
      </c>
      <c r="G68" s="560"/>
      <c r="H68" s="114">
        <v>578</v>
      </c>
      <c r="I68" s="114">
        <v>706</v>
      </c>
      <c r="J68" s="436"/>
      <c r="K68" s="470"/>
      <c r="L68" s="448"/>
    </row>
    <row r="69" spans="2:12" ht="30" customHeight="1">
      <c r="B69" s="567"/>
      <c r="C69" s="497"/>
      <c r="D69" s="304" t="s">
        <v>462</v>
      </c>
      <c r="E69" s="73" t="s">
        <v>28</v>
      </c>
      <c r="F69" s="97" t="s">
        <v>219</v>
      </c>
      <c r="G69" s="97" t="s">
        <v>219</v>
      </c>
      <c r="H69" s="114">
        <v>29</v>
      </c>
      <c r="I69" s="114">
        <v>9</v>
      </c>
      <c r="J69" s="436"/>
      <c r="K69" s="470"/>
      <c r="L69" s="448"/>
    </row>
    <row r="70" spans="2:12" ht="30" customHeight="1">
      <c r="B70" s="567"/>
      <c r="C70" s="497"/>
      <c r="D70" s="304" t="s">
        <v>463</v>
      </c>
      <c r="E70" s="73" t="s">
        <v>28</v>
      </c>
      <c r="F70" s="568">
        <v>179</v>
      </c>
      <c r="G70" s="114">
        <v>209</v>
      </c>
      <c r="H70" s="114">
        <v>348</v>
      </c>
      <c r="I70" s="114">
        <v>713</v>
      </c>
      <c r="J70" s="436"/>
      <c r="K70" s="470"/>
      <c r="L70" s="448"/>
    </row>
    <row r="71" spans="2:12" ht="30" customHeight="1">
      <c r="B71" s="567"/>
      <c r="C71" s="497"/>
      <c r="D71" s="304" t="s">
        <v>464</v>
      </c>
      <c r="E71" s="73" t="s">
        <v>28</v>
      </c>
      <c r="F71" s="560"/>
      <c r="G71" s="114">
        <v>19</v>
      </c>
      <c r="H71" s="114">
        <v>33</v>
      </c>
      <c r="I71" s="114">
        <v>71</v>
      </c>
      <c r="J71" s="436"/>
      <c r="K71" s="470"/>
      <c r="L71" s="448"/>
    </row>
    <row r="72" spans="2:12" ht="30" customHeight="1">
      <c r="B72" s="567"/>
      <c r="C72" s="497"/>
      <c r="D72" s="304" t="s">
        <v>465</v>
      </c>
      <c r="E72" s="73" t="s">
        <v>28</v>
      </c>
      <c r="F72" s="114">
        <v>24</v>
      </c>
      <c r="G72" s="114">
        <v>5</v>
      </c>
      <c r="H72" s="114">
        <v>8</v>
      </c>
      <c r="I72" s="114">
        <v>14</v>
      </c>
      <c r="J72" s="436"/>
      <c r="K72" s="470"/>
      <c r="L72" s="448"/>
    </row>
    <row r="73" spans="2:12" ht="30" customHeight="1">
      <c r="B73" s="567"/>
      <c r="C73" s="433"/>
      <c r="D73" s="354" t="s">
        <v>476</v>
      </c>
      <c r="E73" s="73" t="s">
        <v>28</v>
      </c>
      <c r="F73" s="118">
        <v>108</v>
      </c>
      <c r="G73" s="118">
        <v>3</v>
      </c>
      <c r="H73" s="118">
        <v>0</v>
      </c>
      <c r="I73" s="118">
        <v>0</v>
      </c>
      <c r="J73" s="436"/>
      <c r="K73" s="470"/>
      <c r="L73" s="448"/>
    </row>
    <row r="74" spans="2:12" ht="30" customHeight="1">
      <c r="B74" s="567"/>
      <c r="C74" s="500"/>
      <c r="D74" s="306" t="s">
        <v>466</v>
      </c>
      <c r="E74" s="76" t="s">
        <v>28</v>
      </c>
      <c r="F74" s="317">
        <v>0</v>
      </c>
      <c r="G74" s="317">
        <v>0</v>
      </c>
      <c r="H74" s="317">
        <v>0</v>
      </c>
      <c r="I74" s="317">
        <v>0</v>
      </c>
      <c r="J74" s="436"/>
      <c r="K74" s="471"/>
      <c r="L74" s="449"/>
    </row>
    <row r="75" spans="2:12" ht="30" customHeight="1">
      <c r="B75" s="567"/>
      <c r="C75" s="499" t="s">
        <v>467</v>
      </c>
      <c r="D75" s="313" t="s">
        <v>468</v>
      </c>
      <c r="E75" s="314" t="s">
        <v>28</v>
      </c>
      <c r="F75" s="355" t="s">
        <v>219</v>
      </c>
      <c r="G75" s="356">
        <v>0</v>
      </c>
      <c r="H75" s="356">
        <v>104</v>
      </c>
      <c r="I75" s="356">
        <v>197</v>
      </c>
      <c r="J75" s="436"/>
      <c r="K75" s="469"/>
      <c r="L75" s="536"/>
    </row>
    <row r="76" spans="2:12" ht="30" customHeight="1">
      <c r="B76" s="567"/>
      <c r="C76" s="497"/>
      <c r="D76" s="304" t="s">
        <v>469</v>
      </c>
      <c r="E76" s="73" t="s">
        <v>28</v>
      </c>
      <c r="F76" s="357" t="s">
        <v>219</v>
      </c>
      <c r="G76" s="114">
        <v>264</v>
      </c>
      <c r="H76" s="114">
        <v>438</v>
      </c>
      <c r="I76" s="114">
        <v>696</v>
      </c>
      <c r="J76" s="436"/>
      <c r="K76" s="470"/>
      <c r="L76" s="537"/>
    </row>
    <row r="77" spans="2:12" ht="30" customHeight="1">
      <c r="B77" s="567"/>
      <c r="C77" s="497"/>
      <c r="D77" s="304" t="s">
        <v>470</v>
      </c>
      <c r="E77" s="73" t="s">
        <v>28</v>
      </c>
      <c r="F77" s="357" t="s">
        <v>219</v>
      </c>
      <c r="G77" s="114">
        <v>230</v>
      </c>
      <c r="H77" s="114">
        <v>282</v>
      </c>
      <c r="I77" s="114">
        <v>434</v>
      </c>
      <c r="J77" s="436"/>
      <c r="K77" s="470"/>
      <c r="L77" s="537"/>
    </row>
    <row r="78" spans="2:12" ht="30" customHeight="1">
      <c r="B78" s="567"/>
      <c r="C78" s="500"/>
      <c r="D78" s="306" t="s">
        <v>471</v>
      </c>
      <c r="E78" s="76" t="s">
        <v>28</v>
      </c>
      <c r="F78" s="358" t="s">
        <v>219</v>
      </c>
      <c r="G78" s="317">
        <v>115</v>
      </c>
      <c r="H78" s="317">
        <v>220</v>
      </c>
      <c r="I78" s="317">
        <v>261</v>
      </c>
      <c r="J78" s="436"/>
      <c r="K78" s="471"/>
      <c r="L78" s="538"/>
    </row>
    <row r="79" spans="2:12" ht="30" customHeight="1">
      <c r="B79" s="567"/>
      <c r="C79" s="438" t="s">
        <v>472</v>
      </c>
      <c r="D79" s="313" t="s">
        <v>473</v>
      </c>
      <c r="E79" s="314" t="s">
        <v>28</v>
      </c>
      <c r="F79" s="355" t="s">
        <v>219</v>
      </c>
      <c r="G79" s="356">
        <v>76</v>
      </c>
      <c r="H79" s="356">
        <v>64</v>
      </c>
      <c r="I79" s="356">
        <v>29</v>
      </c>
      <c r="J79" s="436"/>
      <c r="K79" s="469"/>
      <c r="L79" s="468"/>
    </row>
    <row r="80" spans="2:12" ht="30" customHeight="1">
      <c r="B80" s="567"/>
      <c r="C80" s="436"/>
      <c r="D80" s="304" t="s">
        <v>474</v>
      </c>
      <c r="E80" s="73" t="s">
        <v>28</v>
      </c>
      <c r="F80" s="357" t="s">
        <v>219</v>
      </c>
      <c r="G80" s="114">
        <v>211</v>
      </c>
      <c r="H80" s="114">
        <v>180</v>
      </c>
      <c r="I80" s="114">
        <v>225</v>
      </c>
      <c r="J80" s="436"/>
      <c r="K80" s="470"/>
      <c r="L80" s="448"/>
    </row>
    <row r="81" spans="2:12" ht="30" customHeight="1" thickBot="1">
      <c r="B81" s="567"/>
      <c r="C81" s="434"/>
      <c r="D81" s="308" t="s">
        <v>475</v>
      </c>
      <c r="E81" s="94" t="s">
        <v>28</v>
      </c>
      <c r="F81" s="359" t="s">
        <v>219</v>
      </c>
      <c r="G81" s="360">
        <v>89</v>
      </c>
      <c r="H81" s="360">
        <v>52</v>
      </c>
      <c r="I81" s="360">
        <v>82</v>
      </c>
      <c r="J81" s="532"/>
      <c r="K81" s="525"/>
      <c r="L81" s="535"/>
    </row>
    <row r="82" spans="2:12" s="2" customFormat="1" ht="30" customHeight="1">
      <c r="B82" s="567"/>
      <c r="C82" s="435" t="s">
        <v>497</v>
      </c>
      <c r="D82" s="134" t="s">
        <v>492</v>
      </c>
      <c r="E82" s="207" t="s">
        <v>28</v>
      </c>
      <c r="F82" s="83">
        <v>3</v>
      </c>
      <c r="G82" s="320">
        <v>3</v>
      </c>
      <c r="H82" s="320">
        <v>8</v>
      </c>
      <c r="I82" s="320">
        <v>8</v>
      </c>
      <c r="J82" s="556" t="s">
        <v>506</v>
      </c>
      <c r="K82" s="262"/>
      <c r="L82" s="526" t="s">
        <v>601</v>
      </c>
    </row>
    <row r="83" spans="2:12" s="2" customFormat="1" ht="30" customHeight="1">
      <c r="B83" s="567"/>
      <c r="C83" s="436"/>
      <c r="D83" s="96" t="s">
        <v>493</v>
      </c>
      <c r="E83" s="177" t="s">
        <v>28</v>
      </c>
      <c r="F83" s="97">
        <v>6</v>
      </c>
      <c r="G83" s="114">
        <v>5</v>
      </c>
      <c r="H83" s="114">
        <v>10</v>
      </c>
      <c r="I83" s="114">
        <v>2</v>
      </c>
      <c r="J83" s="557"/>
      <c r="K83" s="262"/>
      <c r="L83" s="458"/>
    </row>
    <row r="84" spans="2:12" s="2" customFormat="1" ht="30" customHeight="1">
      <c r="B84" s="567"/>
      <c r="C84" s="436"/>
      <c r="D84" s="96" t="s">
        <v>494</v>
      </c>
      <c r="E84" s="177" t="s">
        <v>28</v>
      </c>
      <c r="F84" s="97">
        <v>0</v>
      </c>
      <c r="G84" s="114">
        <v>0</v>
      </c>
      <c r="H84" s="114">
        <v>1</v>
      </c>
      <c r="I84" s="114">
        <v>1</v>
      </c>
      <c r="J84" s="557"/>
      <c r="K84" s="262"/>
      <c r="L84" s="458"/>
    </row>
    <row r="85" spans="2:12" s="2" customFormat="1" ht="30" customHeight="1">
      <c r="B85" s="567"/>
      <c r="C85" s="436"/>
      <c r="D85" s="96" t="s">
        <v>495</v>
      </c>
      <c r="E85" s="177" t="s">
        <v>28</v>
      </c>
      <c r="F85" s="97">
        <v>0</v>
      </c>
      <c r="G85" s="114">
        <v>0</v>
      </c>
      <c r="H85" s="114">
        <v>0</v>
      </c>
      <c r="I85" s="114">
        <v>0</v>
      </c>
      <c r="J85" s="557"/>
      <c r="K85" s="262"/>
      <c r="L85" s="458"/>
    </row>
    <row r="86" spans="2:12" s="2" customFormat="1" ht="30" customHeight="1">
      <c r="B86" s="567"/>
      <c r="C86" s="436"/>
      <c r="D86" s="96" t="s">
        <v>496</v>
      </c>
      <c r="E86" s="177" t="s">
        <v>28</v>
      </c>
      <c r="F86" s="97">
        <v>0</v>
      </c>
      <c r="G86" s="114">
        <v>0</v>
      </c>
      <c r="H86" s="114">
        <v>5</v>
      </c>
      <c r="I86" s="114">
        <v>0</v>
      </c>
      <c r="J86" s="557"/>
      <c r="K86" s="262"/>
      <c r="L86" s="458"/>
    </row>
    <row r="87" spans="2:12" s="2" customFormat="1" ht="30" customHeight="1">
      <c r="B87" s="567"/>
      <c r="C87" s="437"/>
      <c r="D87" s="98" t="s">
        <v>476</v>
      </c>
      <c r="E87" s="212" t="s">
        <v>28</v>
      </c>
      <c r="F87" s="86">
        <v>15</v>
      </c>
      <c r="G87" s="317">
        <v>5</v>
      </c>
      <c r="H87" s="317">
        <v>8</v>
      </c>
      <c r="I87" s="317">
        <v>6</v>
      </c>
      <c r="J87" s="557"/>
      <c r="K87" s="262"/>
      <c r="L87" s="458"/>
    </row>
    <row r="88" spans="2:12" s="2" customFormat="1" ht="30" customHeight="1">
      <c r="B88" s="567"/>
      <c r="C88" s="436" t="s">
        <v>498</v>
      </c>
      <c r="D88" s="134" t="s">
        <v>471</v>
      </c>
      <c r="E88" s="207" t="s">
        <v>28</v>
      </c>
      <c r="F88" s="83">
        <v>5</v>
      </c>
      <c r="G88" s="320">
        <v>1</v>
      </c>
      <c r="H88" s="320">
        <v>8</v>
      </c>
      <c r="I88" s="320">
        <v>3</v>
      </c>
      <c r="J88" s="557"/>
      <c r="K88" s="262"/>
      <c r="L88" s="458"/>
    </row>
    <row r="89" spans="2:12" s="2" customFormat="1" ht="30" customHeight="1">
      <c r="B89" s="567"/>
      <c r="C89" s="436"/>
      <c r="D89" s="96" t="s">
        <v>470</v>
      </c>
      <c r="E89" s="177" t="s">
        <v>28</v>
      </c>
      <c r="F89" s="97">
        <v>4</v>
      </c>
      <c r="G89" s="114">
        <v>4</v>
      </c>
      <c r="H89" s="114">
        <v>3</v>
      </c>
      <c r="I89" s="114">
        <v>3</v>
      </c>
      <c r="J89" s="557"/>
      <c r="K89" s="262"/>
      <c r="L89" s="458"/>
    </row>
    <row r="90" spans="2:12" s="2" customFormat="1" ht="30" customHeight="1">
      <c r="B90" s="567"/>
      <c r="C90" s="436"/>
      <c r="D90" s="96" t="s">
        <v>469</v>
      </c>
      <c r="E90" s="177" t="s">
        <v>28</v>
      </c>
      <c r="F90" s="97">
        <v>13</v>
      </c>
      <c r="G90" s="114">
        <v>7</v>
      </c>
      <c r="H90" s="114">
        <v>14</v>
      </c>
      <c r="I90" s="114">
        <v>9</v>
      </c>
      <c r="J90" s="557"/>
      <c r="K90" s="262"/>
      <c r="L90" s="458"/>
    </row>
    <row r="91" spans="2:12" s="2" customFormat="1" ht="30" customHeight="1">
      <c r="B91" s="567"/>
      <c r="C91" s="436"/>
      <c r="D91" s="96" t="s">
        <v>499</v>
      </c>
      <c r="E91" s="177" t="s">
        <v>28</v>
      </c>
      <c r="F91" s="97">
        <v>2</v>
      </c>
      <c r="G91" s="114">
        <v>1</v>
      </c>
      <c r="H91" s="114">
        <v>7</v>
      </c>
      <c r="I91" s="114">
        <v>1</v>
      </c>
      <c r="J91" s="557"/>
      <c r="K91" s="262"/>
      <c r="L91" s="458"/>
    </row>
    <row r="92" spans="2:12" s="2" customFormat="1" ht="30" customHeight="1">
      <c r="B92" s="567"/>
      <c r="C92" s="437"/>
      <c r="D92" s="98" t="s">
        <v>500</v>
      </c>
      <c r="E92" s="212" t="s">
        <v>28</v>
      </c>
      <c r="F92" s="86">
        <v>0</v>
      </c>
      <c r="G92" s="317">
        <v>0</v>
      </c>
      <c r="H92" s="317">
        <v>0</v>
      </c>
      <c r="I92" s="317">
        <v>1</v>
      </c>
      <c r="J92" s="557"/>
      <c r="K92" s="262"/>
      <c r="L92" s="458"/>
    </row>
    <row r="93" spans="2:12" s="2" customFormat="1" ht="30" customHeight="1">
      <c r="B93" s="567"/>
      <c r="C93" s="438" t="s">
        <v>501</v>
      </c>
      <c r="D93" s="157" t="s">
        <v>473</v>
      </c>
      <c r="E93" s="205" t="s">
        <v>28</v>
      </c>
      <c r="F93" s="361">
        <v>1</v>
      </c>
      <c r="G93" s="356">
        <v>2</v>
      </c>
      <c r="H93" s="356">
        <v>2</v>
      </c>
      <c r="I93" s="356">
        <v>1</v>
      </c>
      <c r="J93" s="557"/>
      <c r="K93" s="262"/>
      <c r="L93" s="458"/>
    </row>
    <row r="94" spans="2:12" s="2" customFormat="1" ht="30" customHeight="1">
      <c r="B94" s="567"/>
      <c r="C94" s="436"/>
      <c r="D94" s="96" t="s">
        <v>502</v>
      </c>
      <c r="E94" s="177" t="s">
        <v>28</v>
      </c>
      <c r="F94" s="97">
        <v>11</v>
      </c>
      <c r="G94" s="114">
        <v>4</v>
      </c>
      <c r="H94" s="114">
        <v>14</v>
      </c>
      <c r="I94" s="114">
        <v>6</v>
      </c>
      <c r="J94" s="557"/>
      <c r="K94" s="262"/>
      <c r="L94" s="458"/>
    </row>
    <row r="95" spans="2:12" s="2" customFormat="1" ht="30" customHeight="1">
      <c r="B95" s="567"/>
      <c r="C95" s="436"/>
      <c r="D95" s="96" t="s">
        <v>475</v>
      </c>
      <c r="E95" s="177" t="s">
        <v>28</v>
      </c>
      <c r="F95" s="97">
        <v>1</v>
      </c>
      <c r="G95" s="114">
        <v>1</v>
      </c>
      <c r="H95" s="114">
        <v>2</v>
      </c>
      <c r="I95" s="114">
        <v>1</v>
      </c>
      <c r="J95" s="557"/>
      <c r="K95" s="262"/>
      <c r="L95" s="458"/>
    </row>
    <row r="96" spans="2:12" s="2" customFormat="1" ht="30" customHeight="1">
      <c r="B96" s="567"/>
      <c r="C96" s="436"/>
      <c r="D96" s="96" t="s">
        <v>503</v>
      </c>
      <c r="E96" s="177" t="s">
        <v>28</v>
      </c>
      <c r="F96" s="97">
        <v>1</v>
      </c>
      <c r="G96" s="114">
        <v>1</v>
      </c>
      <c r="H96" s="114">
        <v>0</v>
      </c>
      <c r="I96" s="114">
        <v>0</v>
      </c>
      <c r="J96" s="557"/>
      <c r="K96" s="262"/>
      <c r="L96" s="458"/>
    </row>
    <row r="97" spans="2:12" s="2" customFormat="1" ht="30" customHeight="1" thickBot="1">
      <c r="B97" s="567"/>
      <c r="C97" s="434"/>
      <c r="D97" s="93" t="s">
        <v>476</v>
      </c>
      <c r="E97" s="230" t="s">
        <v>28</v>
      </c>
      <c r="F97" s="95">
        <v>10</v>
      </c>
      <c r="G97" s="360">
        <v>5</v>
      </c>
      <c r="H97" s="360">
        <v>14</v>
      </c>
      <c r="I97" s="360">
        <v>8</v>
      </c>
      <c r="J97" s="557"/>
      <c r="K97" s="262"/>
      <c r="L97" s="458"/>
    </row>
    <row r="98" spans="2:12" s="2" customFormat="1" ht="30" customHeight="1">
      <c r="B98" s="567"/>
      <c r="C98" s="254" t="s">
        <v>504</v>
      </c>
      <c r="D98" s="319" t="s">
        <v>505</v>
      </c>
      <c r="E98" s="255" t="s">
        <v>28</v>
      </c>
      <c r="F98" s="362">
        <v>464</v>
      </c>
      <c r="G98" s="363">
        <v>643</v>
      </c>
      <c r="H98" s="363">
        <v>972</v>
      </c>
      <c r="I98" s="363">
        <v>1617</v>
      </c>
      <c r="J98" s="557"/>
      <c r="K98" s="262"/>
      <c r="L98" s="458"/>
    </row>
    <row r="99" spans="2:12" s="2" customFormat="1" ht="30" customHeight="1">
      <c r="B99" s="567"/>
      <c r="C99" s="436" t="s">
        <v>498</v>
      </c>
      <c r="D99" s="134" t="s">
        <v>471</v>
      </c>
      <c r="E99" s="207" t="s">
        <v>28</v>
      </c>
      <c r="F99" s="83">
        <v>136</v>
      </c>
      <c r="G99" s="320">
        <v>157</v>
      </c>
      <c r="H99" s="320">
        <v>216</v>
      </c>
      <c r="I99" s="320">
        <v>252</v>
      </c>
      <c r="J99" s="557"/>
      <c r="K99" s="262"/>
      <c r="L99" s="458"/>
    </row>
    <row r="100" spans="2:12" s="2" customFormat="1" ht="30" customHeight="1">
      <c r="B100" s="567"/>
      <c r="C100" s="436"/>
      <c r="D100" s="96" t="s">
        <v>470</v>
      </c>
      <c r="E100" s="177" t="s">
        <v>28</v>
      </c>
      <c r="F100" s="97">
        <v>135</v>
      </c>
      <c r="G100" s="114">
        <v>218</v>
      </c>
      <c r="H100" s="114">
        <v>279</v>
      </c>
      <c r="I100" s="114">
        <v>431</v>
      </c>
      <c r="J100" s="557"/>
      <c r="K100" s="262"/>
      <c r="L100" s="458"/>
    </row>
    <row r="101" spans="2:12" s="2" customFormat="1" ht="30" customHeight="1">
      <c r="B101" s="567"/>
      <c r="C101" s="436"/>
      <c r="D101" s="96" t="s">
        <v>469</v>
      </c>
      <c r="E101" s="177" t="s">
        <v>28</v>
      </c>
      <c r="F101" s="97">
        <v>156</v>
      </c>
      <c r="G101" s="114">
        <v>212</v>
      </c>
      <c r="H101" s="114">
        <v>365</v>
      </c>
      <c r="I101" s="114">
        <v>655</v>
      </c>
      <c r="J101" s="557"/>
      <c r="K101" s="262"/>
      <c r="L101" s="458"/>
    </row>
    <row r="102" spans="2:12" s="2" customFormat="1" ht="30" customHeight="1">
      <c r="B102" s="567"/>
      <c r="C102" s="436"/>
      <c r="D102" s="96" t="s">
        <v>499</v>
      </c>
      <c r="E102" s="177" t="s">
        <v>28</v>
      </c>
      <c r="F102" s="97">
        <v>37</v>
      </c>
      <c r="G102" s="114">
        <v>56</v>
      </c>
      <c r="H102" s="114">
        <v>112</v>
      </c>
      <c r="I102" s="114">
        <v>202</v>
      </c>
      <c r="J102" s="557"/>
      <c r="K102" s="262"/>
      <c r="L102" s="458"/>
    </row>
    <row r="103" spans="2:12" s="2" customFormat="1" ht="30" customHeight="1">
      <c r="B103" s="567"/>
      <c r="C103" s="437"/>
      <c r="D103" s="98" t="s">
        <v>500</v>
      </c>
      <c r="E103" s="212" t="s">
        <v>28</v>
      </c>
      <c r="F103" s="86">
        <v>0</v>
      </c>
      <c r="G103" s="317">
        <v>0</v>
      </c>
      <c r="H103" s="317">
        <v>0</v>
      </c>
      <c r="I103" s="317">
        <v>77</v>
      </c>
      <c r="J103" s="557"/>
      <c r="K103" s="262"/>
      <c r="L103" s="458"/>
    </row>
    <row r="104" spans="2:12" s="2" customFormat="1" ht="30" customHeight="1">
      <c r="B104" s="567"/>
      <c r="C104" s="436" t="s">
        <v>501</v>
      </c>
      <c r="D104" s="134" t="s">
        <v>473</v>
      </c>
      <c r="E104" s="207" t="s">
        <v>28</v>
      </c>
      <c r="F104" s="83">
        <v>24</v>
      </c>
      <c r="G104" s="320">
        <v>60</v>
      </c>
      <c r="H104" s="320">
        <v>55</v>
      </c>
      <c r="I104" s="320">
        <v>71</v>
      </c>
      <c r="J104" s="557"/>
      <c r="K104" s="262"/>
      <c r="L104" s="458"/>
    </row>
    <row r="105" spans="2:12" s="2" customFormat="1" ht="30" customHeight="1">
      <c r="B105" s="567"/>
      <c r="C105" s="436"/>
      <c r="D105" s="96" t="s">
        <v>502</v>
      </c>
      <c r="E105" s="177" t="s">
        <v>28</v>
      </c>
      <c r="F105" s="97">
        <v>241</v>
      </c>
      <c r="G105" s="114">
        <v>333</v>
      </c>
      <c r="H105" s="114">
        <v>357</v>
      </c>
      <c r="I105" s="114">
        <v>574</v>
      </c>
      <c r="J105" s="557"/>
      <c r="K105" s="262"/>
      <c r="L105" s="458"/>
    </row>
    <row r="106" spans="2:12" s="2" customFormat="1" ht="30" customHeight="1">
      <c r="B106" s="567"/>
      <c r="C106" s="436"/>
      <c r="D106" s="96" t="s">
        <v>475</v>
      </c>
      <c r="E106" s="177" t="s">
        <v>28</v>
      </c>
      <c r="F106" s="97">
        <v>54</v>
      </c>
      <c r="G106" s="114">
        <v>64</v>
      </c>
      <c r="H106" s="114">
        <v>133</v>
      </c>
      <c r="I106" s="114">
        <v>205</v>
      </c>
      <c r="J106" s="557"/>
      <c r="K106" s="262"/>
      <c r="L106" s="458"/>
    </row>
    <row r="107" spans="2:12" s="2" customFormat="1" ht="30" customHeight="1">
      <c r="B107" s="567"/>
      <c r="C107" s="436"/>
      <c r="D107" s="96" t="s">
        <v>503</v>
      </c>
      <c r="E107" s="177" t="s">
        <v>28</v>
      </c>
      <c r="F107" s="97">
        <v>15</v>
      </c>
      <c r="G107" s="114">
        <v>22</v>
      </c>
      <c r="H107" s="114">
        <v>8</v>
      </c>
      <c r="I107" s="114">
        <v>27</v>
      </c>
      <c r="J107" s="557"/>
      <c r="K107" s="262"/>
      <c r="L107" s="458"/>
    </row>
    <row r="108" spans="2:12" s="2" customFormat="1" ht="30" customHeight="1" thickBot="1">
      <c r="B108" s="567"/>
      <c r="C108" s="434"/>
      <c r="D108" s="115" t="s">
        <v>476</v>
      </c>
      <c r="E108" s="210" t="s">
        <v>28</v>
      </c>
      <c r="F108" s="233">
        <v>130</v>
      </c>
      <c r="G108" s="233">
        <v>164</v>
      </c>
      <c r="H108" s="233">
        <v>419</v>
      </c>
      <c r="I108" s="233">
        <v>663</v>
      </c>
      <c r="J108" s="558"/>
      <c r="K108" s="262"/>
      <c r="L108" s="527"/>
    </row>
    <row r="109" spans="2:12" ht="30" customHeight="1">
      <c r="B109" s="550" t="s">
        <v>301</v>
      </c>
      <c r="C109" s="496" t="s">
        <v>45</v>
      </c>
      <c r="D109" s="353" t="s">
        <v>36</v>
      </c>
      <c r="E109" s="101" t="s">
        <v>602</v>
      </c>
      <c r="F109" s="107">
        <v>63638</v>
      </c>
      <c r="G109" s="107">
        <v>55169</v>
      </c>
      <c r="H109" s="107">
        <v>50978</v>
      </c>
      <c r="I109" s="107">
        <v>50239</v>
      </c>
      <c r="J109" s="530" t="s">
        <v>112</v>
      </c>
      <c r="K109" s="530"/>
      <c r="L109" s="528"/>
    </row>
    <row r="110" spans="2:12" ht="30" customHeight="1">
      <c r="B110" s="551"/>
      <c r="C110" s="497"/>
      <c r="D110" s="304" t="s">
        <v>385</v>
      </c>
      <c r="E110" s="73" t="s">
        <v>602</v>
      </c>
      <c r="F110" s="108">
        <v>0</v>
      </c>
      <c r="G110" s="108">
        <v>0</v>
      </c>
      <c r="H110" s="108">
        <v>0</v>
      </c>
      <c r="I110" s="108">
        <v>0</v>
      </c>
      <c r="J110" s="497"/>
      <c r="K110" s="497"/>
      <c r="L110" s="443"/>
    </row>
    <row r="111" spans="2:12" ht="30" customHeight="1" thickBot="1">
      <c r="B111" s="552"/>
      <c r="C111" s="498"/>
      <c r="D111" s="294" t="s">
        <v>400</v>
      </c>
      <c r="E111" s="94" t="s">
        <v>602</v>
      </c>
      <c r="F111" s="233">
        <v>0</v>
      </c>
      <c r="G111" s="233">
        <v>0</v>
      </c>
      <c r="H111" s="233">
        <v>0</v>
      </c>
      <c r="I111" s="233">
        <v>0</v>
      </c>
      <c r="J111" s="498"/>
      <c r="K111" s="498"/>
      <c r="L111" s="444"/>
    </row>
    <row r="112" spans="2:12" ht="26.4" customHeight="1">
      <c r="B112" s="561" t="s">
        <v>332</v>
      </c>
      <c r="C112" s="561"/>
      <c r="D112" s="561"/>
      <c r="E112" s="561"/>
      <c r="F112" s="561"/>
      <c r="G112" s="561"/>
      <c r="H112" s="561"/>
      <c r="I112" s="561"/>
      <c r="J112" s="561"/>
      <c r="K112" s="299"/>
      <c r="L112" s="299"/>
    </row>
  </sheetData>
  <mergeCells count="80">
    <mergeCell ref="F70:F71"/>
    <mergeCell ref="B8:B20"/>
    <mergeCell ref="J21:J26"/>
    <mergeCell ref="J32:J33"/>
    <mergeCell ref="C22:C25"/>
    <mergeCell ref="J27:J30"/>
    <mergeCell ref="C8:C18"/>
    <mergeCell ref="C19:C20"/>
    <mergeCell ref="B31:B36"/>
    <mergeCell ref="J8:J18"/>
    <mergeCell ref="J19:J20"/>
    <mergeCell ref="B21:B26"/>
    <mergeCell ref="B27:B30"/>
    <mergeCell ref="C27:C28"/>
    <mergeCell ref="C29:C30"/>
    <mergeCell ref="C31:C36"/>
    <mergeCell ref="B112:J112"/>
    <mergeCell ref="J109:J111"/>
    <mergeCell ref="J53:J54"/>
    <mergeCell ref="J50:J52"/>
    <mergeCell ref="J45:J49"/>
    <mergeCell ref="J60:J66"/>
    <mergeCell ref="B60:B66"/>
    <mergeCell ref="C60:C66"/>
    <mergeCell ref="C45:C49"/>
    <mergeCell ref="B41:B59"/>
    <mergeCell ref="C50:C52"/>
    <mergeCell ref="C53:C55"/>
    <mergeCell ref="C41:C44"/>
    <mergeCell ref="C56:C59"/>
    <mergeCell ref="J41:J43"/>
    <mergeCell ref="B67:B108"/>
    <mergeCell ref="B109:B111"/>
    <mergeCell ref="C109:C111"/>
    <mergeCell ref="B37:B40"/>
    <mergeCell ref="C37:C39"/>
    <mergeCell ref="J37:J39"/>
    <mergeCell ref="J82:J108"/>
    <mergeCell ref="C82:C87"/>
    <mergeCell ref="C88:C92"/>
    <mergeCell ref="C93:C97"/>
    <mergeCell ref="C99:C103"/>
    <mergeCell ref="C104:C108"/>
    <mergeCell ref="J67:J81"/>
    <mergeCell ref="C67:C74"/>
    <mergeCell ref="C75:C78"/>
    <mergeCell ref="C79:C81"/>
    <mergeCell ref="G67:G68"/>
    <mergeCell ref="L75:L78"/>
    <mergeCell ref="K75:K78"/>
    <mergeCell ref="L8:L18"/>
    <mergeCell ref="L19:L20"/>
    <mergeCell ref="L21:L26"/>
    <mergeCell ref="K8:K18"/>
    <mergeCell ref="K19:K20"/>
    <mergeCell ref="K21:K26"/>
    <mergeCell ref="L27:L30"/>
    <mergeCell ref="K27:K30"/>
    <mergeCell ref="K37:K39"/>
    <mergeCell ref="L37:L39"/>
    <mergeCell ref="L67:L74"/>
    <mergeCell ref="K67:K74"/>
    <mergeCell ref="L50:L52"/>
    <mergeCell ref="L53:L54"/>
    <mergeCell ref="K79:K81"/>
    <mergeCell ref="L82:L108"/>
    <mergeCell ref="L109:L111"/>
    <mergeCell ref="K32:K33"/>
    <mergeCell ref="K45:K49"/>
    <mergeCell ref="K50:K52"/>
    <mergeCell ref="K53:K54"/>
    <mergeCell ref="K60:K66"/>
    <mergeCell ref="K109:K111"/>
    <mergeCell ref="K56:K59"/>
    <mergeCell ref="L32:L33"/>
    <mergeCell ref="L41:L43"/>
    <mergeCell ref="L45:L49"/>
    <mergeCell ref="L56:L59"/>
    <mergeCell ref="L60:L66"/>
    <mergeCell ref="L79:L81"/>
  </mergeCells>
  <phoneticPr fontId="9" type="noConversion"/>
  <conditionalFormatting sqref="F19:I52 G53:I53 F54:I54 G55:I55 H68:I68 F68:F69 F69:I70 G71:I71 F72:I107 F56:I67 F109:I111">
    <cfRule type="cellIs" dxfId="1" priority="3" operator="lessThan">
      <formula>0</formula>
    </cfRule>
  </conditionalFormatting>
  <conditionalFormatting sqref="F108:I108">
    <cfRule type="cellIs" dxfId="0" priority="1" operator="lessThan">
      <formula>0</formula>
    </cfRule>
  </conditionalFormatting>
  <printOptions horizontalCentered="1"/>
  <pageMargins left="0.23622047244094491" right="0.23622047244094491" top="0.35433070866141736" bottom="0.35433070866141736" header="0.31496062992125984" footer="0.31496062992125984"/>
  <pageSetup paperSize="9" scale="4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D3B3-34DD-4E4E-88D3-F5752ACC6BC0}">
  <dimension ref="B7:I28"/>
  <sheetViews>
    <sheetView showGridLines="0" tabSelected="1" topLeftCell="C1" workbookViewId="0">
      <selection activeCell="D19" sqref="B19:H20"/>
    </sheetView>
  </sheetViews>
  <sheetFormatPr defaultRowHeight="13"/>
  <cols>
    <col min="1" max="1" width="2.69140625" customWidth="1"/>
    <col min="2" max="2" width="52.23046875" customWidth="1"/>
    <col min="3" max="9" width="14.69140625" customWidth="1"/>
  </cols>
  <sheetData>
    <row r="7" spans="2:9" ht="13.5" thickBot="1"/>
    <row r="8" spans="2:9" s="1" customFormat="1" ht="19" thickBot="1">
      <c r="B8" s="584" t="s">
        <v>508</v>
      </c>
      <c r="C8" s="585"/>
      <c r="D8" s="585"/>
      <c r="E8" s="585"/>
      <c r="F8" s="585"/>
      <c r="G8" s="585"/>
      <c r="H8" s="586"/>
      <c r="I8" s="587"/>
    </row>
    <row r="9" spans="2:9" ht="14.5" thickBot="1">
      <c r="B9" s="52"/>
      <c r="C9" s="53" t="s">
        <v>610</v>
      </c>
      <c r="D9" s="53" t="s">
        <v>611</v>
      </c>
      <c r="E9" s="53" t="s">
        <v>612</v>
      </c>
      <c r="F9" s="53" t="s">
        <v>613</v>
      </c>
      <c r="G9" s="53" t="s">
        <v>614</v>
      </c>
      <c r="H9" s="53" t="s">
        <v>615</v>
      </c>
      <c r="I9" s="54" t="s">
        <v>616</v>
      </c>
    </row>
    <row r="10" spans="2:9">
      <c r="B10" s="55" t="s">
        <v>509</v>
      </c>
      <c r="C10" s="56">
        <v>191101.89600000001</v>
      </c>
      <c r="D10" s="56">
        <v>2233.9259999999999</v>
      </c>
      <c r="E10" s="56">
        <v>15.8</v>
      </c>
      <c r="F10" s="56">
        <v>652.53499999999997</v>
      </c>
      <c r="G10" s="56">
        <v>3135.692</v>
      </c>
      <c r="H10" s="56">
        <v>513.40300000000002</v>
      </c>
      <c r="I10" s="57">
        <v>7.75</v>
      </c>
    </row>
    <row r="11" spans="2:9">
      <c r="B11" s="58" t="s">
        <v>510</v>
      </c>
      <c r="C11" s="59">
        <v>-156011.65700000001</v>
      </c>
      <c r="D11" s="59">
        <v>-1145.175</v>
      </c>
      <c r="E11" s="60">
        <v>0</v>
      </c>
      <c r="F11" s="59">
        <v>-542.15499999999997</v>
      </c>
      <c r="G11" s="59">
        <v>-2115.0120000000002</v>
      </c>
      <c r="H11" s="59">
        <v>-354.46100000000001</v>
      </c>
      <c r="I11" s="61">
        <v>-1.0999999999999999E-2</v>
      </c>
    </row>
    <row r="12" spans="2:9">
      <c r="B12" s="58" t="str">
        <f>[2]Plan1!$B$7</f>
        <v>Resultado bruto da intermediação financeira</v>
      </c>
      <c r="C12" s="59">
        <v>35090.239000000001</v>
      </c>
      <c r="D12" s="59">
        <v>1088.751</v>
      </c>
      <c r="E12" s="59">
        <v>15.8</v>
      </c>
      <c r="F12" s="59">
        <v>110.38</v>
      </c>
      <c r="G12" s="59">
        <v>1020.68</v>
      </c>
      <c r="H12" s="59">
        <v>158.94200000000001</v>
      </c>
      <c r="I12" s="62">
        <v>7.7389999999999999</v>
      </c>
    </row>
    <row r="13" spans="2:9">
      <c r="B13" s="58" t="str">
        <f>[2]Plan1!$B$8</f>
        <v>Resultado das operações de seguros, previdência e capitalização</v>
      </c>
      <c r="C13" s="59">
        <v>9809.1020000000008</v>
      </c>
      <c r="D13" s="59">
        <v>0</v>
      </c>
      <c r="E13" s="59">
        <v>1.373</v>
      </c>
      <c r="F13" s="59">
        <v>0</v>
      </c>
      <c r="G13" s="59">
        <v>0</v>
      </c>
      <c r="H13" s="59">
        <v>0</v>
      </c>
      <c r="I13" s="62">
        <v>0</v>
      </c>
    </row>
    <row r="14" spans="2:9">
      <c r="B14" s="58" t="str">
        <f>[2]Plan1!$B$9</f>
        <v>Receitas de prestação de serviços</v>
      </c>
      <c r="C14" s="59">
        <v>27532.409</v>
      </c>
      <c r="D14" s="59">
        <v>236.42</v>
      </c>
      <c r="E14" s="59">
        <v>2.1999999999999999E-2</v>
      </c>
      <c r="F14" s="59">
        <v>470.3</v>
      </c>
      <c r="G14" s="59">
        <v>14.045</v>
      </c>
      <c r="H14" s="59">
        <v>0.67900000000000005</v>
      </c>
      <c r="I14" s="62">
        <v>20.71</v>
      </c>
    </row>
    <row r="15" spans="2:9">
      <c r="B15" s="58" t="str">
        <f>[2]Plan1!$B$10</f>
        <v>Despesas de pessoal</v>
      </c>
      <c r="C15" s="59">
        <v>-22569.273000000001</v>
      </c>
      <c r="D15" s="59">
        <v>-336.46800000000002</v>
      </c>
      <c r="E15" s="63">
        <v>-0.251</v>
      </c>
      <c r="F15" s="59">
        <v>-50.396000000000001</v>
      </c>
      <c r="G15" s="63">
        <v>-10.151999999999999</v>
      </c>
      <c r="H15" s="59">
        <v>-53.619</v>
      </c>
      <c r="I15" s="61">
        <v>-13.563000000000001</v>
      </c>
    </row>
    <row r="16" spans="2:9">
      <c r="B16" s="58" t="str">
        <f>[2]Plan1!$B$11</f>
        <v>Outras despesas administrativas</v>
      </c>
      <c r="C16" s="59">
        <v>-21719.103999999999</v>
      </c>
      <c r="D16" s="59">
        <v>-235.59399999999999</v>
      </c>
      <c r="E16" s="63">
        <v>-1.5960000000000001</v>
      </c>
      <c r="F16" s="59">
        <v>-197.50399999999999</v>
      </c>
      <c r="G16" s="59">
        <v>-37.950000000000003</v>
      </c>
      <c r="H16" s="59">
        <v>-43.881</v>
      </c>
      <c r="I16" s="62">
        <v>-11.53</v>
      </c>
    </row>
    <row r="17" spans="2:9">
      <c r="B17" s="58" t="str">
        <f>[2]Plan1!$B$12</f>
        <v>Despesas tributárias</v>
      </c>
      <c r="C17" s="59">
        <v>-7325.4229999999998</v>
      </c>
      <c r="D17" s="59">
        <v>-1.9690000000000001</v>
      </c>
      <c r="E17" s="63">
        <v>-0.47799999999999998</v>
      </c>
      <c r="F17" s="59">
        <v>-2.8000000000000001E-2</v>
      </c>
      <c r="G17" s="59">
        <v>0</v>
      </c>
      <c r="H17" s="59">
        <v>-15.951000000000001</v>
      </c>
      <c r="I17" s="64">
        <v>0</v>
      </c>
    </row>
    <row r="18" spans="2:9">
      <c r="B18" s="58" t="str">
        <f>[2]Plan1!$B$13</f>
        <v>Resultado de participação em coligadas e de controle compartilhado</v>
      </c>
      <c r="C18" s="59">
        <v>1849.2560000000001</v>
      </c>
      <c r="D18" s="59">
        <v>-1.6839999999999999</v>
      </c>
      <c r="E18" s="63">
        <v>0</v>
      </c>
      <c r="F18" s="59">
        <v>0</v>
      </c>
      <c r="G18" s="59">
        <v>2.6659999999999999</v>
      </c>
      <c r="H18" s="59">
        <v>0</v>
      </c>
      <c r="I18" s="64">
        <v>0</v>
      </c>
    </row>
    <row r="19" spans="2:9">
      <c r="B19" s="58" t="str">
        <f>[2]Plan1!$B$14</f>
        <v>IR/CS e Outras receitas/despesas</v>
      </c>
      <c r="C19" s="59">
        <v>-9203.82</v>
      </c>
      <c r="D19" s="59">
        <v>-14.537000000000001</v>
      </c>
      <c r="E19" s="63">
        <v>-2.7320000000000002</v>
      </c>
      <c r="F19" s="59">
        <v>-193.078</v>
      </c>
      <c r="G19" s="59">
        <v>-246.423</v>
      </c>
      <c r="H19" s="59">
        <v>42.588000000000001</v>
      </c>
      <c r="I19" s="61">
        <v>1.746</v>
      </c>
    </row>
    <row r="20" spans="2:9">
      <c r="B20" s="58" t="str">
        <f>[2]Plan1!$B$15</f>
        <v xml:space="preserve">Lucro líquido/(prejuízo) </v>
      </c>
      <c r="C20" s="59">
        <v>13463.386</v>
      </c>
      <c r="D20" s="59">
        <v>734.91899999999998</v>
      </c>
      <c r="E20" s="63">
        <v>12.138</v>
      </c>
      <c r="F20" s="59">
        <v>139.67400000000001</v>
      </c>
      <c r="G20" s="59">
        <v>742.86599999999999</v>
      </c>
      <c r="H20" s="59">
        <v>88.757999999999996</v>
      </c>
      <c r="I20" s="61">
        <v>5.1020000000000003</v>
      </c>
    </row>
    <row r="21" spans="2:9" ht="13.5" thickBot="1">
      <c r="B21" s="65" t="s">
        <v>511</v>
      </c>
      <c r="C21" s="66">
        <v>85592</v>
      </c>
      <c r="D21" s="67">
        <v>285</v>
      </c>
      <c r="E21" s="67">
        <v>1</v>
      </c>
      <c r="F21" s="67">
        <v>255</v>
      </c>
      <c r="G21" s="67">
        <v>18</v>
      </c>
      <c r="H21" s="67">
        <v>61</v>
      </c>
      <c r="I21" s="68">
        <v>10</v>
      </c>
    </row>
    <row r="22" spans="2:9">
      <c r="B22" s="588" t="s">
        <v>512</v>
      </c>
      <c r="C22" s="589"/>
      <c r="D22" s="589"/>
      <c r="E22" s="589"/>
      <c r="F22" s="589"/>
      <c r="G22" s="589"/>
      <c r="H22" s="589"/>
      <c r="I22" s="590"/>
    </row>
    <row r="23" spans="2:9">
      <c r="B23" s="581" t="s">
        <v>513</v>
      </c>
      <c r="C23" s="582"/>
      <c r="D23" s="582"/>
      <c r="E23" s="582"/>
      <c r="F23" s="582"/>
      <c r="G23" s="582"/>
      <c r="H23" s="582"/>
      <c r="I23" s="583"/>
    </row>
    <row r="24" spans="2:9">
      <c r="B24" s="581" t="s">
        <v>514</v>
      </c>
      <c r="C24" s="582"/>
      <c r="D24" s="582"/>
      <c r="E24" s="582"/>
      <c r="F24" s="582"/>
      <c r="G24" s="582"/>
      <c r="H24" s="582"/>
      <c r="I24" s="583"/>
    </row>
    <row r="25" spans="2:9">
      <c r="B25" s="581" t="s">
        <v>515</v>
      </c>
      <c r="C25" s="582"/>
      <c r="D25" s="582"/>
      <c r="E25" s="582"/>
      <c r="F25" s="582"/>
      <c r="G25" s="582"/>
      <c r="H25" s="582"/>
      <c r="I25" s="583"/>
    </row>
    <row r="26" spans="2:9">
      <c r="B26" s="581" t="s">
        <v>516</v>
      </c>
      <c r="C26" s="582"/>
      <c r="D26" s="582"/>
      <c r="E26" s="582"/>
      <c r="F26" s="582"/>
      <c r="G26" s="582"/>
      <c r="H26" s="582"/>
      <c r="I26" s="583"/>
    </row>
    <row r="27" spans="2:9">
      <c r="B27" s="581" t="s">
        <v>517</v>
      </c>
      <c r="C27" s="582"/>
      <c r="D27" s="582"/>
      <c r="E27" s="582"/>
      <c r="F27" s="582"/>
      <c r="G27" s="582"/>
      <c r="H27" s="582"/>
      <c r="I27" s="583"/>
    </row>
    <row r="28" spans="2:9">
      <c r="B28" s="581" t="s">
        <v>518</v>
      </c>
      <c r="C28" s="582"/>
      <c r="D28" s="582"/>
      <c r="E28" s="582"/>
      <c r="F28" s="582"/>
      <c r="G28" s="582"/>
      <c r="H28" s="582"/>
      <c r="I28" s="583"/>
    </row>
  </sheetData>
  <mergeCells count="8">
    <mergeCell ref="B27:I27"/>
    <mergeCell ref="B28:I28"/>
    <mergeCell ref="B8:I8"/>
    <mergeCell ref="B22:I22"/>
    <mergeCell ref="B23:I23"/>
    <mergeCell ref="B24:I24"/>
    <mergeCell ref="B25:I25"/>
    <mergeCell ref="B26:I26"/>
  </mergeCells>
  <printOptions horizontalCentered="1"/>
  <pageMargins left="0.23622047244094491" right="0.23622047244094491" top="0.35433070866141736" bottom="0.35433070866141736" header="0.31496062992125984" footer="0.31496062992125984"/>
  <pageSetup paperSize="9"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E1F30-E8A0-40AC-98B7-2A5E005CDE70}">
  <sheetPr>
    <tabColor theme="0" tint="-4.9989318521683403E-2"/>
  </sheetPr>
  <dimension ref="B1:E28"/>
  <sheetViews>
    <sheetView showGridLines="0" tabSelected="1" topLeftCell="A17" zoomScale="90" zoomScaleNormal="90" workbookViewId="0">
      <selection activeCell="D19" sqref="B19:H20"/>
    </sheetView>
  </sheetViews>
  <sheetFormatPr defaultColWidth="8.69140625" defaultRowHeight="13"/>
  <cols>
    <col min="1" max="1" width="2.69140625" customWidth="1"/>
    <col min="2" max="2" width="12.3828125" customWidth="1"/>
    <col min="3" max="3" width="45.921875" style="9" customWidth="1"/>
    <col min="4" max="5" width="38.23046875" style="9" customWidth="1"/>
  </cols>
  <sheetData>
    <row r="1" spans="2:5" ht="12.9" customHeight="1"/>
    <row r="2" spans="2:5" ht="12.9" customHeight="1"/>
    <row r="3" spans="2:5" ht="12.9" customHeight="1"/>
    <row r="4" spans="2:5" ht="12.9" customHeight="1"/>
    <row r="5" spans="2:5" ht="12.9" customHeight="1"/>
    <row r="6" spans="2:5" ht="12.9" customHeight="1" thickBot="1"/>
    <row r="7" spans="2:5" s="10" customFormat="1" ht="21.65" customHeight="1" thickBot="1">
      <c r="B7" s="48" t="s">
        <v>197</v>
      </c>
      <c r="C7" s="49" t="s">
        <v>198</v>
      </c>
      <c r="D7" s="50" t="s">
        <v>523</v>
      </c>
      <c r="E7" s="51" t="s">
        <v>524</v>
      </c>
    </row>
    <row r="8" spans="2:5" ht="52">
      <c r="B8" s="591"/>
      <c r="C8" s="18" t="s">
        <v>344</v>
      </c>
      <c r="D8" s="601" t="s">
        <v>694</v>
      </c>
      <c r="E8" s="603" t="s">
        <v>696</v>
      </c>
    </row>
    <row r="9" spans="2:5" ht="65.5" thickBot="1">
      <c r="B9" s="593"/>
      <c r="C9" s="14" t="s">
        <v>347</v>
      </c>
      <c r="D9" s="602"/>
      <c r="E9" s="604"/>
    </row>
    <row r="10" spans="2:5" ht="26">
      <c r="B10" s="591"/>
      <c r="C10" s="15" t="s">
        <v>345</v>
      </c>
      <c r="D10" s="594" t="s">
        <v>695</v>
      </c>
      <c r="E10" s="598" t="s">
        <v>697</v>
      </c>
    </row>
    <row r="11" spans="2:5" ht="52">
      <c r="B11" s="592"/>
      <c r="C11" s="16" t="s">
        <v>346</v>
      </c>
      <c r="D11" s="595"/>
      <c r="E11" s="599"/>
    </row>
    <row r="12" spans="2:5" ht="65">
      <c r="B12" s="592"/>
      <c r="C12" s="16" t="s">
        <v>348</v>
      </c>
      <c r="D12" s="595"/>
      <c r="E12" s="599"/>
    </row>
    <row r="13" spans="2:5" ht="39">
      <c r="B13" s="592"/>
      <c r="C13" s="16" t="s">
        <v>363</v>
      </c>
      <c r="D13" s="595"/>
      <c r="E13" s="599"/>
    </row>
    <row r="14" spans="2:5" ht="52.5" thickBot="1">
      <c r="B14" s="593"/>
      <c r="C14" s="14" t="s">
        <v>350</v>
      </c>
      <c r="D14" s="596"/>
      <c r="E14" s="605"/>
    </row>
    <row r="15" spans="2:5" ht="78">
      <c r="B15" s="591"/>
      <c r="C15" s="15" t="s">
        <v>349</v>
      </c>
      <c r="D15" s="594" t="s">
        <v>698</v>
      </c>
      <c r="E15" s="594" t="s">
        <v>699</v>
      </c>
    </row>
    <row r="16" spans="2:5" ht="78">
      <c r="B16" s="592"/>
      <c r="C16" s="16" t="s">
        <v>355</v>
      </c>
      <c r="D16" s="595"/>
      <c r="E16" s="595"/>
    </row>
    <row r="17" spans="2:5" ht="78">
      <c r="B17" s="592"/>
      <c r="C17" s="16" t="s">
        <v>352</v>
      </c>
      <c r="D17" s="595"/>
      <c r="E17" s="595"/>
    </row>
    <row r="18" spans="2:5" ht="39.5" thickBot="1">
      <c r="B18" s="593"/>
      <c r="C18" s="14" t="s">
        <v>351</v>
      </c>
      <c r="D18" s="596"/>
      <c r="E18" s="596"/>
    </row>
    <row r="19" spans="2:5" ht="52">
      <c r="B19" s="591"/>
      <c r="C19" s="15" t="s">
        <v>353</v>
      </c>
      <c r="D19" s="594" t="s">
        <v>700</v>
      </c>
      <c r="E19" s="594" t="s">
        <v>701</v>
      </c>
    </row>
    <row r="20" spans="2:5" ht="91.5" thickBot="1">
      <c r="B20" s="593"/>
      <c r="C20" s="14" t="s">
        <v>354</v>
      </c>
      <c r="D20" s="596"/>
      <c r="E20" s="596"/>
    </row>
    <row r="21" spans="2:5" ht="52">
      <c r="B21" s="591"/>
      <c r="C21" s="15" t="s">
        <v>356</v>
      </c>
      <c r="D21" s="594" t="s">
        <v>703</v>
      </c>
      <c r="E21" s="594" t="s">
        <v>702</v>
      </c>
    </row>
    <row r="22" spans="2:5" ht="39">
      <c r="B22" s="592"/>
      <c r="C22" s="16" t="s">
        <v>357</v>
      </c>
      <c r="D22" s="595"/>
      <c r="E22" s="595"/>
    </row>
    <row r="23" spans="2:5" ht="39.5" thickBot="1">
      <c r="B23" s="593"/>
      <c r="C23" s="14" t="s">
        <v>358</v>
      </c>
      <c r="D23" s="596"/>
      <c r="E23" s="596"/>
    </row>
    <row r="24" spans="2:5" ht="39">
      <c r="B24" s="591"/>
      <c r="C24" s="15" t="s">
        <v>362</v>
      </c>
      <c r="D24" s="598" t="s">
        <v>704</v>
      </c>
      <c r="E24" s="598" t="s">
        <v>705</v>
      </c>
    </row>
    <row r="25" spans="2:5" ht="26">
      <c r="B25" s="592"/>
      <c r="C25" s="16" t="s">
        <v>361</v>
      </c>
      <c r="D25" s="599"/>
      <c r="E25" s="599"/>
    </row>
    <row r="26" spans="2:5" ht="52">
      <c r="B26" s="592"/>
      <c r="C26" s="16" t="s">
        <v>360</v>
      </c>
      <c r="D26" s="599"/>
      <c r="E26" s="599"/>
    </row>
    <row r="27" spans="2:5" ht="65.5" thickBot="1">
      <c r="B27" s="597"/>
      <c r="C27" s="17" t="s">
        <v>359</v>
      </c>
      <c r="D27" s="600"/>
      <c r="E27" s="600"/>
    </row>
    <row r="28" spans="2:5">
      <c r="B28" s="11"/>
      <c r="C28" s="12"/>
      <c r="D28" s="12"/>
      <c r="E28" s="12"/>
    </row>
  </sheetData>
  <mergeCells count="18">
    <mergeCell ref="B8:B9"/>
    <mergeCell ref="D8:D9"/>
    <mergeCell ref="E8:E9"/>
    <mergeCell ref="B10:B14"/>
    <mergeCell ref="D10:D14"/>
    <mergeCell ref="E10:E14"/>
    <mergeCell ref="B15:B18"/>
    <mergeCell ref="D15:D18"/>
    <mergeCell ref="E15:E18"/>
    <mergeCell ref="B19:B20"/>
    <mergeCell ref="D19:D20"/>
    <mergeCell ref="E19:E20"/>
    <mergeCell ref="B21:B23"/>
    <mergeCell ref="D21:D23"/>
    <mergeCell ref="E21:E23"/>
    <mergeCell ref="B24:B27"/>
    <mergeCell ref="D24:D27"/>
    <mergeCell ref="E24:E27"/>
  </mergeCells>
  <printOptions horizontalCentered="1"/>
  <pageMargins left="0.23622047244094491" right="0.23622047244094491" top="0.35433070866141736" bottom="0.35433070866141736" header="0.31496062992125984" footer="0.31496062992125984"/>
  <pageSetup paperSize="9" scale="40" fitToHeight="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C74A-B3D4-46CA-AE8D-8E21C6E13E13}">
  <sheetPr>
    <tabColor theme="0" tint="-4.9989318521683403E-2"/>
  </sheetPr>
  <dimension ref="A1:I33"/>
  <sheetViews>
    <sheetView showGridLines="0" tabSelected="1" zoomScale="90" zoomScaleNormal="90" workbookViewId="0">
      <selection activeCell="D19" sqref="B19:H20"/>
    </sheetView>
  </sheetViews>
  <sheetFormatPr defaultColWidth="9.23046875" defaultRowHeight="13"/>
  <cols>
    <col min="1" max="1" width="2.69140625" style="12" customWidth="1"/>
    <col min="2" max="2" width="16.23046875" style="12" customWidth="1"/>
    <col min="3" max="3" width="37" style="12" customWidth="1"/>
    <col min="4" max="4" width="1.4609375" style="12" customWidth="1"/>
    <col min="5" max="5" width="22.921875" style="12" customWidth="1"/>
    <col min="6" max="6" width="1.3828125" style="12" customWidth="1"/>
    <col min="7" max="7" width="40.3046875" style="12" customWidth="1"/>
    <col min="8" max="8" width="41.15234375" style="12" customWidth="1"/>
    <col min="9" max="16384" width="9.23046875" style="12"/>
  </cols>
  <sheetData>
    <row r="1" spans="1:9" ht="12.9" customHeight="1"/>
    <row r="2" spans="1:9" ht="18">
      <c r="C2" s="610" t="s">
        <v>199</v>
      </c>
      <c r="D2" s="610"/>
      <c r="E2" s="610"/>
      <c r="F2" s="610"/>
      <c r="G2" s="610"/>
      <c r="H2" s="610"/>
    </row>
    <row r="3" spans="1:9" ht="12.9" customHeight="1">
      <c r="C3" s="611" t="s">
        <v>343</v>
      </c>
      <c r="D3" s="611"/>
      <c r="E3" s="611"/>
      <c r="F3" s="611"/>
      <c r="G3" s="611"/>
      <c r="H3" s="611"/>
    </row>
    <row r="4" spans="1:9" ht="12.9" customHeight="1">
      <c r="C4" s="611"/>
      <c r="D4" s="611"/>
      <c r="E4" s="611"/>
      <c r="F4" s="611"/>
      <c r="G4" s="611"/>
      <c r="H4" s="611"/>
    </row>
    <row r="5" spans="1:9" ht="15" customHeight="1"/>
    <row r="6" spans="1:9" ht="5.15" customHeight="1" thickBot="1"/>
    <row r="7" spans="1:9" ht="21.65" customHeight="1" thickBot="1">
      <c r="A7" s="13"/>
      <c r="B7" s="368" t="s">
        <v>7</v>
      </c>
      <c r="C7" s="369" t="s">
        <v>201</v>
      </c>
      <c r="D7" s="369"/>
      <c r="E7" s="369" t="s">
        <v>202</v>
      </c>
      <c r="F7" s="369"/>
      <c r="G7" s="369" t="s">
        <v>523</v>
      </c>
      <c r="H7" s="370" t="s">
        <v>524</v>
      </c>
      <c r="I7" s="13"/>
    </row>
    <row r="8" spans="1:9" s="373" customFormat="1" ht="21.65" customHeight="1">
      <c r="A8" s="371"/>
      <c r="B8" s="372"/>
      <c r="C8" s="372"/>
      <c r="D8" s="372"/>
      <c r="E8" s="372"/>
      <c r="F8" s="372"/>
      <c r="G8" s="372"/>
      <c r="H8" s="372"/>
      <c r="I8" s="371"/>
    </row>
    <row r="9" spans="1:9" s="13" customFormat="1" ht="20.149999999999999" customHeight="1">
      <c r="B9" s="612" t="s">
        <v>200</v>
      </c>
      <c r="C9" s="612"/>
      <c r="D9" s="612"/>
      <c r="E9" s="612"/>
      <c r="F9" s="612"/>
      <c r="G9" s="612"/>
      <c r="H9" s="612"/>
    </row>
    <row r="10" spans="1:9" ht="91">
      <c r="B10" s="19" t="s">
        <v>203</v>
      </c>
      <c r="C10" s="364" t="s">
        <v>625</v>
      </c>
      <c r="D10" s="364"/>
      <c r="E10" s="364" t="s">
        <v>692</v>
      </c>
      <c r="F10" s="364"/>
      <c r="G10" s="364" t="s">
        <v>659</v>
      </c>
      <c r="H10" s="364" t="s">
        <v>668</v>
      </c>
      <c r="I10" s="365"/>
    </row>
    <row r="11" spans="1:9" ht="156">
      <c r="B11" s="21" t="s">
        <v>204</v>
      </c>
      <c r="C11" s="366" t="s">
        <v>626</v>
      </c>
      <c r="D11" s="366"/>
      <c r="E11" s="366" t="s">
        <v>693</v>
      </c>
      <c r="F11" s="366"/>
      <c r="G11" s="366" t="s">
        <v>660</v>
      </c>
      <c r="H11" s="366" t="s">
        <v>669</v>
      </c>
      <c r="I11" s="365"/>
    </row>
    <row r="12" spans="1:9" s="13" customFormat="1" ht="78">
      <c r="A12" s="12"/>
      <c r="B12" s="21" t="s">
        <v>205</v>
      </c>
      <c r="C12" s="366" t="s">
        <v>627</v>
      </c>
      <c r="D12" s="366"/>
      <c r="E12" s="366" t="s">
        <v>643</v>
      </c>
      <c r="F12" s="366"/>
      <c r="G12" s="366" t="s">
        <v>661</v>
      </c>
      <c r="H12" s="366" t="s">
        <v>670</v>
      </c>
      <c r="I12" s="299"/>
    </row>
    <row r="13" spans="1:9" ht="169">
      <c r="B13" s="608" t="s">
        <v>206</v>
      </c>
      <c r="C13" s="366" t="s">
        <v>628</v>
      </c>
      <c r="D13" s="366"/>
      <c r="E13" s="366" t="s">
        <v>644</v>
      </c>
      <c r="F13" s="366"/>
      <c r="G13" s="366" t="s">
        <v>662</v>
      </c>
      <c r="H13" s="366" t="s">
        <v>671</v>
      </c>
      <c r="I13" s="365"/>
    </row>
    <row r="14" spans="1:9" ht="117">
      <c r="B14" s="608"/>
      <c r="C14" s="366" t="s">
        <v>629</v>
      </c>
      <c r="D14" s="366"/>
      <c r="E14" s="366" t="s">
        <v>645</v>
      </c>
      <c r="F14" s="366"/>
      <c r="G14" s="366" t="s">
        <v>663</v>
      </c>
      <c r="H14" s="366"/>
      <c r="I14" s="365"/>
    </row>
    <row r="15" spans="1:9" ht="169">
      <c r="B15" s="20" t="s">
        <v>207</v>
      </c>
      <c r="C15" s="367" t="s">
        <v>630</v>
      </c>
      <c r="D15" s="367"/>
      <c r="E15" s="367" t="s">
        <v>646</v>
      </c>
      <c r="F15" s="367"/>
      <c r="G15" s="367" t="s">
        <v>664</v>
      </c>
      <c r="H15" s="367" t="s">
        <v>672</v>
      </c>
      <c r="I15" s="365"/>
    </row>
    <row r="16" spans="1:9" s="13" customFormat="1" ht="20.149999999999999" customHeight="1">
      <c r="B16" s="606" t="s">
        <v>208</v>
      </c>
      <c r="C16" s="606"/>
      <c r="D16" s="606"/>
      <c r="E16" s="606"/>
      <c r="F16" s="606"/>
      <c r="G16" s="606"/>
      <c r="H16" s="606"/>
    </row>
    <row r="17" spans="2:8" ht="119">
      <c r="B17" s="613" t="s">
        <v>209</v>
      </c>
      <c r="C17" s="364" t="s">
        <v>631</v>
      </c>
      <c r="D17" s="364"/>
      <c r="E17" s="364" t="s">
        <v>647</v>
      </c>
      <c r="F17" s="364"/>
      <c r="G17" s="364" t="s">
        <v>665</v>
      </c>
      <c r="H17" s="364" t="s">
        <v>673</v>
      </c>
    </row>
    <row r="18" spans="2:8" ht="130">
      <c r="B18" s="614"/>
      <c r="C18" s="374" t="s">
        <v>632</v>
      </c>
      <c r="D18" s="374"/>
      <c r="E18" s="374" t="s">
        <v>648</v>
      </c>
      <c r="F18" s="374"/>
      <c r="G18" s="374" t="s">
        <v>666</v>
      </c>
      <c r="H18" s="374" t="s">
        <v>667</v>
      </c>
    </row>
    <row r="19" spans="2:8" s="375" customFormat="1">
      <c r="B19" s="376"/>
      <c r="C19" s="377"/>
      <c r="D19" s="377"/>
      <c r="E19" s="377"/>
      <c r="F19" s="377"/>
      <c r="G19" s="377"/>
      <c r="H19" s="377"/>
    </row>
    <row r="20" spans="2:8" s="13" customFormat="1" ht="20.149999999999999" customHeight="1">
      <c r="B20" s="606" t="s">
        <v>42</v>
      </c>
      <c r="C20" s="606"/>
      <c r="D20" s="606"/>
      <c r="E20" s="606"/>
      <c r="F20" s="606"/>
      <c r="G20" s="606"/>
      <c r="H20" s="606"/>
    </row>
    <row r="21" spans="2:8" ht="5.15" customHeight="1"/>
    <row r="22" spans="2:8" ht="130">
      <c r="B22" s="607" t="s">
        <v>210</v>
      </c>
      <c r="C22" s="364" t="s">
        <v>633</v>
      </c>
      <c r="D22" s="364"/>
      <c r="E22" s="364" t="s">
        <v>649</v>
      </c>
      <c r="F22" s="364"/>
      <c r="G22" s="364" t="s">
        <v>674</v>
      </c>
      <c r="H22" s="364" t="s">
        <v>675</v>
      </c>
    </row>
    <row r="23" spans="2:8" ht="39">
      <c r="B23" s="608"/>
      <c r="C23" s="366" t="s">
        <v>634</v>
      </c>
      <c r="D23" s="366"/>
      <c r="E23" s="366" t="s">
        <v>650</v>
      </c>
      <c r="F23" s="366"/>
      <c r="G23" s="366" t="s">
        <v>679</v>
      </c>
      <c r="H23" s="366" t="s">
        <v>676</v>
      </c>
    </row>
    <row r="24" spans="2:8" ht="65">
      <c r="B24" s="608"/>
      <c r="C24" s="366" t="s">
        <v>635</v>
      </c>
      <c r="D24" s="366"/>
      <c r="E24" s="366" t="s">
        <v>651</v>
      </c>
      <c r="F24" s="366"/>
      <c r="G24" s="366" t="s">
        <v>680</v>
      </c>
      <c r="H24" s="366" t="s">
        <v>677</v>
      </c>
    </row>
    <row r="25" spans="2:8" ht="143">
      <c r="B25" s="608"/>
      <c r="C25" s="366" t="s">
        <v>636</v>
      </c>
      <c r="D25" s="366"/>
      <c r="E25" s="366" t="s">
        <v>652</v>
      </c>
      <c r="F25" s="366"/>
      <c r="G25" s="366" t="s">
        <v>681</v>
      </c>
      <c r="H25" s="366" t="s">
        <v>678</v>
      </c>
    </row>
    <row r="26" spans="2:8" ht="182">
      <c r="B26" s="21" t="s">
        <v>211</v>
      </c>
      <c r="C26" s="366" t="s">
        <v>637</v>
      </c>
      <c r="D26" s="366"/>
      <c r="E26" s="366" t="s">
        <v>653</v>
      </c>
      <c r="F26" s="366"/>
      <c r="G26" s="366" t="s">
        <v>682</v>
      </c>
      <c r="H26" s="366" t="s">
        <v>683</v>
      </c>
    </row>
    <row r="27" spans="2:8" ht="60" customHeight="1">
      <c r="B27" s="20" t="s">
        <v>212</v>
      </c>
      <c r="C27" s="367" t="s">
        <v>638</v>
      </c>
      <c r="D27" s="367"/>
      <c r="E27" s="367" t="s">
        <v>654</v>
      </c>
      <c r="F27" s="367"/>
      <c r="G27" s="367" t="s">
        <v>684</v>
      </c>
      <c r="H27" s="367" t="s">
        <v>685</v>
      </c>
    </row>
    <row r="28" spans="2:8" s="13" customFormat="1" ht="20.149999999999999" customHeight="1">
      <c r="B28" s="606" t="s">
        <v>213</v>
      </c>
      <c r="C28" s="606"/>
      <c r="D28" s="606"/>
      <c r="E28" s="606"/>
      <c r="F28" s="606"/>
      <c r="G28" s="606"/>
      <c r="H28" s="606"/>
    </row>
    <row r="29" spans="2:8" ht="5.15" customHeight="1"/>
    <row r="30" spans="2:8" ht="104">
      <c r="B30" s="609" t="s">
        <v>214</v>
      </c>
      <c r="C30" s="364" t="s">
        <v>639</v>
      </c>
      <c r="D30" s="364"/>
      <c r="E30" s="364" t="s">
        <v>655</v>
      </c>
      <c r="F30" s="364"/>
      <c r="G30" s="364" t="s">
        <v>686</v>
      </c>
      <c r="H30" s="364" t="s">
        <v>687</v>
      </c>
    </row>
    <row r="31" spans="2:8" ht="221">
      <c r="B31" s="609"/>
      <c r="C31" s="366" t="s">
        <v>640</v>
      </c>
      <c r="D31" s="366"/>
      <c r="E31" s="366" t="s">
        <v>656</v>
      </c>
      <c r="F31" s="366"/>
      <c r="G31" s="366" t="s">
        <v>688</v>
      </c>
      <c r="H31" s="366" t="s">
        <v>689</v>
      </c>
    </row>
    <row r="32" spans="2:8" ht="117">
      <c r="B32" s="607"/>
      <c r="C32" s="366" t="s">
        <v>641</v>
      </c>
      <c r="D32" s="366"/>
      <c r="E32" s="366" t="s">
        <v>657</v>
      </c>
      <c r="F32" s="366"/>
      <c r="G32" s="366" t="s">
        <v>690</v>
      </c>
      <c r="H32" s="366"/>
    </row>
    <row r="33" spans="2:8" ht="104">
      <c r="B33" s="20" t="s">
        <v>215</v>
      </c>
      <c r="C33" s="367" t="s">
        <v>642</v>
      </c>
      <c r="D33" s="367"/>
      <c r="E33" s="367" t="s">
        <v>658</v>
      </c>
      <c r="F33" s="367"/>
      <c r="G33" s="367" t="s">
        <v>691</v>
      </c>
      <c r="H33" s="367"/>
    </row>
  </sheetData>
  <mergeCells count="10">
    <mergeCell ref="B20:H20"/>
    <mergeCell ref="B22:B25"/>
    <mergeCell ref="B28:H28"/>
    <mergeCell ref="B30:B32"/>
    <mergeCell ref="C2:H2"/>
    <mergeCell ref="C3:H4"/>
    <mergeCell ref="B9:H9"/>
    <mergeCell ref="B13:B14"/>
    <mergeCell ref="B16:H16"/>
    <mergeCell ref="B17:B18"/>
  </mergeCells>
  <printOptions horizontalCentered="1"/>
  <pageMargins left="0.23622047244094491" right="0.23622047244094491" top="0.35433070866141736" bottom="0.35433070866141736" header="0.31496062992125984" footer="0.31496062992125984"/>
  <pageSetup paperSize="9" scale="40" fitToHeight="4" orientation="landscape" r:id="rId1"/>
  <rowBreaks count="2" manualBreakCount="2">
    <brk id="19" max="16383" man="1"/>
    <brk id="2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Home</vt:lpstr>
      <vt:lpstr>Ambiental</vt:lpstr>
      <vt:lpstr>Social</vt:lpstr>
      <vt:lpstr>Governança</vt:lpstr>
      <vt:lpstr>DRE por país</vt:lpstr>
      <vt:lpstr>ODS</vt:lpstr>
      <vt:lpstr>Stakeholders</vt:lpstr>
      <vt:lpstr>Ambiental!OLE_LINK11</vt:lpstr>
      <vt:lpstr>Ambiental!Titulos_de_impressao</vt:lpstr>
      <vt:lpstr>'DRE por país'!Titulos_de_impressao</vt:lpstr>
      <vt:lpstr>Governança!Titulos_de_impressao</vt:lpstr>
      <vt:lpstr>ODS!Titulos_de_impressao</vt:lpstr>
      <vt:lpstr>Social!Titulos_de_impressao</vt:lpstr>
      <vt:lpstr>Stakeholders!Titulos_de_impressao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helpdesk</dc:creator>
  <cp:lastModifiedBy>TAIS BOSSAN PAULUCI CANCISSU</cp:lastModifiedBy>
  <cp:lastPrinted>2024-06-07T17:42:37Z</cp:lastPrinted>
  <dcterms:created xsi:type="dcterms:W3CDTF">2022-03-17T13:44:57Z</dcterms:created>
  <dcterms:modified xsi:type="dcterms:W3CDTF">2024-06-07T17:50:25Z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2022-03-22T12:33:41Z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65d03497-6037-4a12-8d0d-aa7884332c50</vt:lpwstr>
  </property>
  <property fmtid="{D5CDD505-2E9C-101B-9397-08002B2CF9AE}" pid="8" name="MSIP_Label_d3fed9c9-9e02-402c-91c6-79672c367b2e_ContentBits">
    <vt:lpwstr>0</vt:lpwstr>
  </property>
</Properties>
</file>