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hidePivotFieldList="1"/>
  <mc:AlternateContent xmlns:mc="http://schemas.openxmlformats.org/markup-compatibility/2006">
    <mc:Choice Requires="x15">
      <x15ac:absPath xmlns:x15ac="http://schemas.microsoft.com/office/spreadsheetml/2010/11/ac" url="\\mz-cw-fs-066\D8394_1\Compartilhado_Secoes\Sustentabilidade\Comunicacao\02_EXTERNA\03_Relatorios\00_Relatorio-Integrado\2025\03_Conteudo\05_FINAIS\"/>
    </mc:Choice>
  </mc:AlternateContent>
  <xr:revisionPtr revIDLastSave="0" documentId="13_ncr:1_{82F25510-B59A-4FE0-ADDA-2364D4793A85}" xr6:coauthVersionLast="47" xr6:coauthVersionMax="47" xr10:uidLastSave="{00000000-0000-0000-0000-000000000000}"/>
  <bookViews>
    <workbookView xWindow="-110" yWindow="-110" windowWidth="19420" windowHeight="11500" xr2:uid="{00000000-000D-0000-FFFF-FFFF00000000}"/>
  </bookViews>
  <sheets>
    <sheet name="Home" sheetId="47" r:id="rId1"/>
    <sheet name="Ambiental" sheetId="36" r:id="rId2"/>
    <sheet name="Social" sheetId="28" r:id="rId3"/>
    <sheet name="Governança" sheetId="35" r:id="rId4"/>
    <sheet name="DRE por país" sheetId="43" r:id="rId5"/>
    <sheet name="ODS" sheetId="46" r:id="rId6"/>
    <sheet name="Stakeholders" sheetId="45" r:id="rId7"/>
  </sheets>
  <externalReferences>
    <externalReference r:id="rId8"/>
  </externalReferences>
  <definedNames>
    <definedName name="_xlnm._FilterDatabase" localSheetId="3" hidden="1">Governança!$B$7:$J$102</definedName>
    <definedName name="_xlnm._FilterDatabase" localSheetId="2" hidden="1">Social!$B$8:$K$429</definedName>
    <definedName name="_ftn1" localSheetId="3">Governança!#REF!</definedName>
    <definedName name="_ftn2" localSheetId="3">Governança!#REF!</definedName>
    <definedName name="_ftnref1" localSheetId="3">Governança!#REF!</definedName>
    <definedName name="_ftnref2" localSheetId="3">Governança!#REF!</definedName>
    <definedName name="OLE_LINK11" localSheetId="1">Ambiental!$N$64</definedName>
    <definedName name="_xlnm.Print_Titles" localSheetId="1">Ambiental!$1:$7</definedName>
    <definedName name="_xlnm.Print_Titles" localSheetId="4">'DRE por país'!$1:$9</definedName>
    <definedName name="_xlnm.Print_Titles" localSheetId="3">Governança!$1:$7</definedName>
    <definedName name="_xlnm.Print_Titles" localSheetId="5">ODS!$24:$24</definedName>
    <definedName name="_xlnm.Print_Titles" localSheetId="2">Social!$7:$7</definedName>
    <definedName name="_xlnm.Print_Titles" localSheetId="6">Stakeholders!$7:$7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36" l="1"/>
  <c r="L28" i="36"/>
  <c r="G28" i="36"/>
  <c r="L23" i="36"/>
  <c r="J23" i="36"/>
  <c r="J28" i="36" s="1"/>
  <c r="I23" i="36"/>
  <c r="I28" i="36" s="1"/>
  <c r="H23" i="36"/>
  <c r="H28" i="36" s="1"/>
  <c r="G23" i="36"/>
  <c r="M89" i="36" l="1"/>
  <c r="M22" i="36"/>
  <c r="M28" i="36" s="1"/>
  <c r="H11" i="36"/>
  <c r="G11" i="36"/>
  <c r="I16" i="35"/>
  <c r="I13" i="35"/>
  <c r="I9" i="35"/>
  <c r="J416" i="28"/>
  <c r="I416" i="28"/>
  <c r="H416" i="28"/>
  <c r="G416" i="28"/>
  <c r="J419" i="28"/>
  <c r="I419" i="28"/>
  <c r="I415" i="28" s="1"/>
  <c r="H419" i="28"/>
  <c r="G419" i="28"/>
  <c r="J415" i="28" l="1"/>
  <c r="L89" i="36"/>
  <c r="L41" i="36"/>
  <c r="L45" i="36" s="1"/>
  <c r="L37" i="36"/>
  <c r="L14" i="36"/>
  <c r="L11" i="36"/>
  <c r="M11" i="36"/>
  <c r="L43" i="36" l="1"/>
  <c r="I11" i="36" l="1"/>
  <c r="H14" i="36"/>
  <c r="I14" i="36"/>
  <c r="H37" i="36"/>
  <c r="I37" i="36"/>
  <c r="H41" i="36"/>
  <c r="H45" i="36" s="1"/>
  <c r="I41" i="36"/>
  <c r="I43" i="36" s="1"/>
  <c r="H43" i="36" l="1"/>
  <c r="I45" i="36"/>
  <c r="H415" i="28" l="1"/>
  <c r="G415" i="28"/>
  <c r="H318" i="28"/>
  <c r="G318" i="28"/>
  <c r="H317" i="28"/>
  <c r="G317" i="28"/>
  <c r="H93" i="28"/>
  <c r="H91" i="28"/>
  <c r="H89" i="28"/>
  <c r="H87" i="28"/>
  <c r="H85" i="28"/>
  <c r="H83" i="28"/>
  <c r="H81" i="28"/>
  <c r="H79" i="28"/>
  <c r="H77" i="28"/>
  <c r="H75" i="28"/>
  <c r="H73" i="28"/>
  <c r="H71" i="28"/>
  <c r="H69" i="28"/>
  <c r="H67" i="28"/>
  <c r="H65" i="28"/>
  <c r="H63" i="28"/>
  <c r="H61" i="28"/>
  <c r="H59" i="28"/>
  <c r="H57" i="28"/>
  <c r="H55" i="28"/>
  <c r="H53" i="28"/>
  <c r="H51" i="28"/>
  <c r="H49" i="28"/>
  <c r="H47" i="28"/>
  <c r="H45" i="28"/>
  <c r="H43" i="28"/>
  <c r="H41" i="28"/>
  <c r="H39" i="28"/>
  <c r="H37" i="28"/>
  <c r="H35" i="28"/>
  <c r="H33" i="28"/>
  <c r="H31" i="28"/>
  <c r="H29" i="28"/>
  <c r="H27" i="28"/>
  <c r="H25" i="28"/>
  <c r="K89" i="36"/>
  <c r="M84" i="36"/>
  <c r="M70" i="36"/>
  <c r="M66" i="36"/>
  <c r="M58" i="36"/>
  <c r="M53" i="36"/>
  <c r="M41" i="36"/>
  <c r="K41" i="36"/>
  <c r="K45" i="36" s="1"/>
  <c r="J41" i="36"/>
  <c r="J43" i="36" s="1"/>
  <c r="G41" i="36"/>
  <c r="M37" i="36"/>
  <c r="K37" i="36"/>
  <c r="J37" i="36"/>
  <c r="G37" i="36"/>
  <c r="K22" i="36"/>
  <c r="K23" i="36" s="1"/>
  <c r="K28" i="36" s="1"/>
  <c r="M14" i="36"/>
  <c r="K14" i="36"/>
  <c r="J14" i="36"/>
  <c r="G14" i="36"/>
  <c r="K11" i="36"/>
  <c r="J11" i="36"/>
  <c r="G43" i="36" l="1"/>
  <c r="L44" i="36"/>
  <c r="M59" i="36"/>
  <c r="G60" i="36"/>
  <c r="M71" i="36"/>
  <c r="M45" i="36"/>
  <c r="M44" i="36"/>
  <c r="M43" i="36"/>
  <c r="K43" i="36"/>
  <c r="G45" i="36"/>
  <c r="H44" i="36"/>
  <c r="I44" i="36"/>
  <c r="K44" i="36"/>
  <c r="J45" i="3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<sst xmlns="http://schemas.openxmlformats.org/spreadsheetml/2006/main" count="1842" uniqueCount="769">
  <si>
    <t>As informações que aqui reportamos contemplam o período de janeiro a dezembro de 2025. Para a sua construção, adotamos as normas da Global Reporting Initiative (GRI) e as diretrizes de Relato Integrado da Value Reporting Foundation (IIRC). Ainda nos orientamos por diretrizes, metodologias e frameworks globais de reporte como: Sustainability Accounting Standards Board (SASB) e SASB Materiality Map; Índice de Sustentabilidade Empresarial (ISE) da B3 (Brasil, Bolsa, Balcão); Índice Dow Jones de Sustentabilidade (DJSI); CDP Climate Guidance e Task Force on Climaterelated Financial Disclosures (TCFD). Os dados dessa planilha passaram pelo processo de asseguração limitada de auditores independentes da KPMG. Para ter acesso à carta de asseguração, fale conosco por meio do e-mail sustentabilidade@bradesco.com.br.</t>
  </si>
  <si>
    <t>Macrotema</t>
  </si>
  <si>
    <t>Tema</t>
  </si>
  <si>
    <t>Indicadores</t>
  </si>
  <si>
    <t>Unidade</t>
  </si>
  <si>
    <t>Métricas</t>
  </si>
  <si>
    <t>Critérios</t>
  </si>
  <si>
    <t>Ecoeficiência</t>
  </si>
  <si>
    <t>Emissões Operacionais</t>
  </si>
  <si>
    <t>Escopo 1</t>
  </si>
  <si>
    <t>geração de eletricidade, calor ou vapor</t>
  </si>
  <si>
    <t>tCO₂e</t>
  </si>
  <si>
    <t>GRI 305-1</t>
  </si>
  <si>
    <t xml:space="preserve">Metodologia do Programa Brasileiro GHG Protocol. Fatores de emissão de 2025, referenciados na ferramenta fornecida pelo Programa¹. </t>
  </si>
  <si>
    <t>transporte de materiais, produtos, resíduos, funcionários e passageiros</t>
  </si>
  <si>
    <t>emissões fugitivas</t>
  </si>
  <si>
    <t>emissões brutas totais</t>
  </si>
  <si>
    <t>emissões biogênicas totais</t>
  </si>
  <si>
    <t>Escopo 2</t>
  </si>
  <si>
    <r>
      <t xml:space="preserve">aquisição de energia - </t>
    </r>
    <r>
      <rPr>
        <i/>
        <sz val="10"/>
        <color theme="1" tint="0.249977111117893"/>
        <rFont val="Bradesco Sans"/>
      </rPr>
      <t>Location based</t>
    </r>
  </si>
  <si>
    <t>GRI 305-2</t>
  </si>
  <si>
    <r>
      <t>Metodologia do Programa Brasileiro GHG Protocol. Fator de emissão do Sistema Interligado Nacional (SIN): 0,0461tCO</t>
    </r>
    <r>
      <rPr>
        <vertAlign val="subscript"/>
        <sz val="8"/>
        <color theme="1" tint="0.249977111117893"/>
        <rFont val="Bradesco Sans"/>
      </rPr>
      <t>2</t>
    </r>
    <r>
      <rPr>
        <sz val="8"/>
        <color theme="1" tint="0.249977111117893"/>
        <rFont val="Bradesco Sans"/>
      </rPr>
      <t>/MWh</t>
    </r>
  </si>
  <si>
    <r>
      <t xml:space="preserve">aquisição de energia - </t>
    </r>
    <r>
      <rPr>
        <i/>
        <sz val="10"/>
        <color theme="1" tint="0.249977111117893"/>
        <rFont val="Bradesco Sans"/>
      </rPr>
      <t>Market based</t>
    </r>
  </si>
  <si>
    <t>Escopo 3</t>
  </si>
  <si>
    <t>Bens e serviços comprados</t>
  </si>
  <si>
    <t xml:space="preserve"> ND </t>
  </si>
  <si>
    <t>GRI 305-3</t>
  </si>
  <si>
    <t xml:space="preserve">Calculamos as emissões de fontes novas: atividades relacionadas com combustíveis e energia não relacionadas no escopo 1 e 2, bens e serviços comprados (mobiliário, papel, plástico e informática). </t>
  </si>
  <si>
    <t>Emissões relacionadas a combustíveis</t>
  </si>
  <si>
    <r>
      <t xml:space="preserve">transporte e distribuição (frota terceirizada – </t>
    </r>
    <r>
      <rPr>
        <i/>
        <sz val="10"/>
        <color theme="1" tint="0.249977111117893"/>
        <rFont val="Bradesco Sans"/>
      </rPr>
      <t>upstream</t>
    </r>
    <r>
      <rPr>
        <sz val="10"/>
        <color theme="1" tint="0.249977111117893"/>
        <rFont val="Bradesco Sans"/>
      </rPr>
      <t>)</t>
    </r>
  </si>
  <si>
    <t>resíduos gerados nas operações</t>
  </si>
  <si>
    <t>viagens a negócios</t>
  </si>
  <si>
    <t>deslocamento de funcionários (casa-trabalho)</t>
  </si>
  <si>
    <t xml:space="preserve">resíduos gerados nas operações </t>
  </si>
  <si>
    <t>ND</t>
  </si>
  <si>
    <t xml:space="preserve">viagens a negócios </t>
  </si>
  <si>
    <t xml:space="preserve">deslocamento de funcionários (casa-trabalho) </t>
  </si>
  <si>
    <t>Investimentos*</t>
  </si>
  <si>
    <t>KtCO₂e</t>
  </si>
  <si>
    <t>PCAF</t>
  </si>
  <si>
    <t>*Escopo 3 downstream - Emissões financiadas</t>
  </si>
  <si>
    <t>Intensidade de emissões</t>
  </si>
  <si>
    <t xml:space="preserve">Indicador por receita </t>
  </si>
  <si>
    <r>
      <t>tCO</t>
    </r>
    <r>
      <rPr>
        <vertAlign val="subscript"/>
        <sz val="10"/>
        <color theme="1" tint="0.249977111117893"/>
        <rFont val="Bradesco Sans"/>
      </rPr>
      <t>2</t>
    </r>
    <r>
      <rPr>
        <sz val="10"/>
        <color theme="1" tint="0.249977111117893"/>
        <rFont val="Bradesco Sans"/>
      </rPr>
      <t>e/R$ MM</t>
    </r>
  </si>
  <si>
    <t>GRI 305-4</t>
  </si>
  <si>
    <t>Receita BRGAAP (receitas de intermediação financeira + receita de prestação de serviços + prêmios retidos de seguros, planos de previdência e capitalização + resultado de participações em coligadas e de controle compartilhado + outras receitas operacionais)</t>
  </si>
  <si>
    <t>Indicador por lucro líquido contábil</t>
  </si>
  <si>
    <t xml:space="preserve">Indicador per capita </t>
  </si>
  <si>
    <r>
      <t>tCO</t>
    </r>
    <r>
      <rPr>
        <vertAlign val="subscript"/>
        <sz val="10"/>
        <color theme="1" tint="0.249977111117893"/>
        <rFont val="Bradesco Sans"/>
      </rPr>
      <t>2</t>
    </r>
    <r>
      <rPr>
        <sz val="10"/>
        <color theme="1" tint="0.249977111117893"/>
        <rFont val="Bradesco Sans"/>
      </rPr>
      <t>e/func</t>
    </r>
  </si>
  <si>
    <t>Indicador per capita (FTE)</t>
  </si>
  <si>
    <r>
      <t>tCO</t>
    </r>
    <r>
      <rPr>
        <vertAlign val="subscript"/>
        <sz val="10"/>
        <color theme="1" tint="0.249977111117893"/>
        <rFont val="Bradesco Sans"/>
      </rPr>
      <t>2</t>
    </r>
    <r>
      <rPr>
        <sz val="10"/>
        <color theme="1" tint="0.249977111117893"/>
        <rFont val="Bradesco Sans"/>
      </rPr>
      <t>e/FTE</t>
    </r>
  </si>
  <si>
    <t>Redução de emissões como resultado direto de iniciativas</t>
  </si>
  <si>
    <t xml:space="preserve">Escopo 1 </t>
  </si>
  <si>
    <t>GRI 305-5</t>
  </si>
  <si>
    <t>Escopo 1 - Melhorias no monitoramento do ar condicionado e na prevenção de vazamentos; 
Escopo 3 - Resultantes da pesquisa aplicada aos funcionários sobre deslocamento casa-trabalho.</t>
  </si>
  <si>
    <t>Redução total</t>
  </si>
  <si>
    <t>Gestão da Água</t>
  </si>
  <si>
    <t>Consumo total de água</t>
  </si>
  <si>
    <t>Água subterrânea</t>
  </si>
  <si>
    <t>m³</t>
  </si>
  <si>
    <t>GRI 303-3, 303-5</t>
  </si>
  <si>
    <t>A coleta de informações é feita por meio de hidrômetros tanto para os poços, ETE e água pluvial. No caso de água adquirida via concessionárias, obtém-se os dados de consumo por meio das contas lançadas em ferramenta sistematizada. Em 2021, 2023, 2024 e 2025, devido à inviabilidade financeira, não houve aproveitamento de água pluvial. 
Em 2024, mudamos o fornecedor responsável pela manutenção da ETE e pudemos apurar mais acuradamente os dados de consumo da água de reúso.</t>
  </si>
  <si>
    <t>Água pluvial</t>
  </si>
  <si>
    <t xml:space="preserve"> -   </t>
  </si>
  <si>
    <t>Concessionária</t>
  </si>
  <si>
    <t>Total água nova</t>
  </si>
  <si>
    <t>consumo de água reciclada - reuso</t>
  </si>
  <si>
    <t>Total água consumida</t>
  </si>
  <si>
    <t>Redução de consumo</t>
  </si>
  <si>
    <t>redução do consumo</t>
  </si>
  <si>
    <t>%</t>
  </si>
  <si>
    <t>GRI 303-3</t>
  </si>
  <si>
    <t>Em relação ao ano base (2019), considerando o consumo de água nova.</t>
  </si>
  <si>
    <t>Água descartada</t>
  </si>
  <si>
    <t>Total água descartada</t>
  </si>
  <si>
    <t>Considera água nova consumida, subtraindo-se água de reúso</t>
  </si>
  <si>
    <t>Gestão de Energia</t>
  </si>
  <si>
    <t>Energia consumida - estacionária</t>
  </si>
  <si>
    <t>Sistema Interligado Nacional (SIN)</t>
  </si>
  <si>
    <t>MWh</t>
  </si>
  <si>
    <t>GRI 302-1</t>
  </si>
  <si>
    <t>Para energia adquirida via concessionárias, obtém-se os dados de consumo por meio das contas lançadas em ferramenta sistematizada. Para contas não disponibilizadas, estima-se o consumo por inteligência artificial, utilizando-se a média de consumo histórica ou tomando-se agências de porte semelhante como referência. Devido à estratégia de consumo de energia exclusivamente de fontes renováveis, divulgamos a energia adquirida de fontes alternativas ao SIN e/ou conforme a geração relacionada às I-RECs adquiridas. O acionamento de geradores ocorre apenas em contingência, representando 0,65% do consumo observado.</t>
  </si>
  <si>
    <t>Eólica</t>
  </si>
  <si>
    <t>Hidroelétrica</t>
  </si>
  <si>
    <t>Solar</t>
  </si>
  <si>
    <t>Geração distribuída (painéis solares)</t>
  </si>
  <si>
    <t>Ambiente de contratação livre</t>
  </si>
  <si>
    <t>I-REC</t>
  </si>
  <si>
    <t xml:space="preserve">-   </t>
  </si>
  <si>
    <t>Total Renováveis</t>
  </si>
  <si>
    <t>Nuclear</t>
  </si>
  <si>
    <t>Térmica</t>
  </si>
  <si>
    <t>Geradores (diesel)</t>
  </si>
  <si>
    <t>Total Não-Renováveis</t>
  </si>
  <si>
    <t>Total Energia Consumida</t>
  </si>
  <si>
    <t>Energia renovável</t>
  </si>
  <si>
    <t>percentual de energia renovável consumida nas instalações</t>
  </si>
  <si>
    <t>Intensidade energética da Organização</t>
  </si>
  <si>
    <t xml:space="preserve">Indicador por Receita </t>
  </si>
  <si>
    <t>MWh/R$ MM</t>
  </si>
  <si>
    <t>GRI 302-3</t>
  </si>
  <si>
    <t xml:space="preserve">Indicador por Lucro Líquido </t>
  </si>
  <si>
    <t>MWh/func</t>
  </si>
  <si>
    <t>MWh/FTE</t>
  </si>
  <si>
    <t>Energia consumida - móvel</t>
  </si>
  <si>
    <t>Frota própria veículos – etanol</t>
  </si>
  <si>
    <t xml:space="preserve">Uso de ferramenta do Programa Brasileiro GHG Protocol para conversão de litros de combustível no correspondente poder calorífico em MWh. </t>
  </si>
  <si>
    <t>Frota própria veículos – gasolina</t>
  </si>
  <si>
    <t>Frota própria veículos – diesel</t>
  </si>
  <si>
    <t>Frota própria aérea – querosene de aviação</t>
  </si>
  <si>
    <t>Consumo de energia fora da organização</t>
  </si>
  <si>
    <t>Transporte de Valores</t>
  </si>
  <si>
    <t>GRI 302-2</t>
  </si>
  <si>
    <t>Transporte de Socorro</t>
  </si>
  <si>
    <t>Transporte de Malotes</t>
  </si>
  <si>
    <t>Transporte de Cargas</t>
  </si>
  <si>
    <t>Transporte de Documentos</t>
  </si>
  <si>
    <t>Transporte de Correspondências</t>
  </si>
  <si>
    <t>Deslocamentos Aéreos</t>
  </si>
  <si>
    <t>Reembolso de km</t>
  </si>
  <si>
    <t>Táxi</t>
  </si>
  <si>
    <t>Deslocamento de Funcionários</t>
  </si>
  <si>
    <t>Fretado</t>
  </si>
  <si>
    <t>Homeoffice</t>
  </si>
  <si>
    <t>NA</t>
  </si>
  <si>
    <t>Total de consumo fora da organização</t>
  </si>
  <si>
    <t>Gestão de Resíduos</t>
  </si>
  <si>
    <t>Total de resíduos não perigosos gerados, por destinação</t>
  </si>
  <si>
    <t>Reciclagem</t>
  </si>
  <si>
    <t>t</t>
  </si>
  <si>
    <t>GRI 306-4, 306-5  </t>
  </si>
  <si>
    <t>Os resíduos comuns e recicláveis dos núcleos administrativos são pesados e reportados em ferramenta sistematizada. Os resíduos tecnológicos são encaminhados para descaracterização e descarte, e a quantidade é reportada por meio de Certificado de Destinação dos Resíduos. Os resíduos gerados pela rede de agências é estimado a partir da relação peso x funcionário, com base na pesagem realizada em agências que estão em prédios administrativos.</t>
  </si>
  <si>
    <t>Compostagem</t>
  </si>
  <si>
    <t>CDR recuperação energética</t>
  </si>
  <si>
    <t>Aterro sanitário</t>
  </si>
  <si>
    <t>Total de resíduos gerados</t>
  </si>
  <si>
    <t>Gestão de materiais</t>
  </si>
  <si>
    <t>Materiais utilizados - renováveis</t>
  </si>
  <si>
    <t>Papel</t>
  </si>
  <si>
    <t>GRI 301-3, 301-2</t>
  </si>
  <si>
    <t>Valores contemplam materiais de escritório, como papel para impressão, formulários, envelopes, bobinas, lápis, entre outros (sistema de suprimentos online); plástico e metal para produção de cartões (base de dados de cartões produzidos).</t>
  </si>
  <si>
    <t>Madeira certificada</t>
  </si>
  <si>
    <t>Materiais utilizados - não renováveis</t>
  </si>
  <si>
    <t>PVC</t>
  </si>
  <si>
    <t>Metal</t>
  </si>
  <si>
    <t>Material reciclado</t>
  </si>
  <si>
    <t>Plástico (produção de cartões)</t>
  </si>
  <si>
    <t>Mudanças climáticas - Plano de transição</t>
  </si>
  <si>
    <t>Monitoramento de portfólio</t>
  </si>
  <si>
    <t>Emissões financiadas absolutas</t>
  </si>
  <si>
    <t>Escopos 1 e 2</t>
  </si>
  <si>
    <r>
      <t>MtCO</t>
    </r>
    <r>
      <rPr>
        <vertAlign val="subscript"/>
        <sz val="10"/>
        <color theme="1" tint="0.249977111117893"/>
        <rFont val="Bradesco Sans Medium"/>
      </rPr>
      <t>2</t>
    </r>
    <r>
      <rPr>
        <sz val="10"/>
        <color theme="1" tint="0.249977111117893"/>
        <rFont val="Bradesco Sans Medium"/>
      </rPr>
      <t>e</t>
    </r>
  </si>
  <si>
    <t>Intensidade financeira das emissões financiadas</t>
  </si>
  <si>
    <r>
      <t>MtCO</t>
    </r>
    <r>
      <rPr>
        <vertAlign val="subscript"/>
        <sz val="10"/>
        <color theme="1" tint="0.249977111117893"/>
        <rFont val="Bradesco Sans Medium"/>
      </rPr>
      <t>2</t>
    </r>
    <r>
      <rPr>
        <sz val="10"/>
        <color theme="1" tint="0.249977111117893"/>
        <rFont val="Bradesco Sans Medium"/>
      </rPr>
      <t>e/R$ bilhões</t>
    </r>
  </si>
  <si>
    <t>Intensidade física de emissões</t>
  </si>
  <si>
    <t>Alumínio</t>
  </si>
  <si>
    <r>
      <t>tCO</t>
    </r>
    <r>
      <rPr>
        <vertAlign val="subscript"/>
        <sz val="10"/>
        <color theme="1" tint="0.249977111117893"/>
        <rFont val="Bradesco Sans Medium"/>
      </rPr>
      <t>2</t>
    </r>
    <r>
      <rPr>
        <sz val="10"/>
        <color theme="1" tint="0.249977111117893"/>
        <rFont val="Bradesco Sans Medium"/>
      </rPr>
      <t>e/t alumínio</t>
    </r>
  </si>
  <si>
    <t>Cimento</t>
  </si>
  <si>
    <r>
      <t>tCO</t>
    </r>
    <r>
      <rPr>
        <vertAlign val="subscript"/>
        <sz val="10"/>
        <color theme="1" tint="0.249977111117893"/>
        <rFont val="Bradesco Sans Medium"/>
      </rPr>
      <t>2</t>
    </r>
    <r>
      <rPr>
        <sz val="10"/>
        <color theme="1" tint="0.249977111117893"/>
        <rFont val="Bradesco Sans Medium"/>
      </rPr>
      <t>e/t cimento</t>
    </r>
  </si>
  <si>
    <t>Ferro e aço</t>
  </si>
  <si>
    <r>
      <t>tCO</t>
    </r>
    <r>
      <rPr>
        <vertAlign val="subscript"/>
        <sz val="10"/>
        <color theme="1" tint="0.249977111117893"/>
        <rFont val="Bradesco Sans Medium"/>
      </rPr>
      <t>2</t>
    </r>
    <r>
      <rPr>
        <sz val="10"/>
        <color theme="1" tint="0.249977111117893"/>
        <rFont val="Bradesco Sans Medium"/>
      </rPr>
      <t>e/t aço</t>
    </r>
  </si>
  <si>
    <t>Geração de eletricidade</t>
  </si>
  <si>
    <r>
      <t>kgCO</t>
    </r>
    <r>
      <rPr>
        <vertAlign val="subscript"/>
        <sz val="10"/>
        <color theme="1" tint="0.249977111117893"/>
        <rFont val="Bradesco Sans Medium"/>
      </rPr>
      <t>2</t>
    </r>
    <r>
      <rPr>
        <sz val="10"/>
        <color theme="1" tint="0.249977111117893"/>
        <rFont val="Bradesco Sans Medium"/>
      </rPr>
      <t>e/MWh</t>
    </r>
  </si>
  <si>
    <t>Transportes</t>
  </si>
  <si>
    <r>
      <t>gCO</t>
    </r>
    <r>
      <rPr>
        <vertAlign val="subscript"/>
        <sz val="10"/>
        <color theme="1" tint="0.249977111117893"/>
        <rFont val="Bradesco Sans Medium"/>
      </rPr>
      <t>2</t>
    </r>
    <r>
      <rPr>
        <sz val="10"/>
        <color theme="1" tint="0.249977111117893"/>
        <rFont val="Bradesco Sans Medium"/>
      </rPr>
      <t>e/km</t>
    </r>
  </si>
  <si>
    <t>Financiamento à cadeia de energia a partir do carvão</t>
  </si>
  <si>
    <t>Carvão</t>
  </si>
  <si>
    <t>R$ milhões</t>
  </si>
  <si>
    <t>Financiamento climático</t>
  </si>
  <si>
    <t>Produtos e operações rotuladas</t>
  </si>
  <si>
    <t>Engajamento de times comerciais</t>
  </si>
  <si>
    <t>Gerentes comerciais</t>
  </si>
  <si>
    <t>Quantidade de funcionários engajados</t>
  </si>
  <si>
    <t>número</t>
  </si>
  <si>
    <t>Engajamento de clientes</t>
  </si>
  <si>
    <t>Clientes pessoa jurídica</t>
  </si>
  <si>
    <t>Quantidade de clientes engajados</t>
  </si>
  <si>
    <t>NA = não aplicável</t>
  </si>
  <si>
    <t>ND = não disponível</t>
  </si>
  <si>
    <t>Nota: Foi mantida a apresentação do desempenho do Bradesco em 2019 apenas na planilha de indicadores ambientais, devido ser o ano-base das metas estabelecidas pelo Plano Diretor de Ecoeficiência.</t>
  </si>
  <si>
    <t>¹ Programa Brasileiro GHG Protocol: https://eaesp.fgv.br/centros/centro-estudos-sustentabilidade/projetos/programa-brasileiro-ghg-protocol. Ferramenta de cálculo: https://eaesp.fgv.br/sites/eaesp.fgv.br/files/u1087/ferramenta_ghg_protocol_v2026.0.1.xlsx</t>
  </si>
  <si>
    <t>Justificativa</t>
  </si>
  <si>
    <t>Clientes</t>
  </si>
  <si>
    <t>Número de Clientes</t>
  </si>
  <si>
    <t>número de clientes</t>
  </si>
  <si>
    <t>milhões</t>
  </si>
  <si>
    <t>Visão do cliente por CPF/CNPJ únicos, sem sobreposição</t>
  </si>
  <si>
    <t xml:space="preserve">Análise de toda posição consolidada de clientes correntistas ativos e todas as demais empresas do conglomerado. </t>
  </si>
  <si>
    <t>Satisfação de clientes</t>
  </si>
  <si>
    <t>NPS</t>
  </si>
  <si>
    <t>NPS Pessoa Física</t>
  </si>
  <si>
    <t>NPS (base 100)</t>
  </si>
  <si>
    <t>GRI 3-3</t>
  </si>
  <si>
    <t xml:space="preserve">Cálculo em "base 100", onde NPS 2023 = 100, com aplicação da proporção de crescimento de 2024 e 2025 sobre essa base. </t>
  </si>
  <si>
    <t>Embora existam registros históricos anteriores a 2023, optou-se por estabelecer esse ano como base a fim de demonstrar crescimento mais condizente ao momento do Banco.</t>
  </si>
  <si>
    <t>Mecanismos de Queixa - Organização Bradesco</t>
  </si>
  <si>
    <t>Bacen</t>
  </si>
  <si>
    <t>total de queixas identificadas</t>
  </si>
  <si>
    <t>SASB FN-AC-270a.1, FN-CF-270a.4, FN-IN-270a.2</t>
  </si>
  <si>
    <t>Base de dados de manifestações recebidas pela Organização em todos os canais disponíveis a clientes e não clientes (agências, telebanco, fale conosco - primeira instância, BCB, CVM, ouvidoria, procon, defensoria pública, consumidor.gov.br, entre outros).</t>
  </si>
  <si>
    <t>GRI 2-4: Os dados históricos foram recalculados para incluir  os números de consumidor.gov.br, antes considerados em uma linha de órgãos de proteção ao consumidor, e somente do Grupo Segurador.</t>
  </si>
  <si>
    <t>queixas endereçadas e resolvidas</t>
  </si>
  <si>
    <t>consumidor.gov.br</t>
  </si>
  <si>
    <t>procon</t>
  </si>
  <si>
    <t>Ouvidoria</t>
  </si>
  <si>
    <t>carta/imprensa/proteste</t>
  </si>
  <si>
    <t>Total</t>
  </si>
  <si>
    <t>Total de reclamações apresentadas em fóruns formais de proteção ao consumidor</t>
  </si>
  <si>
    <t>Efetividade de Resolução</t>
  </si>
  <si>
    <t xml:space="preserve">total de reclamações recebidas, resolvidas em até cinco dias úteis </t>
  </si>
  <si>
    <r>
      <t xml:space="preserve">Para chegar ao percentual de atendimento em até 5 dias da Organização, ponderou-se o total de manifestações de cada ouvidoria (Banco Bradesco e Grupo Bradesco Seguros) </t>
    </r>
    <r>
      <rPr>
        <i/>
        <sz val="10"/>
        <color theme="1" tint="0.249977111117893"/>
        <rFont val="Bradesco Sans"/>
      </rPr>
      <t>versus</t>
    </r>
    <r>
      <rPr>
        <sz val="10"/>
        <color theme="1" tint="0.249977111117893"/>
        <rFont val="Bradesco Sans"/>
      </rPr>
      <t xml:space="preserve"> seu percentual de atendimento nesse prazo.</t>
    </r>
  </si>
  <si>
    <t>Privacidade de Dados</t>
  </si>
  <si>
    <t>queixas comprovadas quanto à violação da privacidade de clientes ou da conformidade com normas relativas à privacidade de dados pessoais</t>
  </si>
  <si>
    <t>GRI 418-1 
SASB FN-CF-220a.1; FN-CB-230a.1, FN-CF-230a.1</t>
  </si>
  <si>
    <t>Pessoas</t>
  </si>
  <si>
    <t>Perfil de funcionários no Brasil</t>
  </si>
  <si>
    <t>Funcionários no Brasil</t>
  </si>
  <si>
    <t>Total de Funcionários</t>
  </si>
  <si>
    <t>GRI 2-7</t>
  </si>
  <si>
    <t>Contempla funcionários e aprendizes do Banco e Ligadas.
Não contempla estatutários, funcionários no exterior, aposentados por invalidez e estagiários.</t>
  </si>
  <si>
    <t>Funcionários no Brasil,
por região</t>
  </si>
  <si>
    <t>Norte</t>
  </si>
  <si>
    <t>Nordeste</t>
  </si>
  <si>
    <t>Centro-oeste</t>
  </si>
  <si>
    <t>Sudeste</t>
  </si>
  <si>
    <t>Sul</t>
  </si>
  <si>
    <t>Funcionários em período integral, por região</t>
  </si>
  <si>
    <t>Contempla funcionários com jornada equivalente a 220h mensais do Banco e Ligadas.
Não contempla estatutários, funcionários no exterior, aposentados por invalidez, aprendizes e estagiários.</t>
  </si>
  <si>
    <t>Funcionários em período parcial, por região</t>
  </si>
  <si>
    <t>Contempla funcionários e aprendizes com jornada equivalente a 180h mensais do Banco e Ligadas.
Não contempla estatutários, funcionários no exterior, aposentados por invalidez e estagiários.</t>
  </si>
  <si>
    <t>Funcionários permanentes, por região</t>
  </si>
  <si>
    <t>Contempla funcionários do Banco e Ligadas.
Não contempla estatutários, funcionários no exterior, aposentados por invalidez, aprendizes e estagiários.</t>
  </si>
  <si>
    <t>Funcionários temporários, por região</t>
  </si>
  <si>
    <t>Contempla aprendizes do Banco e Ligadas.
Não contempla estatutários, funcionários (Brasil e exterior),  aposentados por invalidez e estagiários.</t>
  </si>
  <si>
    <t>Funcionários por gênero</t>
  </si>
  <si>
    <t>Mulheres</t>
  </si>
  <si>
    <t>GRI 2-7 | SASB FN-AC-330a.1, FN-IB-330a.1</t>
  </si>
  <si>
    <t>Homens</t>
  </si>
  <si>
    <t>Funcionários em tempo integral, por gênero</t>
  </si>
  <si>
    <t>Funcionários em tempo parcial, por gênero</t>
  </si>
  <si>
    <t>Contempla funcionários e aprendizes com jornada equivalente a 180h mensais do Banco e Ligadas.
Não contempla funcionários no exterior, estagiários, estatutários, aposentados por invalidez.</t>
  </si>
  <si>
    <t>Funcionários permanentes, por gênero</t>
  </si>
  <si>
    <t>Funcionários temporários, por gênero</t>
  </si>
  <si>
    <t xml:space="preserve"> Mulheres por categoria funcional</t>
  </si>
  <si>
    <t>Diretoria + Conselho de Administração</t>
  </si>
  <si>
    <t xml:space="preserve">GRI 405-1
SASB FN-AC-330a.1, 
FN-IB-330a.1
</t>
  </si>
  <si>
    <t>Contempla funcionários, aprendizes, estagiários e estatutários do Banco e Ligadas, incluindo funcionários da Bradesco Asset (AC) e do Bradesco BBI (IB). Não contempla funcionários no exterior e aposentados por invalidez.</t>
  </si>
  <si>
    <t>Até 2023, divulgávamos o número utilizando como denominador o total de funcionários na Organização, mais estagiários e estatutários. A partir de 2024, para melhor resposta ao indicador, utilizamos como denominador o total de pessoas na categoria funcional.</t>
  </si>
  <si>
    <t>Superintendência</t>
  </si>
  <si>
    <t>Gerência</t>
  </si>
  <si>
    <t>Coordenação / Supervisão</t>
  </si>
  <si>
    <t>Administrativo</t>
  </si>
  <si>
    <t>Operacional</t>
  </si>
  <si>
    <t>Aprendiz</t>
  </si>
  <si>
    <t>Estagiário</t>
  </si>
  <si>
    <t>Funcionários por faixa etária</t>
  </si>
  <si>
    <t>Abaixo de 30 anos</t>
  </si>
  <si>
    <t>GRI 405-1</t>
  </si>
  <si>
    <t>Contempla funcionários, aprendizes, estagiários e estatutários do Banco e Ligadas.
Não contempla funcionários no exterior e aposentados por invalidez.</t>
  </si>
  <si>
    <t>Entre 30-50 anos</t>
  </si>
  <si>
    <t>Acima de 50 anos</t>
  </si>
  <si>
    <t>abaixo de 30 anos</t>
  </si>
  <si>
    <t>entre 30 e 50 anos</t>
  </si>
  <si>
    <t>acima de 50 anos</t>
  </si>
  <si>
    <t>Funcionários por cor/etnia</t>
  </si>
  <si>
    <t>Brancos</t>
  </si>
  <si>
    <t>GRI 405-1
SASB FN-AC-330a.1, 
FN-IB-330a.1</t>
  </si>
  <si>
    <t>Contempla funcionários, aprendizes, estagiários e estatutários do Banco e Ligadas, incluindo funcionários da Bradesco Asset (AC) e do Bradesco BBI (IB).
Não contempla funcionários no exterior e aposentados por invalidez.</t>
  </si>
  <si>
    <t>Negros</t>
  </si>
  <si>
    <t>Asiáticos</t>
  </si>
  <si>
    <t>Indígenas</t>
  </si>
  <si>
    <t>Não declarados</t>
  </si>
  <si>
    <t>Negros por categoria funcional</t>
  </si>
  <si>
    <t>Contempla funcionários, aprendizes, estagiários e estatutários do Banco e Ligadas, incluindo funcionários da Bradesco Asset (AC) e do Bradesco BBI (IB). Não contempla funcionários no exterior e aposentados por invalidez. 
Negros contemplam pretos e pardos.</t>
  </si>
  <si>
    <t>Indígenas por categoria funcional</t>
  </si>
  <si>
    <t>Asiáticos por categoria funcional</t>
  </si>
  <si>
    <t>Contempla funcionários, aprendizes, estagiários e estatutários do Banco e Ligadas, incluindo funcionários da Bradesco Asset (AC) e do Bradesco BBI (IB).
Não contempla funcionários no exterior, expatriados e aposentados por invalidez.</t>
  </si>
  <si>
    <t>PCDs</t>
  </si>
  <si>
    <t>Total funcionários com deficiência</t>
  </si>
  <si>
    <t>Contempla funcionários, aprendizes, estagiários e estatutários do Banco e Ligadas. Não contempla funcionários no exterior e aposentados por invalidez.</t>
  </si>
  <si>
    <t xml:space="preserve">Funcionários com deficiência, por categoria funcional </t>
  </si>
  <si>
    <t>Funcionários com deficiência, por gênero</t>
  </si>
  <si>
    <t>Funcionários com deficiência, por região</t>
  </si>
  <si>
    <t xml:space="preserve">Total de trabalhadores que não são empregados </t>
  </si>
  <si>
    <t>Profissionais terceiros a serviço da Organização - colaboradores</t>
  </si>
  <si>
    <t>GRI 2-8</t>
  </si>
  <si>
    <t>Contempla colaboradores da Organização Bradesco, exceto estagiários. Chamamos de “colaborador” o profissional “não funcionário”, os quais são contratados para prestação de serviços na Organização, alocados fisicamente ou não e gerenciados via sistema de "não funcionários" (Techsocial). São exemplos: advogados, arquitetos, consultores, engenheiros, profissionais de limpeza e manutenção, médicos, vigilantes, parceiros de negócios (correspondentes bancários, formalizadores de negócios, estipulantes), reguladores, oficiais de justiça e o agente de integração IEL-Instituto Euvaldo Lodi, entre outros.</t>
  </si>
  <si>
    <t>Em 2023, houve mudança na base considerada para levantamento do número desses profissionais.</t>
  </si>
  <si>
    <t>Estagiários</t>
  </si>
  <si>
    <t>Contempla todos os estagiários do Banco e ligadas</t>
  </si>
  <si>
    <t>Contratações</t>
  </si>
  <si>
    <t>Contratações por gênero</t>
  </si>
  <si>
    <t>GRI 401-1</t>
  </si>
  <si>
    <t>Contratações de funcionários e aprendizes, no Banco e ligadas.
Não contempla estatutários, funcionários no exterior e estagiários.
O denominador considerado é o total do quadro funcional no Brasil, em dezembro/25</t>
  </si>
  <si>
    <t>Contratações por raça/etnia</t>
  </si>
  <si>
    <t xml:space="preserve">GRI 401-1
</t>
  </si>
  <si>
    <t>Não Informado</t>
  </si>
  <si>
    <t>Contratações por região</t>
  </si>
  <si>
    <t xml:space="preserve">Contratações por faixa etária </t>
  </si>
  <si>
    <t>Contratações por categoria funcional</t>
  </si>
  <si>
    <t>Coordenação/Supervisão</t>
  </si>
  <si>
    <t>Movimentações internas</t>
  </si>
  <si>
    <t>Movimentações internas por gênero</t>
  </si>
  <si>
    <t>DJSI 3.3.4</t>
  </si>
  <si>
    <t>Movimentações de funcionários e aprendizes, no Banco e ligadas.
Não contempla estatutários, funcionários no exterior, fundações e estagiários.
O denominador considerado é o total do quadro funcional no Brasil, em dezembro/25</t>
  </si>
  <si>
    <t>Movimentações por raça/etnia</t>
  </si>
  <si>
    <t xml:space="preserve">Movimentações por faixa etária </t>
  </si>
  <si>
    <t>Movimentações por categoria funcional</t>
  </si>
  <si>
    <t>Desligamentos</t>
  </si>
  <si>
    <t>Empregados que deixaram a empresa, por gênero</t>
  </si>
  <si>
    <t>Desligamentos de funcionários e aprendizes, no Banco e ligadas.
Não contempla estatutários, funcionários no exterior, fundações e estagiários.
O denominador considerado é o total do quadro funcional no Brasil, em dezembro/25</t>
  </si>
  <si>
    <t>Empregados que deixaram a empresa, por raça/etnia</t>
  </si>
  <si>
    <t>Empregados que deixaram a empresa, por região</t>
  </si>
  <si>
    <t>Empregados que deixaram a empresa, por faixa etária</t>
  </si>
  <si>
    <t>Empregados que deixaram a empresa, por categoria funcional</t>
  </si>
  <si>
    <t>Rotatividade</t>
  </si>
  <si>
    <t>Média entre contratados e desligados, dividida pelo total de funcionários no Brasil, em dezembro/25.
Não contempla estatutários, funcionários no exterior, fundações e estagiários.</t>
  </si>
  <si>
    <t>Voluntária</t>
  </si>
  <si>
    <t>DJSI 3.3.8</t>
  </si>
  <si>
    <t>Rotatividade por gênero</t>
  </si>
  <si>
    <t>Rotatividade voluntária por gênero</t>
  </si>
  <si>
    <t>Desligamentos voluntários divididos pelo total de funcionários no Brasil, em dezembro/25.
Não contempla estatutários, funcionários no exterior, fundações e estagiários.</t>
  </si>
  <si>
    <t>Rotatividade por raça/etnia</t>
  </si>
  <si>
    <t>Rotatividade voluntária por raça/etnia</t>
  </si>
  <si>
    <t>Rotatividade por faixa etária</t>
  </si>
  <si>
    <t>Rotatividade voluntária por faixa etária</t>
  </si>
  <si>
    <t>Rotatividade por região</t>
  </si>
  <si>
    <t>Rotatividade por categoria funcional</t>
  </si>
  <si>
    <t>Rotatividade voluntária por categoria funcional</t>
  </si>
  <si>
    <t>Licença Maternidade/ Paternidade</t>
  </si>
  <si>
    <t>Empregados com direito a usufruir da licença</t>
  </si>
  <si>
    <t>homens</t>
  </si>
  <si>
    <t>GRI 401-3</t>
  </si>
  <si>
    <t>Todos os funcionários têm direito à licença parental. O número considera funcionários e aprendizes do Banco e ligadas. Não contempla estatutários, funcionários no exterior, fundações, aposentados por invalidez e estagiários.</t>
  </si>
  <si>
    <t>mulheres</t>
  </si>
  <si>
    <t>Empregados que tiraram a licença no ano vigente</t>
  </si>
  <si>
    <t>Contempla funcionários e aprendizes do Banco e ligadas. 
Não contempla estatutários, funcionários no exterior, fundações, aposentados por invalidez e estagiários.</t>
  </si>
  <si>
    <t>Empregados que tiraram a licença no ano vigente e cuja licença termina no ano vigente</t>
  </si>
  <si>
    <t>Empregados que tiraram a licença no ano vigente e cuja licença termina no ano seguinte</t>
  </si>
  <si>
    <t>Empregados com expectativa de retorno no ano vigente</t>
  </si>
  <si>
    <t>Empregados que retornaram ao trabalho no período, após o término da licença</t>
  </si>
  <si>
    <t>Empregados que NÃO retornaram ao trabalho, no período, após o término da licença</t>
  </si>
  <si>
    <t>Empregados que voltaram a trabalhar após a licença e que ainda estiveram empregados 12 meses após o retorno ao trabalho</t>
  </si>
  <si>
    <t>Taxa de retorno</t>
  </si>
  <si>
    <t>Total de funcionários que retornaram ao trabalho após a licença dividido pelo total de funcionários que deveriam retornar, multiplicado por 100. Não contempla estatutários, funcionários no exterior, fundações, aposentados por invalidez e estagiários.</t>
  </si>
  <si>
    <t>Taxa de retenção</t>
  </si>
  <si>
    <t>Total de funcionários que permaneceram na Organização 12 meses após retornarem da licença dividido pelo total de funcionários que retornaram da licença no período de relato anterior, multiplicado por 100. Não contempla estatutários, funcionários no exterior, fundações, aposentados por invalidez e estagiários.</t>
  </si>
  <si>
    <t>Absenteísmo</t>
  </si>
  <si>
    <t>Taxa de Absenteísmo</t>
  </si>
  <si>
    <t>Considera o total de dias de ausência de funcionários e aprendizes do banco e ligadas, descontadas as férias, dividido pela quantidade média de funcionários no ano, multiplicado pelos 330 dias úteis. Não contempla estatutários, funcionários no exterior, fundações, aposentados por invalidez e estagiários</t>
  </si>
  <si>
    <t>Treinamento</t>
  </si>
  <si>
    <t>Média de horas de treinamento por categoria funcional</t>
  </si>
  <si>
    <t>GRI 404-1</t>
  </si>
  <si>
    <t>Média horas de treinamento online e presencial.
Contempla funcionários, aprendizes, estagiários e estatutários do Banco e Ligadas.
Não contempla funcionários no exterior, fundações e aposentados por invalidez.</t>
  </si>
  <si>
    <t>Média de horas de treinamento por gênero</t>
  </si>
  <si>
    <t>Média de horas de treinamento por faixa etária</t>
  </si>
  <si>
    <t>DJSI 3.3.1</t>
  </si>
  <si>
    <t>Média de horas de treinamento por raça/etnia</t>
  </si>
  <si>
    <t xml:space="preserve">Indígenas </t>
  </si>
  <si>
    <t>Média de horas de treinamento por nível gerencial</t>
  </si>
  <si>
    <t>Gestão Sr.</t>
  </si>
  <si>
    <t>Média Gestão</t>
  </si>
  <si>
    <t>Gestão Jr.</t>
  </si>
  <si>
    <t>Média de horas por FTE dedicadas ao treinamento e desenvolvimento</t>
  </si>
  <si>
    <t>Valor médio gasto por FTE em treinamento e desenvolvimento</t>
  </si>
  <si>
    <t>reais</t>
  </si>
  <si>
    <t>Funcionários treinados em</t>
  </si>
  <si>
    <t>Ética</t>
  </si>
  <si>
    <t>GRI 2-24</t>
  </si>
  <si>
    <t>Total e percentual de funcionários, aprendizes, estagiários e estatutários treinados, do Banco e Ligadas.
Não contempla funcionários no exterior, fundações e aposentados por invalidez.</t>
  </si>
  <si>
    <r>
      <t xml:space="preserve">
A variação nos indicadores de </t>
    </r>
    <r>
      <rPr>
        <b/>
        <sz val="10"/>
        <color rgb="FF404040"/>
        <rFont val="Bradesco Sans"/>
      </rPr>
      <t>Diversidade e Direitos Humanos</t>
    </r>
    <r>
      <rPr>
        <sz val="10"/>
        <color rgb="FF404040"/>
        <rFont val="Bradesco Sans"/>
      </rPr>
      <t xml:space="preserve"> ocorre porque, até 2023, não existiam cursos obrigatórios e os temas eram tratados de forma unificada. A partir de 2024, os conteúdos foram separados em duas trilhas específicas e passaram a incluir formações obrigatórias, ampliando significativamente a participação.
Além disso, ampliamos o nosso portfólio com novas soluções de educação voltadas à </t>
    </r>
    <r>
      <rPr>
        <b/>
        <sz val="10"/>
        <color rgb="FF404040"/>
        <rFont val="Bradesco Sans"/>
      </rPr>
      <t>saúde, segurança, bem‑estar e equilíbrio de vida</t>
    </r>
    <r>
      <rPr>
        <sz val="10"/>
        <color rgb="FF404040"/>
        <rFont val="Bradesco Sans"/>
      </rPr>
      <t xml:space="preserve">, proporcionando mais oportunidades de desenvolvimento para os funcionários, o que também contribui para o aumento dos indicadores de treinamento. (GRI 2-4) </t>
    </r>
  </si>
  <si>
    <t>Prevenção à corrupção</t>
  </si>
  <si>
    <t>Relacionamento com clientes e usuários</t>
  </si>
  <si>
    <t>Prevenção à lavagem de dinheiro</t>
  </si>
  <si>
    <t>Compliance</t>
  </si>
  <si>
    <t>Assédio</t>
  </si>
  <si>
    <t>Diversidade</t>
  </si>
  <si>
    <t>Direitos Humanos</t>
  </si>
  <si>
    <t>Segurança da informação</t>
  </si>
  <si>
    <t>Saúde e segurança no trabalho</t>
  </si>
  <si>
    <t>Riscos</t>
  </si>
  <si>
    <t>Avaliação de desempenho</t>
  </si>
  <si>
    <t>Avaliação de competências</t>
  </si>
  <si>
    <t>Funcionários elegíveis</t>
  </si>
  <si>
    <t>Total de avaliações completas dividido pelo total de avaliações enviadas.
Contempla funcionários do banco e de empresas  ligadas. 
Não contempla estatutários, expatriados, aprendizes, estagiários, funcionários em licença no período e Fundação Bradesco.</t>
  </si>
  <si>
    <t>Indicador não disponível em 2025 devido à atualização do ciclo de avaliação de competências, que está em processo de implantação gradual.</t>
  </si>
  <si>
    <t>Até o momento de divulgação deste relatório, 98% dos funcionários elegíveis haviam concluído o processo de avaliação de desempenho.</t>
  </si>
  <si>
    <t>Proporção do salário-base entre homens e mulheres</t>
  </si>
  <si>
    <t>taxa</t>
  </si>
  <si>
    <t>GRI 405-2</t>
  </si>
  <si>
    <t>Média de remuneração dos homens de cada grupo dividido pela média de remuneração de mulheres de cada grupo. 
Para o grupo "Diretoria + Conselho de Administração", considera-se a média de honorários anual e a média do total de compensações. Para os demais grupos, considera-se a média de salários-base e salário-base mais outros incentivos financeiros, conforme demandado pelo indicador. 
São considerados os funcionários, aprendizes e estagiários de todas as empresas do consolidado financeiro. Não contempla os funcionários no exterior e os aposentados por invalidez.</t>
  </si>
  <si>
    <t>Diretoria + Conselho de Administração 
(salário base + outros incentivos financeiros)</t>
  </si>
  <si>
    <t>Superintendência 
(salário base + outros incentivos financeiros)</t>
  </si>
  <si>
    <t>Gerência 
(Salário base + outros incentivos financeiros)</t>
  </si>
  <si>
    <r>
      <t xml:space="preserve">Nos anos anteriores foram divulgados valores com pequenas variações decimais para as categorias Aprendiz e Estagiário. Após revisão, confirmamos que não há diferença salarial nesses níveis hierárquicos, pois ambos recebem valores padronizados de bolsa auxílio.
Assim, o valor correto a ser reportado é 1,00, e os dados apresentados anteriormente decorreram de variações metodológicas que já foram ajustadas. </t>
    </r>
    <r>
      <rPr>
        <b/>
        <sz val="10"/>
        <color rgb="FF404040"/>
        <rFont val="Bradesco Sans"/>
      </rPr>
      <t>GRI 2-4</t>
    </r>
  </si>
  <si>
    <t>Satisfação e Engajamento</t>
  </si>
  <si>
    <t>Por gênero</t>
  </si>
  <si>
    <t>Pesquisa disponibilizada a todos os funcionários do Banco e Ligadas. Percentual de favorabilidade.</t>
  </si>
  <si>
    <t>Por faixa etária</t>
  </si>
  <si>
    <t>De 31 a 50 anos</t>
  </si>
  <si>
    <t>Por posição de liderança</t>
  </si>
  <si>
    <t>Líderes</t>
  </si>
  <si>
    <t>Não Líderes</t>
  </si>
  <si>
    <t>Percentual de trabalhadores representados por um sindicato ou abrangidos por acordos de negociação coletiva</t>
  </si>
  <si>
    <t>DJSI 3.1.7</t>
  </si>
  <si>
    <t>Saúde e segurança ocupacional</t>
  </si>
  <si>
    <t xml:space="preserve">
Acidentes de trabalho</t>
  </si>
  <si>
    <t>Número de horas trabalhadas (em milhões)</t>
  </si>
  <si>
    <t>GRI 403-9</t>
  </si>
  <si>
    <t>Óbitos resultantes de acidentes de trabalho</t>
  </si>
  <si>
    <t>Acidentes de trabalho típico ou de trajeto que levam a óbito</t>
  </si>
  <si>
    <t>índice</t>
  </si>
  <si>
    <t>Acidentes de trabalho com consequência grave (exceto óbitos)</t>
  </si>
  <si>
    <t>Acidentes de trabalho de comunicação obrigatória</t>
  </si>
  <si>
    <t>Todo acidente de trabalho em que o funcionário seja afastado por incapacidade laborativa por um dia ou mais, deve ser comunicado à previdência social, via e-social, com abertura de CAT.</t>
  </si>
  <si>
    <t>Principais tipos de acidente de trabalho</t>
  </si>
  <si>
    <t>texto</t>
  </si>
  <si>
    <t>Típico - ocorrem no exercício do trabalho, provocando lesão corporal;  
Trajeto - ocorrem no deslocamento do funcionário até o trabalho</t>
  </si>
  <si>
    <t>Doenças profissionais</t>
  </si>
  <si>
    <t>Óbitos resultantes de doenças profissionais</t>
  </si>
  <si>
    <t>GRI 403-10</t>
  </si>
  <si>
    <t>Doenças profissionais de comunicação obrigatória</t>
  </si>
  <si>
    <t>Casos identificados de doença relacionada à atividade profissional - cruzamento entre CID (Código Internacional de Doenças) e CNAE (Classificação Nacional de Atividades Econômicas), conforme classificação do NTEP (Nexo Técnico Epidemiológico Previdenciário), e notificadas com emissão de CAT por doença ocupacional.</t>
  </si>
  <si>
    <t>Principais tipos de doenças profissionais</t>
  </si>
  <si>
    <t>CID S, CID M, 
CID F e CID R</t>
  </si>
  <si>
    <t>CID M, CID G e CID F</t>
  </si>
  <si>
    <t>CID F, CID M, CID G</t>
  </si>
  <si>
    <t>Principais casos de doenças ocupacionais, conforme o CID</t>
  </si>
  <si>
    <t>Comunidade</t>
  </si>
  <si>
    <t>Investimento Sociambiental</t>
  </si>
  <si>
    <t>investimento total em projetos socioambientais</t>
  </si>
  <si>
    <t>R$ mil</t>
  </si>
  <si>
    <t>GRI 203-2</t>
  </si>
  <si>
    <t>recursos próprios</t>
  </si>
  <si>
    <t>Total de doações e patrocínios viabilizados por recursos próprios</t>
  </si>
  <si>
    <t>a) doações sociais</t>
  </si>
  <si>
    <t>b) patrocínios</t>
  </si>
  <si>
    <t>leis de incentivo</t>
  </si>
  <si>
    <t>Total de doações e patrocínios incentivados (Leis de Incentivo)</t>
  </si>
  <si>
    <t>a) rouanet</t>
  </si>
  <si>
    <t>c) esporte</t>
  </si>
  <si>
    <t>d) estatuto da criança e do adolescente (ECA)</t>
  </si>
  <si>
    <t>e) pronon e pronas</t>
  </si>
  <si>
    <t>f) idoso</t>
  </si>
  <si>
    <t>Fundação Bradesco</t>
  </si>
  <si>
    <t>Valor total investido pela Fundação Bradesco para o desenvolvimento de suas atividades</t>
  </si>
  <si>
    <t>Voluntariado³</t>
  </si>
  <si>
    <t>ações realizadas</t>
  </si>
  <si>
    <t>Volume total de ações registradas no Portal Voluntários Bradesco</t>
  </si>
  <si>
    <t>voluntários participantes</t>
  </si>
  <si>
    <t>Número de funcionários e estagiários que participaram de ao menos uma ação de voluntariado no ano</t>
  </si>
  <si>
    <t>horas dedicadas</t>
  </si>
  <si>
    <t>Volume total de horas dedicadas pelos funcionários e estagiários nas ações registradas no Portal Voluntários Bradesco</t>
  </si>
  <si>
    <t>pessoas beneficiadas</t>
  </si>
  <si>
    <t>Número total de pessoas beneficiadas pelas ações registradas no Portal Voluntários Bradesco</t>
  </si>
  <si>
    <t>ND = Não disponível</t>
  </si>
  <si>
    <t>Principais dados financeiros</t>
  </si>
  <si>
    <t>Resultados recorrentes</t>
  </si>
  <si>
    <t>margem financeira</t>
  </si>
  <si>
    <t>R$ bilhões</t>
  </si>
  <si>
    <t>Book 4T25</t>
  </si>
  <si>
    <t>PDD expandida</t>
  </si>
  <si>
    <t>resultado bruto da intermediação financeira</t>
  </si>
  <si>
    <t>resultado das operações de seguros, previdência e capitalização</t>
  </si>
  <si>
    <t>receitas de prestação de serviços</t>
  </si>
  <si>
    <t>despesas de pessoal</t>
  </si>
  <si>
    <t>outras despesas administrativas</t>
  </si>
  <si>
    <t>outras receitas/despesas operacionais</t>
  </si>
  <si>
    <t>despesas tributárias</t>
  </si>
  <si>
    <t>resultado de participação em coligadas</t>
  </si>
  <si>
    <t>lucro líquido recorrente</t>
  </si>
  <si>
    <t>Outras informações</t>
  </si>
  <si>
    <t>ativos totais</t>
  </si>
  <si>
    <t>R$ trilhões</t>
  </si>
  <si>
    <t>carteira de crédito expandida</t>
  </si>
  <si>
    <t>Valor adicionado</t>
  </si>
  <si>
    <t>valor econômico gerado</t>
  </si>
  <si>
    <t>Valor adicionado a distribuir</t>
  </si>
  <si>
    <t>GRI 201-1 | SASB FN-CF-270a.1; Book 4T25</t>
  </si>
  <si>
    <t>Valor adicionado a distribuir = Receitas (-) Despesas de intermediação financeira (-) Insumos adquiridos de terceiros (-) Depreciação e amortização (+) Valor adicionado recebido em transferência
Relatório de Análise Econômica e Financeira - 4T23 p. 69; 4T24 p. 79; 4T25 p. 69</t>
  </si>
  <si>
    <t>Dados históricos foram recalculados conforme Resolução CMN 4.966/2021. GRI 2-4.</t>
  </si>
  <si>
    <t>remuneração ao trabalho</t>
  </si>
  <si>
    <t>contribuição ao governo (impostos, taxas e contribuições)</t>
  </si>
  <si>
    <t>JCP e dividendos pagos aos acionistas (pagos e provisionados)</t>
  </si>
  <si>
    <t>remuneração de capitais de terceiros - alugueis e arrendamento de bens</t>
  </si>
  <si>
    <t>valor econômico retido</t>
  </si>
  <si>
    <t>reinvestidos em nossos negócios, produtos e serviços</t>
  </si>
  <si>
    <t>Produtos Socioambientais</t>
  </si>
  <si>
    <t>Produtos próprios</t>
  </si>
  <si>
    <t>com benefícios ambientais</t>
  </si>
  <si>
    <t>GRI G4 FS6, FS7, FS8 | SASB FN-CB-240a.1</t>
  </si>
  <si>
    <t>Consolidação do saldo em produtos próprios com benefícios ambientais e sociais (como Fotovoltaica, Aquecedor Solar, Veículos Elétricos e Híbridos, Microcrédito, Acessibilidade, Arranjos Produtivos Locais, entre outros), e saldo em repasses do BNDES (como Finame, Moderagro, Moderinfra, Proirriga, Prodecoop, Fundo Clima, Pronaf, Pronamp, entre outros)</t>
  </si>
  <si>
    <t>A partir de 2024, passamos a monitorar tanto a linha própria, quanto a linha via repasses do Pronamp (Programa Nacional de Apoio ao Médio Produtor Rural) no âmbito de negócios sustentáveis</t>
  </si>
  <si>
    <t>com benefícios sociais</t>
  </si>
  <si>
    <t>Repasses</t>
  </si>
  <si>
    <t>Investimentos responsáveis</t>
  </si>
  <si>
    <t>Gestão de ativos</t>
  </si>
  <si>
    <t>volume total de ativos sob gestão</t>
  </si>
  <si>
    <t>SASB FN-AC-000.B</t>
  </si>
  <si>
    <t>Assets under Management (AuM) com avaliação ESG</t>
  </si>
  <si>
    <t>GRI FS11 | SASB FN-AC-410a.1</t>
  </si>
  <si>
    <t>total de ativos com avaliação ESG sujeitos à triagem ambiental e/ou social positiva</t>
  </si>
  <si>
    <t>companhias que podem ocasionar dependência química e/ou riscos ou danos à saúde</t>
  </si>
  <si>
    <t>ISE MNIfsCRP-b</t>
  </si>
  <si>
    <t>companhias que produzem ou comercializam produtos de combustíveis fósseis</t>
  </si>
  <si>
    <t>ISE MNIfsCRP-d</t>
  </si>
  <si>
    <t>companhias que podem ocasionar riscos à saúde ou à segurança alimentar e nutricional</t>
  </si>
  <si>
    <t>Remuneração</t>
  </si>
  <si>
    <t>Remuneração da alta direção</t>
  </si>
  <si>
    <t>Remuneração fixa</t>
  </si>
  <si>
    <t>GRI 2-19</t>
  </si>
  <si>
    <t>Remuneração variável</t>
  </si>
  <si>
    <t>Benefícios de aposentadoria</t>
  </si>
  <si>
    <t>Proporção da remuneração total anual</t>
  </si>
  <si>
    <t>proporção entre a maior remuneração e a remuneração média da organização</t>
  </si>
  <si>
    <t>GRI 2-21</t>
  </si>
  <si>
    <t>Remuneração total anual do indivíduo mais bem pago da Organização dividido pela Remuneração total anual média de todos os funcionários</t>
  </si>
  <si>
    <t>Relacionamento com fornecedores</t>
  </si>
  <si>
    <t>Panorama</t>
  </si>
  <si>
    <t>número de fornecedores cadastrados</t>
  </si>
  <si>
    <t xml:space="preserve">GRI 2-23, 2-24, 2-29, G4 FS1 </t>
  </si>
  <si>
    <t>Base de fornecedores com status "Homologados"</t>
  </si>
  <si>
    <t>número de fornecedores homologados</t>
  </si>
  <si>
    <t>Quantidade de fornecedores homologados no ano</t>
  </si>
  <si>
    <t>número de fornecedores com contratos ativos</t>
  </si>
  <si>
    <t>Quantidade de fornecedores com contratos ativos ao final do exercício</t>
  </si>
  <si>
    <t>valor total contratado</t>
  </si>
  <si>
    <t>GRI 204-1</t>
  </si>
  <si>
    <t>Total de gastos com fornecedores da Organização Bradesco (Banco Bradesco, Grupo Bradesco Seguros, exceto unidades no exterior)</t>
  </si>
  <si>
    <t>Gastos com fornecedores por região</t>
  </si>
  <si>
    <t>norte</t>
  </si>
  <si>
    <t>A distribuição dos percentuais por regiões em 2025 considera somente os gastos com fornecedores do Banco Bradesco no Brasil. A soma totaliza 99,2% porque os demais 0,8% dos foram gastos com fornecedores alocados no exterior.</t>
  </si>
  <si>
    <t>nordeste</t>
  </si>
  <si>
    <t>centro-Oeste</t>
  </si>
  <si>
    <t>sudeste</t>
  </si>
  <si>
    <t>sul</t>
  </si>
  <si>
    <t>Avaliação de novos fornecedores</t>
  </si>
  <si>
    <t>fornecedores considerados para contratação</t>
  </si>
  <si>
    <t>GRI 308-1 e 414-1</t>
  </si>
  <si>
    <t xml:space="preserve">Quantidade de empresas que passaram pelos crivos / diligência do processo de homologação e foram homologadas no período </t>
  </si>
  <si>
    <t>novos fornecedores homologados com base em critérios sociais e ambientais</t>
  </si>
  <si>
    <t>novos fornecedores contratados com base em critérios sociais e ambientais</t>
  </si>
  <si>
    <t>Riscos socioambientais</t>
  </si>
  <si>
    <t>fornecedores com impactos sociais negativos potenciais e reais</t>
  </si>
  <si>
    <t>GRI 414-2</t>
  </si>
  <si>
    <t>Fornecedores com contratos ativos identificados com apontamentos sociais</t>
  </si>
  <si>
    <t xml:space="preserve">fornecedores com impactos ambientais negativos potenciais e reais </t>
  </si>
  <si>
    <t>GRI 308-2</t>
  </si>
  <si>
    <t>Fornecedores com contratos ativos identificados com apontamentos ambientais</t>
  </si>
  <si>
    <t>Fornecedores que podem apresentar riscos significativos em direitos humanos</t>
  </si>
  <si>
    <t>trabalho infantil </t>
  </si>
  <si>
    <t>GRI 408-1</t>
  </si>
  <si>
    <t>São considerados os fornecedores classificados como críticos, sob o ponto de vista social, ambiental e climático, identificados e avaliados no escopo da Norma de Riscos Social, Ambiental e Climático da Organização Bradesco.</t>
  </si>
  <si>
    <t>trabalho forçado ou análogo ao escravo</t>
  </si>
  <si>
    <t>GRI 409-1</t>
  </si>
  <si>
    <t>trabalhadores jovens expostos a trabalho perigoso </t>
  </si>
  <si>
    <t>liberdade sindical e negociação coletiva</t>
  </si>
  <si>
    <t>GRI 407-1</t>
  </si>
  <si>
    <t>Risco socioambiental</t>
  </si>
  <si>
    <t>Monitoramento de carteiras socioambientais</t>
  </si>
  <si>
    <t>projetos avaliados</t>
  </si>
  <si>
    <t>GRI 2-23; G4 FS1</t>
  </si>
  <si>
    <t>valor financiado dos projetos avaliados</t>
  </si>
  <si>
    <t>projetos avaliados enquadrados nos Princípios do Equador</t>
  </si>
  <si>
    <t>valor financiado dos projetos enquadrados nos Princípios do Equador</t>
  </si>
  <si>
    <t>projetos avaliados não enquadrados nos Princípios do Equador</t>
  </si>
  <si>
    <t>valor financiado dos projetos não enquadrados</t>
  </si>
  <si>
    <t xml:space="preserve">% de projetos enquadrados nos Princípios do Equador </t>
  </si>
  <si>
    <t>Canal Corporativo de Denúncias</t>
  </si>
  <si>
    <t>Natureza dos relatos</t>
  </si>
  <si>
    <t>Conduta/comportamento</t>
  </si>
  <si>
    <t>GRI 2-26</t>
  </si>
  <si>
    <t>Entendemos que todas as queixas recebidas em nosso Canal de Denúncias refletem direta ou indiretamente uma violação aos direitos humanos.</t>
  </si>
  <si>
    <t>Postura profissional inadequada</t>
  </si>
  <si>
    <t>Atendimento ao cliente/ usuário</t>
  </si>
  <si>
    <t>Irregularidades no processo</t>
  </si>
  <si>
    <t>Assédio moral</t>
  </si>
  <si>
    <t>Assédio sexual</t>
  </si>
  <si>
    <t>Discriminação</t>
  </si>
  <si>
    <t>Outros</t>
  </si>
  <si>
    <t>-</t>
  </si>
  <si>
    <t>Concorrencial</t>
  </si>
  <si>
    <t>Corrupção</t>
  </si>
  <si>
    <t>Resultado da análise</t>
  </si>
  <si>
    <t>Em apuração</t>
  </si>
  <si>
    <r>
      <t xml:space="preserve">Os casos publicados como "em apuração" referentes aos anos anteriores a 2024 foram concluídos e distribuídos na tabela conforme à conclusão da análise. </t>
    </r>
    <r>
      <rPr>
        <b/>
        <sz val="8"/>
        <color theme="1" tint="0.249977111117893"/>
        <rFont val="Bradesco Sans"/>
      </rPr>
      <t>GRI 2-4</t>
    </r>
    <r>
      <rPr>
        <sz val="8"/>
        <color theme="1" tint="0.249977111117893"/>
        <rFont val="Bradesco Sans"/>
      </rPr>
      <t xml:space="preserve">
Entre as denúncias de assédio moral apuradas em 2025, 147 foram classificadas como procedentes. Nesses casos, as medidas disciplinares aplicadas foram reorientação, advertências verbais, advertências escritas ou o desligamento do funcionário envolvido.
Entre as denúncias apuradas envolvendo assédio sexual, 20 foram classificadas como procedentes, e como medida disciplinar foi aplicada uma advertência escrita e, para as demais, o desligamento do funcionário. Sete denúncias de discriminação foram classificadas como procedentes. Para três delas foram realizadas reorientações; em um caso, foi aplicada advertência verbal; e, nos demais, os envolvidos foram desligados. Em 2025, foram quatro denúncias procedentes referentes ao tema “Conflito de Interesses”, que resultaram no desligamento dos funcionários envolvidos. Na tabela, o tema está contemplado em “Postura profissional Inadequada”.
Não recepcionamos, em 2025, denúncias relacionadas a corrução e suborno, lavagem de dinheiro ou violação de dados de clientes.</t>
    </r>
  </si>
  <si>
    <t>Improcedente</t>
  </si>
  <si>
    <t>Parcialmente procedente</t>
  </si>
  <si>
    <t>Procedente</t>
  </si>
  <si>
    <t>Medidas adotadas</t>
  </si>
  <si>
    <t>Advertência verbal</t>
  </si>
  <si>
    <t>Advertência escrita</t>
  </si>
  <si>
    <t>Descredenciamento*</t>
  </si>
  <si>
    <t>Reorientação</t>
  </si>
  <si>
    <t>Dispensa</t>
  </si>
  <si>
    <t xml:space="preserve">Queixas por discriminação </t>
  </si>
  <si>
    <t>Étnico-racial</t>
  </si>
  <si>
    <t>GRI 406-1</t>
  </si>
  <si>
    <t xml:space="preserve">Dados obtidos a partir das manifestações recebidas em nosso Canal de Denúncias
Outros: agrupam casos relacionados à condição de saúde (física e psicológica), idade, orientação sexual, vestuário/aparência. </t>
  </si>
  <si>
    <t>Gênero</t>
  </si>
  <si>
    <t>Religião</t>
  </si>
  <si>
    <t>Opinião política</t>
  </si>
  <si>
    <t>Origem social</t>
  </si>
  <si>
    <t>Queixas analisadas</t>
  </si>
  <si>
    <t>Inconclusiva</t>
  </si>
  <si>
    <t>Em avaliação</t>
  </si>
  <si>
    <t>Medidas corretivas tomadas</t>
  </si>
  <si>
    <t>Advertência</t>
  </si>
  <si>
    <t>Feedback e reorientação</t>
  </si>
  <si>
    <t>Relacionamento com instituições e política</t>
  </si>
  <si>
    <t>Contribuições</t>
  </si>
  <si>
    <t>valor total de contribuições e outros gastos</t>
  </si>
  <si>
    <t>R$ milhares</t>
  </si>
  <si>
    <t>GRI 2-28</t>
  </si>
  <si>
    <t>lobby, representação de interesses ou similar</t>
  </si>
  <si>
    <t>campanhas políticas/candidatos locais, regionais ou nacionais*</t>
  </si>
  <si>
    <t>* Proibimos a realização de qualquer espécie de contribuição corporativa para candidatos ou partidos políticos, seja em forma de doação financeira, seja qualquer outra forma de ajuda. Tais vedações, bem como outros casos de doações, encontram-se na Política Corporativa de Doações e Patrocínios e seguem os preceitos da legislação vigente (Leis nº 9.504/1997 e nº 9.096/1995) e a Ação Direta de Inconstitucionalidade nº 4.650 (STF/2015).</t>
  </si>
  <si>
    <r>
      <t xml:space="preserve">DRE por país </t>
    </r>
    <r>
      <rPr>
        <sz val="12"/>
        <color theme="0"/>
        <rFont val="Montserrat"/>
      </rPr>
      <t>(GRI 207-4b)</t>
    </r>
  </si>
  <si>
    <r>
      <t xml:space="preserve">Brasil </t>
    </r>
    <r>
      <rPr>
        <b/>
        <vertAlign val="superscript"/>
        <sz val="9"/>
        <color theme="1" tint="0.249977111117893"/>
        <rFont val="Bradesco Sans"/>
      </rPr>
      <t>(**)</t>
    </r>
  </si>
  <si>
    <r>
      <t>Estados Unidos</t>
    </r>
    <r>
      <rPr>
        <b/>
        <vertAlign val="superscript"/>
        <sz val="9"/>
        <color theme="1" tint="0.249977111117893"/>
        <rFont val="Bradesco Sans"/>
      </rPr>
      <t xml:space="preserve"> (1)</t>
    </r>
  </si>
  <si>
    <r>
      <t>Argentina</t>
    </r>
    <r>
      <rPr>
        <b/>
        <vertAlign val="superscript"/>
        <sz val="9"/>
        <color theme="1" tint="0.249977111117893"/>
        <rFont val="Bradesco Sans"/>
      </rPr>
      <t>(2)</t>
    </r>
  </si>
  <si>
    <r>
      <t>México</t>
    </r>
    <r>
      <rPr>
        <b/>
        <vertAlign val="superscript"/>
        <sz val="9"/>
        <color theme="1" tint="0.249977111117893"/>
        <rFont val="Bradesco Sans"/>
      </rPr>
      <t>(3)</t>
    </r>
  </si>
  <si>
    <r>
      <t>Ilhas Cayman</t>
    </r>
    <r>
      <rPr>
        <b/>
        <vertAlign val="superscript"/>
        <sz val="9"/>
        <color theme="1" tint="0.249977111117893"/>
        <rFont val="Bradesco Sans"/>
      </rPr>
      <t>(4)</t>
    </r>
  </si>
  <si>
    <r>
      <t>Luxemburgo</t>
    </r>
    <r>
      <rPr>
        <b/>
        <vertAlign val="superscript"/>
        <sz val="9"/>
        <color theme="1" tint="0.249977111117893"/>
        <rFont val="Bradesco Sans"/>
      </rPr>
      <t xml:space="preserve"> (5) </t>
    </r>
  </si>
  <si>
    <r>
      <t>Outros países</t>
    </r>
    <r>
      <rPr>
        <b/>
        <vertAlign val="superscript"/>
        <sz val="9"/>
        <color theme="1" tint="0.249977111117893"/>
        <rFont val="Bradesco Sans"/>
      </rPr>
      <t xml:space="preserve"> (6)</t>
    </r>
  </si>
  <si>
    <t>Receitas de intermediação financeira</t>
  </si>
  <si>
    <t>Despesas de intermediação financeira</t>
  </si>
  <si>
    <t>Resultado bruto da intermediação financeira</t>
  </si>
  <si>
    <t>Resultado das operações de seguros, previdência e capitalização</t>
  </si>
  <si>
    <t>Receitas de prestação de serviços</t>
  </si>
  <si>
    <t>Despesas de pessoal / administrativas</t>
  </si>
  <si>
    <t>Despesas tributárias</t>
  </si>
  <si>
    <t>Resultado de participação em coligadas e de controle compartilhado</t>
  </si>
  <si>
    <t>IR/CS e Outras receitas/despesas</t>
  </si>
  <si>
    <t xml:space="preserve">Lucro líquido/(prejuízo) </t>
  </si>
  <si>
    <t>Número de empregados</t>
  </si>
  <si>
    <t xml:space="preserve">(1) Agência Nova York; Bradesco Securities, Inc.; Bradesco Bank, Bradesco Investments e Bradesco Global Advisors Inc.; </t>
  </si>
  <si>
    <t>(2) Bradesco Argentina S.A. e Bradesco Argentina de Seguros S.A.;</t>
  </si>
  <si>
    <t>(3) Bradescard México, Sociedad de Responsabilidad Limitada e Odontored Seguros Dentales S.A.;</t>
  </si>
  <si>
    <t>(4) Agência Grand Cayman;</t>
  </si>
  <si>
    <t>(5) Banco Bradesco Europa S.A.; e</t>
  </si>
  <si>
    <t>(6) China: Bradesco Securities Hong Kong Limited; e Inglaterra: Bradesco Securities UK Limited</t>
  </si>
  <si>
    <t>(**) Brasil = Organização Bradesco (-) Saldos líquidos das eliminações de consolidação das empresas no exterior.</t>
  </si>
  <si>
    <t>Reconhecemos que a agenda 2030 e os Objetivos de Desenvolvimento Sustentável (ODS) envolvem desafios globais complexos e interdependentes. Como instituição financeira, contribuímos direta ou indiretamente com todos os ODS. Porém, concentramos nossos esforços nos temas em que temos maior capacidade de contribuição, alinhados à nossa estratégia de negócios e aos pilares de sustentabilidade da Organização.
Nesse contexto, em 2019, conduzimos um processo estruturado de priorização dos ODS, fundamentado na escuta de stakeholders, na análise das principais questões socioambientais do país, em benchmarks setoriais, na matriz de relevância da Organização e nas principais diretrizes internacionais de reporte e performance.
Para assegurar a atualidade da priorização, em 2025, realizamos uma revisão do processo. A análise reafirmou a robustez da metodologia e confirmou a aderência dos seis ODS previamente priorizados, que permanecem como os mais conectados à nossa atuação. 
O processo de revisão e priorização foi verificado por terceira parte independente (ERM Brasil Ltda.), que emitiu parecer favorável à abordagem adotada e ao resultado.
Esse resultado reforça nossa convicção de que, ao concentrar esforços nesses seis ODS, ampliamos nossa capacidade de gerar valor à sociedade e aos stakeholders. Adicionalmente, seguimos monitorando nossa contribuição para o alcance das metas globais e para o avanço dos Princípios para a Responsabilidade Bancária (PRB), dos quais somos signatários.</t>
  </si>
  <si>
    <t>ODS</t>
  </si>
  <si>
    <t>Meta</t>
  </si>
  <si>
    <t>Referência no Relatório Anual Integrado</t>
  </si>
  <si>
    <t>Referência no Relatório ESG</t>
  </si>
  <si>
    <r>
      <rPr>
        <sz val="10"/>
        <color rgb="FFC00000"/>
        <rFont val="Bradesco Sans"/>
        <scheme val="major"/>
      </rPr>
      <t>Meta 4.4:</t>
    </r>
    <r>
      <rPr>
        <sz val="10"/>
        <rFont val="Bradesco Sans"/>
        <scheme val="major"/>
      </rPr>
      <t xml:space="preserve"> Até 2030, aumentar substancialmente o número de jovens e adultos que tenham habilidades relevantes, inclusive competências técnicas e profissionais, para emprego, trabalho decente e empreendedorismo</t>
    </r>
  </si>
  <si>
    <r>
      <t>· Cidadania Financeira, p. 54</t>
    </r>
    <r>
      <rPr>
        <b/>
        <sz val="10"/>
        <rFont val="Bradesco Sans"/>
      </rPr>
      <t xml:space="preserve">
</t>
    </r>
    <r>
      <rPr>
        <sz val="10"/>
        <rFont val="Bradesco Sans"/>
      </rPr>
      <t>· Comunidade, p. 58</t>
    </r>
  </si>
  <si>
    <t>· Atuação na Amazônia, p. 55
· Cidadania financeira, p. 102
· Comunidade, p. 120</t>
  </si>
  <si>
    <r>
      <rPr>
        <sz val="10"/>
        <color rgb="FFC00000"/>
        <rFont val="Bradesco Sans"/>
      </rPr>
      <t>Meta 4.5:</t>
    </r>
    <r>
      <rPr>
        <sz val="10"/>
        <rFont val="Bradesco Sans"/>
      </rPr>
      <t xml:space="preserve"> Até 2030, eliminar as disparidades de gênero na educação e garantir a igualdade de acesso a todos os níveis de educação e formação profissional para os mais vulneráveis, incluindo as pessoas com deficiência, povos indígenas e as crianças em situação de vulnerabilidade.</t>
    </r>
  </si>
  <si>
    <r>
      <rPr>
        <sz val="10"/>
        <color rgb="FFC00000"/>
        <rFont val="Bradesco Sans"/>
      </rPr>
      <t>Meta 5.1:</t>
    </r>
    <r>
      <rPr>
        <sz val="10"/>
        <rFont val="Bradesco Sans"/>
        <family val="2"/>
      </rPr>
      <t xml:space="preserve"> </t>
    </r>
    <r>
      <rPr>
        <sz val="10"/>
        <rFont val="Bradesco Sans"/>
      </rPr>
      <t>Acabar com todas as formas de discriminação contra todas as mulheres e meninas em toda parte.</t>
    </r>
  </si>
  <si>
    <t xml:space="preserve">· Direitos humanos, p. 61
· Capital Humano, p. 46
· Diversidade, equidade e inclusão, p. 50
· Responsabilidade Social Corporativa, p. 49
· Compromissos Voluntários, p. 56
</t>
  </si>
  <si>
    <t>· Direitos humanos, p. 127
· Nossas Pessoas, p. 70
· Responsabilidade social, p. 84
· Diversidade, equidade e inclusão, p. 91</t>
  </si>
  <si>
    <r>
      <rPr>
        <sz val="10"/>
        <color rgb="FFC00000"/>
        <rFont val="Bradesco Sans"/>
      </rPr>
      <t xml:space="preserve">Meta 5.5: </t>
    </r>
    <r>
      <rPr>
        <sz val="10"/>
        <rFont val="Bradesco Sans"/>
      </rPr>
      <t>Garantir a participação plena e efetiva das mulheres e a igualdade de oportunidades para a liderança em todos os níveis de tomada de decisão na vida política, econômica e pública.</t>
    </r>
  </si>
  <si>
    <r>
      <rPr>
        <sz val="10"/>
        <color rgb="FFC00000"/>
        <rFont val="Bradesco Sans"/>
      </rPr>
      <t>Meta 5.a:</t>
    </r>
    <r>
      <rPr>
        <sz val="10"/>
        <rFont val="Bradesco Sans"/>
        <family val="2"/>
      </rPr>
      <t xml:space="preserve"> </t>
    </r>
    <r>
      <rPr>
        <sz val="10"/>
        <rFont val="Bradesco Sans"/>
      </rPr>
      <t>Realizar reformas para dar às mulheres direitos iguais aos recursos econômicos, bem como o acesso a propriedade e controle sobre a terra e outras formas de propriedade, serviços financeiros, herança e recursos naturais, de acordo com as leis nacionais.</t>
    </r>
  </si>
  <si>
    <r>
      <rPr>
        <sz val="10"/>
        <color rgb="FFC00000"/>
        <rFont val="Bradesco Sans"/>
      </rPr>
      <t>Meta 5.b</t>
    </r>
    <r>
      <rPr>
        <sz val="10"/>
        <rFont val="Bradesco Sans"/>
      </rPr>
      <t>:</t>
    </r>
    <r>
      <rPr>
        <sz val="10"/>
        <rFont val="Bradesco Sans"/>
        <family val="2"/>
      </rPr>
      <t xml:space="preserve"> </t>
    </r>
    <r>
      <rPr>
        <sz val="10"/>
        <rFont val="Bradesco Sans"/>
      </rPr>
      <t>Aumentar o uso de tecnologias de base, em particular as tecnologias de informação e comunicação, para promover o empoderamento das mulheres.</t>
    </r>
  </si>
  <si>
    <r>
      <rPr>
        <sz val="10"/>
        <color rgb="FFC00000"/>
        <rFont val="Bradesco Sans"/>
      </rPr>
      <t>Meta 5.c:</t>
    </r>
    <r>
      <rPr>
        <sz val="10"/>
        <rFont val="Bradesco Sans"/>
      </rPr>
      <t xml:space="preserve"> </t>
    </r>
    <r>
      <rPr>
        <sz val="10"/>
        <rFont val="Bradesco Sans"/>
        <family val="2"/>
      </rPr>
      <t>Adotar e fortalecer políticas sólidas e legislação aplicável para a promoção da igualdade de gênero e o empoderamento de todas as mulheres e meninas em todos os níveis.</t>
    </r>
  </si>
  <si>
    <r>
      <rPr>
        <sz val="10"/>
        <color rgb="FFC00000"/>
        <rFont val="Bradesco Sans"/>
      </rPr>
      <t>Meta 8.3:</t>
    </r>
    <r>
      <rPr>
        <sz val="10"/>
        <rFont val="Bradesco Sans"/>
        <family val="2"/>
      </rPr>
      <t xml:space="preserve"> Promover políticas orientadas para o desenvolvimento que apoiem as atividades produtivas, a geração de emprego decente, o empreendedorismo, a criatividade e a inovação, e incentivar a formalização e o crescimento das micro, pequenas e médias empresas, inclusive por meio do acesso a serviços financeiros.</t>
    </r>
  </si>
  <si>
    <t>· Geração de valor, p. 16
· Direitos humanos, p. 61
· Canal corporativo de denúncia, p. 61
· Riscos sociais, ambientais e climáticos, p. 31
· Cidadania financeira, p. 54
· Tecnologia e inovação, p. 43
· Responsabilidade social corporativa, p. 49
· Agenda climática, p. 63
· Compromissos voluntários, p. 56
· Fornecedores, p. 57</t>
  </si>
  <si>
    <t>· Direitos humanos, p. 127
· Canais corporativos de denúncias, p. 139
· Experiência dos funcionários, p. 83 
· Atuação na Amazônia, p. 55
· Agenda climática, p. 34
· Fornecedores, p. 115</t>
  </si>
  <si>
    <r>
      <rPr>
        <sz val="10"/>
        <color rgb="FFC00000"/>
        <rFont val="Bradesco Sans"/>
      </rPr>
      <t>Meta 8.4:</t>
    </r>
    <r>
      <rPr>
        <sz val="10"/>
        <rFont val="Bradesco Sans"/>
      </rPr>
      <t xml:space="preserve"> </t>
    </r>
    <r>
      <rPr>
        <sz val="10"/>
        <rFont val="Bradesco Sans"/>
        <family val="2"/>
      </rPr>
      <t>Melhorar progressivamente, até 2030, a eficiência dos recursos globais no consumo e na produção, e empenhar-se para dissociar o crescimento econômico da degradação ambiental, de acordo com o Plano Decenal de Programas sobre Produção e Consumo Sustentáveis, com os países desenvolvidos assumindo a liderança.</t>
    </r>
  </si>
  <si>
    <r>
      <rPr>
        <sz val="10"/>
        <color rgb="FFC00000"/>
        <rFont val="Bradesco Sans"/>
      </rPr>
      <t>Meta 8.7:</t>
    </r>
    <r>
      <rPr>
        <sz val="10"/>
        <rFont val="Bradesco Sans"/>
      </rPr>
      <t xml:space="preserve"> </t>
    </r>
    <r>
      <rPr>
        <sz val="10"/>
        <rFont val="Bradesco Sans"/>
        <family val="2"/>
      </rPr>
      <t>Tomar medidas imediatas e eficazes para erradicar o trabalho forçado, acabar com a escravidão moderna e o tráfico de pessoas, e assegurar a proibição e eliminação das piores formas de trabalho infantil, incluindo recrutamento e utilização de crianças-soldado, e até 2025 acabar com o trabalho infantil em todas as suas formas.</t>
    </r>
  </si>
  <si>
    <r>
      <rPr>
        <sz val="10"/>
        <color rgb="FFC00000"/>
        <rFont val="Bradesco Sans"/>
      </rPr>
      <t>Meta 8.10</t>
    </r>
    <r>
      <rPr>
        <sz val="10"/>
        <rFont val="Bradesco Sans"/>
      </rPr>
      <t xml:space="preserve">: </t>
    </r>
    <r>
      <rPr>
        <sz val="10"/>
        <rFont val="Bradesco Sans"/>
        <family val="2"/>
      </rPr>
      <t>Fortalecer a capacidade das instituições financeiras nacionais para incentivar a expansão do acesso aos serviços bancários, de seguros e financeiros para todos.</t>
    </r>
  </si>
  <si>
    <r>
      <rPr>
        <sz val="10"/>
        <color rgb="FFC00000"/>
        <rFont val="Bradesco Sans"/>
      </rPr>
      <t>Meta 9.3:</t>
    </r>
    <r>
      <rPr>
        <sz val="10"/>
        <rFont val="Bradesco Sans"/>
        <family val="2"/>
      </rPr>
      <t xml:space="preserve"> Aumentar o acesso das pequenas indústrias e outras empresas, particularmente em países em desenvolvimento, aos serviços financeiros, incluindo crédito acessível e sua integração em cadeias de valor e mercados.</t>
    </r>
  </si>
  <si>
    <t>· Estratégia, p. 14
· Geração de valor, p. 16
· Tecnologia e inovação, p. 43
· Ecossistema de inovação, p. 44</t>
  </si>
  <si>
    <t>· Estratégia, p. 11
· inovabra, p. 159
· Atuação na Amazônia, p. 55</t>
  </si>
  <si>
    <r>
      <rPr>
        <sz val="10"/>
        <color rgb="FFC00000"/>
        <rFont val="Bradesco Sans"/>
      </rPr>
      <t>Meta 9.5:</t>
    </r>
    <r>
      <rPr>
        <sz val="10"/>
        <rFont val="Bradesco Sans"/>
        <family val="2"/>
      </rPr>
      <t xml:space="preserve">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t>
    </r>
  </si>
  <si>
    <r>
      <rPr>
        <sz val="10"/>
        <color rgb="FFC00000"/>
        <rFont val="Bradesco Sans"/>
      </rPr>
      <t>Meta 10.2:</t>
    </r>
    <r>
      <rPr>
        <sz val="10"/>
        <rFont val="Bradesco Sans"/>
        <family val="2"/>
      </rPr>
      <t xml:space="preserve"> Até 2030, empoderar e promover a inclusão social, econômica e política de todos, independentemente da idade, gênero, deficiência, raça, etnia, origem, religião, condição econômica ou outra.</t>
    </r>
  </si>
  <si>
    <t xml:space="preserve">· Riscos sociais, ambientais e climáticos, p. 31
· Cidadania Financeira, p. 54
· Atração e retenção de talentos, p. 47
· Diversidade, equidade e inclusão, p. 50
· Compromissos voluntários, p. 47
· Comunidade, p. 58
</t>
  </si>
  <si>
    <t>· Como nos relacionamos com partes interessadas, p. 169
· Cidadania Financeira, p. 102
· Perfil dos Funcionários, p. 71
· Diversidade, equidade e inclusão, p. 91
· Comunidade, p. 120</t>
  </si>
  <si>
    <r>
      <rPr>
        <sz val="10"/>
        <color rgb="FFC00000"/>
        <rFont val="Bradesco Sans"/>
      </rPr>
      <t>Meta 10.4:</t>
    </r>
    <r>
      <rPr>
        <sz val="10"/>
        <rFont val="Bradesco Sans"/>
      </rPr>
      <t xml:space="preserve"> </t>
    </r>
    <r>
      <rPr>
        <sz val="10"/>
        <rFont val="Bradesco Sans"/>
        <family val="2"/>
      </rPr>
      <t>Adotar políticas, especialmente fiscal, salarial e de proteção social, e alcançar progressivamente uma maior igualdade.</t>
    </r>
  </si>
  <si>
    <r>
      <rPr>
        <sz val="10"/>
        <color rgb="FFC00000"/>
        <rFont val="Bradesco Sans"/>
      </rPr>
      <t>Meta 10.5:</t>
    </r>
    <r>
      <rPr>
        <sz val="10"/>
        <rFont val="Bradesco Sans"/>
        <family val="2"/>
      </rPr>
      <t xml:space="preserve"> Melhorar a regulamentação e o monitoramento dos mercados e instituições financeiras globais e fortalecer a implementação de tais regulamentações.</t>
    </r>
  </si>
  <si>
    <r>
      <rPr>
        <sz val="10"/>
        <color rgb="FFC00000"/>
        <rFont val="Bradesco Sans"/>
      </rPr>
      <t>Meta 13.1</t>
    </r>
    <r>
      <rPr>
        <sz val="10"/>
        <rFont val="Bradesco Sans"/>
      </rPr>
      <t>: Reforçar a resiliência e a capacidade de adaptação a riscos relacionados ao clima e às catástrofes naturais em todos os países.</t>
    </r>
  </si>
  <si>
    <t xml:space="preserve">· Riscos sociais, ambientais e climáticos, p. 31
· Materialidade, p. 5
· Negócios sustentáveis, p. 40
· Agenda climática, p. 63
· Compromissos voluntários, p. 47
</t>
  </si>
  <si>
    <t>· Materialidade, p. 164
· Negócios Sustentáveis, p. 16
· Agenda climática, p. 34</t>
  </si>
  <si>
    <r>
      <rPr>
        <sz val="10"/>
        <color rgb="FFC00000"/>
        <rFont val="Bradesco Sans"/>
      </rPr>
      <t>Meta 13.2:</t>
    </r>
    <r>
      <rPr>
        <sz val="10"/>
        <rFont val="Bradesco Sans"/>
      </rPr>
      <t xml:space="preserve"> Integrar medidas da mudança do clima nas políticas, estratégias e planejamentos nacionais.</t>
    </r>
  </si>
  <si>
    <r>
      <rPr>
        <sz val="10"/>
        <color rgb="FFC00000"/>
        <rFont val="Bradesco Sans"/>
      </rPr>
      <t>Meta 13.3:</t>
    </r>
    <r>
      <rPr>
        <sz val="10"/>
        <rFont val="Bradesco Sans"/>
      </rPr>
      <t xml:space="preserve"> Melhorar a educação, aumentar a conscientização e a capacidade humana e institucional sobre mitigação, adaptação, redução de impacto e alerta precoce da mudança do clima.</t>
    </r>
  </si>
  <si>
    <r>
      <rPr>
        <sz val="10"/>
        <color rgb="FFC00000"/>
        <rFont val="Bradesco Sans"/>
      </rPr>
      <t>Meta 13b</t>
    </r>
    <r>
      <rPr>
        <sz val="10"/>
        <rFont val="Bradesco Sans"/>
      </rPr>
      <t>: Promover mecanismos para a criação de capacidades para o planejamento relacionado à mudança do clima e à gestão eficaz, nos países menos desenvolvidos, inclusive com foco em mulheres, jovens, comunidades locais e marginalizadas.</t>
    </r>
  </si>
  <si>
    <r>
      <t xml:space="preserve">Capitalismo de </t>
    </r>
    <r>
      <rPr>
        <b/>
        <i/>
        <sz val="14"/>
        <color rgb="FFC00000"/>
        <rFont val="Bradesco Sans"/>
      </rPr>
      <t xml:space="preserve">Stakeholders </t>
    </r>
    <r>
      <rPr>
        <b/>
        <sz val="14"/>
        <color rgb="FFC00000"/>
        <rFont val="Bradesco Sans"/>
      </rPr>
      <t>– Métricas Essenciais</t>
    </r>
  </si>
  <si>
    <r>
      <rPr>
        <b/>
        <sz val="10"/>
        <color rgb="FFC00000"/>
        <rFont val="Bradesco Sans"/>
        <scheme val="major"/>
      </rPr>
      <t xml:space="preserve">Measuring Stakeholder Capitalism </t>
    </r>
    <r>
      <rPr>
        <sz val="10"/>
        <color rgb="FFC00000"/>
        <rFont val="Bradesco Sans"/>
        <scheme val="major"/>
      </rPr>
      <t xml:space="preserve">
Towards Common Metrics and Consistent Reporting of Sustainable Value Creation</t>
    </r>
  </si>
  <si>
    <t>Métrica</t>
  </si>
  <si>
    <t>Fonte</t>
  </si>
  <si>
    <t>Princípios de Governança</t>
  </si>
  <si>
    <t>Propósito da governança</t>
  </si>
  <si>
    <r>
      <rPr>
        <b/>
        <sz val="10"/>
        <color theme="1" tint="0.249977111117893"/>
        <rFont val="Bradesco Sans"/>
      </rPr>
      <t>Definição de propósito</t>
    </r>
    <r>
      <rPr>
        <sz val="10"/>
        <color theme="1" tint="0.249977111117893"/>
        <rFont val="Bradesco Sans"/>
      </rPr>
      <t xml:space="preserve">
O objetivo declarado da empresa, como a expressão dos meios pelos quais propõe soluções para questões econômicas, ambientais e sociais. O objetivo corporativo deve criar valor para todas as partes interessadas, incluindo os acionistas.</t>
    </r>
  </si>
  <si>
    <t>· GRI 2-23
· IR 4A, 4C</t>
  </si>
  <si>
    <t>· Propósito, p. 15
· Ética, integridade e transparência, p. 60
· Direitos humanos, p. 61
· Materialidade, p. 5</t>
  </si>
  <si>
    <t>· Ética, integridade e transparência, p. 137
· Direitos humanos, p. 127</t>
  </si>
  <si>
    <t>Qualidade do corpo governante</t>
  </si>
  <si>
    <r>
      <rPr>
        <b/>
        <sz val="10"/>
        <color theme="1" tint="0.249977111117893"/>
        <rFont val="Bradesco Sans"/>
      </rPr>
      <t>Composição do conselho</t>
    </r>
    <r>
      <rPr>
        <sz val="10"/>
        <color theme="1" tint="0.249977111117893"/>
        <rFont val="Bradesco Sans"/>
      </rPr>
      <t xml:space="preserve">
Composição do mais alto órgão de governança e seus comitês por: competências relacionadas com aspectos econômicos, ambientais e sociais, executivo ou não executivo; independência; mandato no órgão de governança; número de outras posições e compromissos significativos do indivíduo, e a natureza do compromissos; gênero; participação em grupos sociais sub- representados; competências relativas a temas econômicos, ambientais e sociais; representação das partes interessadas.</t>
    </r>
  </si>
  <si>
    <t>· GRI 2-9, 405-1a 
· IR 4B</t>
  </si>
  <si>
    <t>· Governança Corporativa, p. 17</t>
  </si>
  <si>
    <t>· Governança Corporativa, p. 131</t>
  </si>
  <si>
    <t>Engajamento de partes interessadas</t>
  </si>
  <si>
    <r>
      <rPr>
        <b/>
        <sz val="10"/>
        <color theme="1" tint="0.249977111117893"/>
        <rFont val="Bradesco Sans"/>
      </rPr>
      <t>Impacto de questões materiais nas partes interessadas</t>
    </r>
    <r>
      <rPr>
        <sz val="10"/>
        <color theme="1" tint="0.249977111117893"/>
        <rFont val="Bradesco Sans"/>
      </rPr>
      <t xml:space="preserve">
Uma lista dos tópicos que são materiais para as principais partes interessadas e para a empresa. Como os temas foram identificados e como as partes interessadas foram envolvidas.</t>
    </r>
  </si>
  <si>
    <t>· GRI 2-12, 2-17, 2-29, 3-1, 3-2
· IR 4A</t>
  </si>
  <si>
    <t xml:space="preserve">· Materialidade, p. 5
</t>
  </si>
  <si>
    <t>· Materialidade, p. 164
· Envolvimento de stakeholders, p. 164</t>
  </si>
  <si>
    <t>Comportamento ético</t>
  </si>
  <si>
    <r>
      <rPr>
        <b/>
        <sz val="10"/>
        <color theme="1" tint="0.249977111117893"/>
        <rFont val="Bradesco Sans"/>
      </rPr>
      <t>Anticorrupção</t>
    </r>
    <r>
      <rPr>
        <sz val="10"/>
        <color theme="1" tint="0.249977111117893"/>
        <rFont val="Bradesco Sans"/>
      </rPr>
      <t xml:space="preserve">
1.	Número total e percentual de membros do órgão de governança, funcionários e parceiros de negócios, aos quais foram comunicados os procedimentos e as políticas de combate à corrupção adotados pela Organização, discriminados por região.
2.	Número total e percentual de membros do órgão de governança e funcionários que receberam capacitação em combate à corrupção, discriminados por categoria profissional e região.
3.	Número total e natureza dos casos confirmados de corrupção.</t>
    </r>
  </si>
  <si>
    <t>· GRI 205-3</t>
  </si>
  <si>
    <t>· Ética, integridade e transparência, p. 60
· Canal corporativo de denúncia, p. 61</t>
  </si>
  <si>
    <t>· Programa Integridade e Compliance Concorrencial, p. 138
· Canais corporativos de denúncias, p. 139
· Treinamentos e sensibilizações, p. 143</t>
  </si>
  <si>
    <r>
      <rPr>
        <b/>
        <sz val="10"/>
        <color theme="1" tint="0.249977111117893"/>
        <rFont val="Bradesco Sans"/>
      </rPr>
      <t>Mecanismos para aconselhamento e apresentação de preocupações</t>
    </r>
    <r>
      <rPr>
        <sz val="10"/>
        <color theme="1" tint="0.249977111117893"/>
        <rFont val="Bradesco Sans"/>
      </rPr>
      <t xml:space="preserve">
Uma descrição dos mecanismos para:
1.	Busca de aconselhamento sobre como implementar as políticas e práticas da Organização para uma conduta empresarial responsável; e
2.	Relatar preocupações relativas à conduta empresarial da Organização.</t>
    </r>
  </si>
  <si>
    <t>· GRI 2-23, 2-26</t>
  </si>
  <si>
    <t>· Canal corporativo de denúncia, p. 61
· Responsabilidade social corporativa, p. 49</t>
  </si>
  <si>
    <t>· Canais corporativos de denúncias, p. 139
· Responsabilidade social, p. 84</t>
  </si>
  <si>
    <t>Supervisão de riscos e oportunidades</t>
  </si>
  <si>
    <r>
      <rPr>
        <b/>
        <sz val="10"/>
        <color theme="1" tint="0.249977111117893"/>
        <rFont val="Bradesco Sans"/>
      </rPr>
      <t>Integrando risco e oportunidade no processo de negócios</t>
    </r>
    <r>
      <rPr>
        <sz val="10"/>
        <color theme="1" tint="0.249977111117893"/>
        <rFont val="Bradesco Sans"/>
      </rPr>
      <t xml:space="preserve">
Fator de risco da empresa e divulgações de oportunidades que claramente identificam os riscos e oportunidades materiais enfrentados pela empresa especificamente (em oposição aos riscos do setor genérico), o apetite da empresa em relação a esses riscos, como esses riscos e oportunidades mudaram ao longo do tempo e a resposta a essas mudanças. Essas oportunidades e riscos devem integrar questões econômicas, ambientais e sociais materiais, incluindo mudança do clima e administração de dados.</t>
    </r>
  </si>
  <si>
    <t xml:space="preserve">· IR 4D
· Embankment Project for Inclusive Capitalism (EPIC)
· Integrated Corporate Governance - World Economic Forum
</t>
  </si>
  <si>
    <t>· Gestão de riscos, p. 24 
· Riscos Emergentes, p. 27
· Riscos sociais, ambientais e climáticos, p. 31
· Privacidade e segurança da informação, p. 45
· Negócios sustentáveis, p. 40
· Agenda climática, p. 63</t>
  </si>
  <si>
    <t>· Negócios sustentáveis, p. 16
· Riscos sociais, ambientais e climáticos, p. 27
· Agenda climática, p. 34
· Segurança da informação e privacidade, p. 144</t>
  </si>
  <si>
    <t>Planeta</t>
  </si>
  <si>
    <t xml:space="preserve">Mudança climática
 </t>
  </si>
  <si>
    <r>
      <rPr>
        <b/>
        <sz val="10"/>
        <color theme="1" tint="0.249977111117893"/>
        <rFont val="Bradesco Sans"/>
      </rPr>
      <t>Emissões de gases de efeito estufa (GEE)</t>
    </r>
    <r>
      <rPr>
        <sz val="10"/>
        <color theme="1" tint="0.249977111117893"/>
        <rFont val="Bradesco Sans"/>
      </rPr>
      <t xml:space="preserve"> 
Para todos os gases de efeito estufa relevantes (por exemplo, dióxido de carbono, metano, óxido nitroso, gases fluorados, etc.), relatar
em toneladas métricas de dióxido de carbono equivalente (tCO</t>
    </r>
    <r>
      <rPr>
        <vertAlign val="subscript"/>
        <sz val="10"/>
        <color theme="1" tint="0.249977111117893"/>
        <rFont val="Bradesco Sans"/>
      </rPr>
      <t>2</t>
    </r>
    <r>
      <rPr>
        <sz val="10"/>
        <color theme="1" tint="0.249977111117893"/>
        <rFont val="Bradesco Sans"/>
      </rPr>
      <t xml:space="preserve">e) as emissões de Escopo 1 e Escopo 2, conforme </t>
    </r>
    <r>
      <rPr>
        <i/>
        <sz val="10"/>
        <color theme="1" tint="0.249977111117893"/>
        <rFont val="Bradesco Sans"/>
      </rPr>
      <t xml:space="preserve">GHG Protocol. </t>
    </r>
    <r>
      <rPr>
        <sz val="10"/>
        <color theme="1" tint="0.249977111117893"/>
        <rFont val="Bradesco Sans"/>
      </rPr>
      <t xml:space="preserve">
Estimar e relatar emissões materiais a montante e a jusante (Escopo 3), quando apropriado.</t>
    </r>
  </si>
  <si>
    <r>
      <t xml:space="preserve">· GRI 305-1, 305-2, 305-3
· TCFD (métricas e metas)
· </t>
    </r>
    <r>
      <rPr>
        <i/>
        <sz val="10"/>
        <color theme="1" tint="0.249977111117893"/>
        <rFont val="Bradesco Sans"/>
      </rPr>
      <t>GHG Protocol</t>
    </r>
  </si>
  <si>
    <t>· Agenda climática, p. 63
· Emissões operacionais, p. 64</t>
  </si>
  <si>
    <t>· Métricas e metas, p. 41
· Emissões operacionais, p. 61</t>
  </si>
  <si>
    <r>
      <rPr>
        <b/>
        <sz val="10"/>
        <color theme="1" tint="0.249977111117893"/>
        <rFont val="Bradesco Sans"/>
      </rPr>
      <t>Implementação da TCFD</t>
    </r>
    <r>
      <rPr>
        <sz val="10"/>
        <color theme="1" tint="0.249977111117893"/>
        <rFont val="Bradesco Sans"/>
      </rPr>
      <t xml:space="preserve">
Implementar totalmente as recomendações da Força-Tarefa sobre Divulgações Financeiras relacionadas ao clima (TCFD). 
Divulgar metas de emissões que estão alinhadas com os objetivos do Acordo de Paris – para limitar o aquecimento global a bem abaixo de 2°C acima dos níveis pré-industriais e buscar esforços para limitar o aquecimento a 1,5°C – e alcançar emissões zero líquidas antes de 2050.</t>
    </r>
  </si>
  <si>
    <r>
      <t xml:space="preserve">· </t>
    </r>
    <r>
      <rPr>
        <i/>
        <sz val="10"/>
        <color theme="1" tint="0.249977111117893"/>
        <rFont val="Bradesco Sans"/>
      </rPr>
      <t xml:space="preserve">Recommendations of the </t>
    </r>
    <r>
      <rPr>
        <sz val="10"/>
        <color theme="1" tint="0.249977111117893"/>
        <rFont val="Bradesco Sans"/>
      </rPr>
      <t xml:space="preserve">TCFD
· CDSB REQ-01, REQ-02, REQ-03, REQ-04, REQ-06
· </t>
    </r>
    <r>
      <rPr>
        <i/>
        <sz val="10"/>
        <color theme="1" tint="0.249977111117893"/>
        <rFont val="Bradesco Sans"/>
      </rPr>
      <t>Science Based Targets initiative (SBTi)</t>
    </r>
  </si>
  <si>
    <t>· Agenda climática, p. 63</t>
  </si>
  <si>
    <t>· Agenda climática, p. 34</t>
  </si>
  <si>
    <t xml:space="preserve">Dignidade e igualdade
 </t>
  </si>
  <si>
    <r>
      <rPr>
        <b/>
        <sz val="10"/>
        <color theme="1" tint="0.249977111117893"/>
        <rFont val="Bradesco Sans"/>
      </rPr>
      <t xml:space="preserve">Diversidade </t>
    </r>
    <r>
      <rPr>
        <sz val="10"/>
        <color theme="1" tint="0.249977111117893"/>
        <rFont val="Bradesco Sans"/>
      </rPr>
      <t xml:space="preserve">
Porcentagem de empregados por categoria funcional, por faixa etária, gênero e etnia</t>
    </r>
  </si>
  <si>
    <t xml:space="preserve">· GRI 2-7, 2-9, 405-1
· SASB </t>
  </si>
  <si>
    <t xml:space="preserve">· Diversidade no nosso Conselho, p. 20
· Diversidade, equidade e inclusão, p. 50
</t>
  </si>
  <si>
    <t>· Perfil dos Funcionários, p. 71
· Diversidade, equidade e inclusão, p. 91
· Tabela | Estatutários, funcionários e
estagiários, por gênero (%), p. 94
· Tabela | Estatutários, funcionários e estagiários, por cor/etnia (%), p. 97
· Tabela | Estatutários, funcionários e
estagiários com deficiência (%), p. 95
· Tabela | Estatutários, funcionários e
estagiários, por faixa etária (%), p. 99</t>
  </si>
  <si>
    <t xml:space="preserve"> </t>
  </si>
  <si>
    <r>
      <rPr>
        <b/>
        <sz val="10"/>
        <color theme="1" tint="0.249977111117893"/>
        <rFont val="Bradesco Sans"/>
      </rPr>
      <t xml:space="preserve">Igualdade salarial
</t>
    </r>
    <r>
      <rPr>
        <sz val="10"/>
        <color theme="1" tint="0.249977111117893"/>
        <rFont val="Bradesco Sans"/>
      </rPr>
      <t xml:space="preserve">Proporção do salário-base e remuneração entre mulheres e homens </t>
    </r>
  </si>
  <si>
    <t xml:space="preserve">· GRI 405-2
 </t>
  </si>
  <si>
    <t>· Diversidade no Bradesco, p. 50</t>
  </si>
  <si>
    <t xml:space="preserve">· Tabela | Proporção do salário-base entre mulheres e homens, p. 94 </t>
  </si>
  <si>
    <r>
      <rPr>
        <b/>
        <sz val="10"/>
        <color theme="1" tint="0.249977111117893"/>
        <rFont val="Bradesco Sans"/>
      </rPr>
      <t>Nível salarial</t>
    </r>
    <r>
      <rPr>
        <sz val="10"/>
        <color theme="1" tint="0.249977111117893"/>
        <rFont val="Bradesco Sans"/>
      </rPr>
      <t xml:space="preserve">
Proporção da remuneração total anual do indivíduo mais bem pago da Organização e a média da remuneração total anual de todos os funcionários, exceto o mais bem pago.</t>
    </r>
  </si>
  <si>
    <t>· GRI 2-21</t>
  </si>
  <si>
    <t>· Remuneração, p. 23</t>
  </si>
  <si>
    <t>· Tabela | Proporção da remuneração total anual, p. 136</t>
  </si>
  <si>
    <r>
      <rPr>
        <b/>
        <sz val="10"/>
        <color theme="1" tint="0.249977111117893"/>
        <rFont val="Bradesco Sans"/>
      </rPr>
      <t xml:space="preserve">Risco de incidentes de trabalho infantil, forçado ou obrigatório 
</t>
    </r>
    <r>
      <rPr>
        <sz val="10"/>
        <color theme="1" tint="0.249977111117893"/>
        <rFont val="Bradesco Sans"/>
      </rPr>
      <t>Uma explicação das operações e fornecedores considerados como tendo risco significativo de incidentes de trabalho infantil, forçado ou compulsório. Esses riscos podem surgir em relação a:
a)	tipo de operação (como em fábricas) e tipo de fornecedor;
b)	países ou áreas geográficas com operações e fornecedores considerados em risco.</t>
    </r>
  </si>
  <si>
    <t>· GRI 407-1, 408-1, 409-1, 414-1, 414-2</t>
  </si>
  <si>
    <t xml:space="preserve">· Fornecedor mais sustentável, p. 57
</t>
  </si>
  <si>
    <t>· Tabela | Novos fornecedores contratados com base em critérios sociais e ambientais, p. 118
· Tabela | Fornecedores com impactos sociais negativos potenciais e reais, p. 118
· Tabela | Fornecedores que podem apresentar riscos significativos em direitos humanos, p. 119</t>
  </si>
  <si>
    <t>Saúde e Bem-estar</t>
  </si>
  <si>
    <r>
      <rPr>
        <b/>
        <sz val="10"/>
        <color theme="1" tint="0.249977111117893"/>
        <rFont val="Bradesco Sans"/>
      </rPr>
      <t>Saúde e segurança</t>
    </r>
    <r>
      <rPr>
        <sz val="10"/>
        <color theme="1" tint="0.249977111117893"/>
        <rFont val="Bradesco Sans"/>
      </rPr>
      <t xml:space="preserve">
1.	Uma explicação de como a organização disponibiliza aos funcionários o acesso a
serviços médicos e de saúde não ocupacionais, e o escopo do acesso fornecido para funcionários
e colaboradores
2.	O número e a taxa de fatalidades como resultado de ferimentos relacionados ao trabalho; acidentes de trabalho de elevada consequência (excluindo fatalidades); lesões relacionadas ao trabalho registráveis; principais tipos de lesão relacionada ao trabalho; e o número de
horas trabalhadas.</t>
    </r>
  </si>
  <si>
    <t>· GRI 403-6, 403-9, 403-10</t>
  </si>
  <si>
    <t xml:space="preserve">· Promoção da saúde, p. 49
</t>
  </si>
  <si>
    <r>
      <t>· Saúde, bem-estar e segurança do trabalho, p. 86
· Tabela | Acidentes de trabalho, p. 87
· Tabela | Doenças profissionais, p. 87</t>
    </r>
    <r>
      <rPr>
        <sz val="10"/>
        <color rgb="FFFF0000"/>
        <rFont val="Bradesco Sans"/>
      </rPr>
      <t xml:space="preserve">
</t>
    </r>
    <r>
      <rPr>
        <sz val="10"/>
        <color theme="1" tint="0.249977111117893"/>
        <rFont val="Bradesco Sans"/>
      </rPr>
      <t>· Benefícios, p. 75</t>
    </r>
  </si>
  <si>
    <t>Habilidades para o futuro</t>
  </si>
  <si>
    <r>
      <rPr>
        <b/>
        <sz val="10"/>
        <color theme="1" tint="0.249977111117893"/>
        <rFont val="Bradesco Sans"/>
      </rPr>
      <t>Treinamento fornecido</t>
    </r>
    <r>
      <rPr>
        <sz val="10"/>
        <color theme="1" tint="0.249977111117893"/>
        <rFont val="Bradesco Sans"/>
      </rPr>
      <t xml:space="preserve">
Média de horas de treinamento por gênero e categoria funcional</t>
    </r>
  </si>
  <si>
    <t>· GRI 404-1</t>
  </si>
  <si>
    <t xml:space="preserve">· Capacitação e desenvolvimento, p. 48
</t>
  </si>
  <si>
    <t>· Gráfico | Média de horas por tipo de treinamento, p. 77
· Tabela | Média de horas de treinamento por categoria funcional e por gênero, p. 77</t>
  </si>
  <si>
    <t>Prosperidade</t>
  </si>
  <si>
    <t>Emprego e geração de riqueza</t>
  </si>
  <si>
    <r>
      <rPr>
        <b/>
        <sz val="10"/>
        <color theme="1" tint="0.249977111117893"/>
        <rFont val="Bradesco Sans"/>
      </rPr>
      <t>Novas contratações e rotatividade de funcionários</t>
    </r>
    <r>
      <rPr>
        <sz val="10"/>
        <color theme="1" tint="0.249977111117893"/>
        <rFont val="Bradesco Sans"/>
      </rPr>
      <t xml:space="preserve">
1. Número total e taxa de novas contratações de funcionários durante o período de relatório, por faixa etária, gênero e região.
2. Número total e taxa de rotatividade de funcionários durante o período de relatório, por faixa etária, gênero e região.</t>
    </r>
  </si>
  <si>
    <t>· GRI 401-1</t>
  </si>
  <si>
    <t>· Atração e retenção de talentos, p. 47</t>
  </si>
  <si>
    <t>· Atração, recrutamento e seleção de talentos, p. 72
· Tabela | Movimentações internas por gênero, p. 74
· Planilha de Indicadores ESG 2025, aba Social.</t>
  </si>
  <si>
    <r>
      <rPr>
        <b/>
        <sz val="10"/>
        <color theme="1" tint="0.249977111117893"/>
        <rFont val="Bradesco Sans"/>
      </rPr>
      <t>Contribuição econômica</t>
    </r>
    <r>
      <rPr>
        <sz val="10"/>
        <color theme="1" tint="0.249977111117893"/>
        <rFont val="Bradesco Sans"/>
      </rPr>
      <t xml:space="preserve">
1.	Valor econômico direto gerado e distribuído (EVG &amp; D), em regime de competência, incluindo os componentes básicos para as operações globais da Organização, listados por:
_Valor econômico direto gerado: receitas;
_Valor econômico distribuído: custos operacionais, salários e benefícios de funcionários, pagamentos a provedores de capital, pagamentos ao governo (por país) e investimentos na comunidade;
_Valor econômico retido: “valor econômico direto gerado” menos “valor econômico
distribuído"
2.	Apoio financeiro recebido do governo, como benefícios e créditos fiscais, subsídios, entre outros</t>
    </r>
  </si>
  <si>
    <t>· GRI 201-1, 201-4</t>
  </si>
  <si>
    <t>· Valor adicionado, p. 38
· Investimento social privado, p. 58</t>
  </si>
  <si>
    <r>
      <t xml:space="preserve">· Atuação na Amazônia, p. 55
· Investimento Social Privado, p. </t>
    </r>
    <r>
      <rPr>
        <sz val="10"/>
        <rFont val="Bradesco Sans"/>
      </rPr>
      <t>120</t>
    </r>
  </si>
  <si>
    <r>
      <rPr>
        <b/>
        <sz val="10"/>
        <color theme="1" tint="0.249977111117893"/>
        <rFont val="Bradesco Sans"/>
      </rPr>
      <t xml:space="preserve">Contribuição de investimento financeiro 
</t>
    </r>
    <r>
      <rPr>
        <sz val="10"/>
        <color theme="1" tint="0.249977111117893"/>
        <rFont val="Bradesco Sans"/>
      </rPr>
      <t>_Total de despesas de capital (Capex) menos depreciação, sustentada por narrativa que descreva a estratégia de investimentos
da Organização.
_Recompra de ações mais pagamento de dividendos, apoiados por narrativa que descreva a estratégia da empresa para retornos de capital para acionistas.</t>
    </r>
  </si>
  <si>
    <t>· Conforme referenciado em IAS 7 e US GAAP ASC 230</t>
  </si>
  <si>
    <t>· Valor adicionado, p. 38
· Distribuição de dividendos e juros, p. 38</t>
  </si>
  <si>
    <t>Comunidade e vitalidade social</t>
  </si>
  <si>
    <r>
      <rPr>
        <b/>
        <sz val="10"/>
        <color theme="1" tint="0.249977111117893"/>
        <rFont val="Bradesco Sans"/>
      </rPr>
      <t>Imposto total pago</t>
    </r>
    <r>
      <rPr>
        <sz val="10"/>
        <color theme="1" tint="0.249977111117893"/>
        <rFont val="Bradesco Sans"/>
      </rPr>
      <t xml:space="preserve">
O imposto total global arcado pela empresa, incluindo imposto de renda corporativo, imposto de propriedade, VAT não creditável e outros impostos de vendas, impostos sobre os salários pagos pelo empregador e outros impostos que constituem custos para a empresa, por categoria de impostos.</t>
    </r>
  </si>
  <si>
    <t>· Adaptado de GRI 201-1</t>
  </si>
  <si>
    <t>· Valor econômico distribuído, p.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</si>
</sst>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 #,##0.00\ _€_-;\-* #,##0.00\ _€_-;_-* &quot;-&quot;??\ _€_-;_-@_-"/>
    <numFmt numFmtId="165" formatCode="_-* #,##0.0_-;\-* #,##0.0_-;_-* &quot;-&quot;??_-;_-@_-"/>
    <numFmt numFmtId="166" formatCode="_-* #,##0_-;\-* #,##0_-;_-* &quot;-&quot;??_-;_-@_-"/>
    <numFmt numFmtId="167" formatCode="#,##0.00_ ;\-#,##0.00\ "/>
    <numFmt numFmtId="168" formatCode="#,##0;\(#,##0\)"/>
  </numFmts>
  <fonts count="58">
    <font>
      <sz val="10"/>
      <color theme="1"/>
      <name val="Bradesco Sans"/>
      <family val="2"/>
    </font>
    <font>
      <sz val="11"/>
      <color theme="1"/>
      <name val="Bradesco Sans"/>
      <family val="2"/>
      <scheme val="minor"/>
    </font>
    <font>
      <sz val="10"/>
      <name val="Arial"/>
      <family val="2"/>
    </font>
    <font>
      <sz val="10"/>
      <color theme="1"/>
      <name val="Bradesco Sans"/>
      <family val="2"/>
    </font>
    <font>
      <sz val="10"/>
      <color theme="1"/>
      <name val="Bradesco Sans"/>
    </font>
    <font>
      <sz val="10"/>
      <name val="Bradesco Sans"/>
    </font>
    <font>
      <sz val="10"/>
      <color rgb="FFFF0000"/>
      <name val="Bradesco Sans"/>
      <family val="2"/>
    </font>
    <font>
      <sz val="9"/>
      <color rgb="FFC00000"/>
      <name val="Georgia"/>
      <family val="1"/>
    </font>
    <font>
      <sz val="8"/>
      <color theme="1"/>
      <name val="Calibri"/>
      <family val="2"/>
    </font>
    <font>
      <sz val="8"/>
      <name val="Bradesco Sans"/>
      <family val="2"/>
    </font>
    <font>
      <b/>
      <sz val="11"/>
      <color rgb="FFC80519"/>
      <name val="Georgia"/>
      <family val="1"/>
    </font>
    <font>
      <sz val="11"/>
      <color rgb="FF4B4B4D"/>
      <name val="Georgia"/>
      <family val="1"/>
    </font>
    <font>
      <b/>
      <sz val="11"/>
      <color theme="0"/>
      <name val="Bradesco Sans"/>
    </font>
    <font>
      <sz val="12"/>
      <color theme="0"/>
      <name val="Bradesco Sans SemiBold"/>
    </font>
    <font>
      <sz val="10"/>
      <color theme="1" tint="0.34998626667073579"/>
      <name val="Bradesco Sans"/>
      <family val="2"/>
    </font>
    <font>
      <sz val="10"/>
      <color rgb="FFC00000"/>
      <name val="Bradesco Sans"/>
    </font>
    <font>
      <b/>
      <sz val="14"/>
      <color rgb="FFC00000"/>
      <name val="Bradesco Sans"/>
    </font>
    <font>
      <b/>
      <i/>
      <sz val="14"/>
      <color rgb="FFC00000"/>
      <name val="Bradesco Sans"/>
    </font>
    <font>
      <sz val="10"/>
      <color rgb="FFC00000"/>
      <name val="Bradesco Sans SemiBold"/>
    </font>
    <font>
      <b/>
      <sz val="10"/>
      <name val="Bradesco Sans"/>
    </font>
    <font>
      <sz val="10"/>
      <color rgb="FFC00000"/>
      <name val="Bradesco Sans"/>
      <scheme val="major"/>
    </font>
    <font>
      <b/>
      <sz val="10"/>
      <color rgb="FFC00000"/>
      <name val="Bradesco Sans"/>
      <scheme val="major"/>
    </font>
    <font>
      <sz val="10"/>
      <name val="Bradesco Sans"/>
      <family val="2"/>
    </font>
    <font>
      <sz val="10"/>
      <name val="Bradesco Sans"/>
      <scheme val="major"/>
    </font>
    <font>
      <sz val="10"/>
      <color rgb="FF000000"/>
      <name val="Arial"/>
      <family val="2"/>
    </font>
    <font>
      <sz val="8"/>
      <color theme="1"/>
      <name val="Bradesco Sans"/>
      <family val="2"/>
    </font>
    <font>
      <sz val="10"/>
      <color theme="0"/>
      <name val="Bradesco Sans SemiBold"/>
    </font>
    <font>
      <b/>
      <sz val="12"/>
      <color theme="0"/>
      <name val="Montserrat"/>
    </font>
    <font>
      <sz val="12"/>
      <color theme="0"/>
      <name val="Montserrat"/>
    </font>
    <font>
      <sz val="10"/>
      <color theme="0"/>
      <name val="Arial"/>
      <family val="2"/>
    </font>
    <font>
      <sz val="11"/>
      <color theme="0"/>
      <name val="Bradesco Sans SemiBold"/>
    </font>
    <font>
      <sz val="11"/>
      <color theme="1" tint="0.249977111117893"/>
      <name val="Bradesco Sans"/>
    </font>
    <font>
      <b/>
      <sz val="9"/>
      <color theme="1" tint="0.249977111117893"/>
      <name val="Bradesco Sans"/>
    </font>
    <font>
      <b/>
      <vertAlign val="superscript"/>
      <sz val="9"/>
      <color theme="1" tint="0.249977111117893"/>
      <name val="Bradesco Sans"/>
    </font>
    <font>
      <sz val="10"/>
      <color theme="1" tint="0.249977111117893"/>
      <name val="Bradesco Sans"/>
    </font>
    <font>
      <sz val="8"/>
      <color theme="1" tint="0.249977111117893"/>
      <name val="Bradesco Sans"/>
    </font>
    <font>
      <sz val="10"/>
      <color theme="1" tint="0.249977111117893"/>
      <name val="Bradesco Sans"/>
      <family val="2"/>
    </font>
    <font>
      <i/>
      <sz val="10"/>
      <color theme="1" tint="0.249977111117893"/>
      <name val="Bradesco Sans Medium"/>
    </font>
    <font>
      <i/>
      <sz val="10"/>
      <color theme="1" tint="0.249977111117893"/>
      <name val="Bradesco Sans"/>
    </font>
    <font>
      <vertAlign val="subscript"/>
      <sz val="10"/>
      <color theme="1" tint="0.249977111117893"/>
      <name val="Bradesco Sans"/>
    </font>
    <font>
      <sz val="10"/>
      <color theme="1" tint="0.249977111117893"/>
      <name val="Bradesco Sans Medium"/>
    </font>
    <font>
      <sz val="10"/>
      <color theme="1" tint="0.249977111117893"/>
      <name val="Bradesco Sans"/>
      <scheme val="major"/>
    </font>
    <font>
      <sz val="9"/>
      <color theme="1" tint="0.249977111117893"/>
      <name val="Bradesco Sans"/>
    </font>
    <font>
      <b/>
      <sz val="13"/>
      <color theme="1" tint="0.249977111117893"/>
      <name val="Bradesco Sans"/>
    </font>
    <font>
      <b/>
      <sz val="10"/>
      <color theme="1" tint="0.249977111117893"/>
      <name val="Bradesco Sans"/>
    </font>
    <font>
      <i/>
      <sz val="9"/>
      <color theme="1" tint="0.249977111117893"/>
      <name val="Bradesco Sans Medium"/>
    </font>
    <font>
      <i/>
      <sz val="8"/>
      <color theme="1" tint="0.249977111117893"/>
      <name val="Bradesco Sans Medium"/>
    </font>
    <font>
      <b/>
      <sz val="8"/>
      <color theme="1" tint="0.249977111117893"/>
      <name val="Bradesco Sans"/>
    </font>
    <font>
      <sz val="7"/>
      <color theme="1" tint="0.249977111117893"/>
      <name val="Bradesco Sans"/>
    </font>
    <font>
      <sz val="10"/>
      <color rgb="FFFF0000"/>
      <name val="Bradesco Sans"/>
    </font>
    <font>
      <sz val="9"/>
      <color theme="1"/>
      <name val="Bradesco Sans"/>
      <family val="2"/>
    </font>
    <font>
      <i/>
      <sz val="10"/>
      <color theme="1" tint="0.249977111117893"/>
      <name val="Bradesco Sans"/>
      <family val="2"/>
    </font>
    <font>
      <u/>
      <sz val="10"/>
      <color theme="10"/>
      <name val="Bradesco Sans"/>
      <family val="2"/>
    </font>
    <font>
      <sz val="10"/>
      <color rgb="FF404040"/>
      <name val="Bradesco Sans"/>
    </font>
    <font>
      <vertAlign val="subscript"/>
      <sz val="10"/>
      <color theme="1" tint="0.249977111117893"/>
      <name val="Bradesco Sans Medium"/>
    </font>
    <font>
      <sz val="8"/>
      <color theme="1" tint="0.249977111117893"/>
      <name val="Bradesco Sans"/>
      <family val="2"/>
    </font>
    <font>
      <b/>
      <sz val="10"/>
      <color rgb="FF404040"/>
      <name val="Bradesco Sans"/>
    </font>
    <font>
      <vertAlign val="subscript"/>
      <sz val="8"/>
      <color theme="1" tint="0.249977111117893"/>
      <name val="Bradesco Sans"/>
    </font>
  </fonts>
  <fills count="7">
    <fill>
      <patternFill patternType="none"/>
    </fill>
    <fill>
      <patternFill patternType="gray125"/>
    </fill>
    <fill>
      <patternFill patternType="solid">
        <fgColor rgb="FFCC092F"/>
        <bgColor indexed="64"/>
      </patternFill>
    </fill>
    <fill>
      <patternFill patternType="solid">
        <fgColor rgb="FFC00000"/>
        <bgColor indexed="64"/>
      </patternFill>
    </fill>
    <fill>
      <patternFill patternType="solid">
        <fgColor theme="2" tint="-9.9978637043366805E-2"/>
        <bgColor indexed="64"/>
      </patternFill>
    </fill>
    <fill>
      <gradientFill degree="180">
        <stop position="0">
          <color rgb="FFA20000"/>
        </stop>
        <stop position="1">
          <color rgb="FFCC092F"/>
        </stop>
      </gradientFill>
    </fill>
    <fill>
      <patternFill patternType="solid">
        <fgColor theme="0"/>
        <bgColor indexed="64"/>
      </patternFill>
    </fill>
  </fills>
  <borders count="117">
    <border>
      <left/>
      <right/>
      <top/>
      <bottom/>
      <diagonal/>
    </border>
    <border>
      <left style="hair">
        <color rgb="FFC00000"/>
      </left>
      <right style="hair">
        <color rgb="FFC00000"/>
      </right>
      <top style="hair">
        <color rgb="FFC00000"/>
      </top>
      <bottom style="hair">
        <color rgb="FFC00000"/>
      </bottom>
      <diagonal/>
    </border>
    <border>
      <left/>
      <right style="hair">
        <color rgb="FFC00000"/>
      </right>
      <top style="hair">
        <color rgb="FFC00000"/>
      </top>
      <bottom style="hair">
        <color rgb="FFC00000"/>
      </bottom>
      <diagonal/>
    </border>
    <border>
      <left style="hair">
        <color rgb="FFC00000"/>
      </left>
      <right style="hair">
        <color rgb="FFC00000"/>
      </right>
      <top style="hair">
        <color rgb="FFC00000"/>
      </top>
      <bottom style="thin">
        <color rgb="FFC00000"/>
      </bottom>
      <diagonal/>
    </border>
    <border>
      <left style="hair">
        <color rgb="FFC00000"/>
      </left>
      <right style="hair">
        <color rgb="FFC00000"/>
      </right>
      <top style="thin">
        <color rgb="FFC00000"/>
      </top>
      <bottom style="hair">
        <color rgb="FFC00000"/>
      </bottom>
      <diagonal/>
    </border>
    <border>
      <left style="hair">
        <color rgb="FFC00000"/>
      </left>
      <right style="hair">
        <color rgb="FFC00000"/>
      </right>
      <top style="hair">
        <color rgb="FFC00000"/>
      </top>
      <bottom/>
      <diagonal/>
    </border>
    <border>
      <left style="hair">
        <color rgb="FFC00000"/>
      </left>
      <right style="hair">
        <color rgb="FFC00000"/>
      </right>
      <top/>
      <bottom/>
      <diagonal/>
    </border>
    <border>
      <left style="hair">
        <color rgb="FFC00000"/>
      </left>
      <right style="hair">
        <color rgb="FFC00000"/>
      </right>
      <top/>
      <bottom style="hair">
        <color rgb="FFC00000"/>
      </bottom>
      <diagonal/>
    </border>
    <border>
      <left style="hair">
        <color rgb="FFC00000"/>
      </left>
      <right style="hair">
        <color rgb="FFC00000"/>
      </right>
      <top style="thin">
        <color rgb="FFC00000"/>
      </top>
      <bottom/>
      <diagonal/>
    </border>
    <border>
      <left/>
      <right style="hair">
        <color rgb="FFC00000"/>
      </right>
      <top/>
      <bottom/>
      <diagonal/>
    </border>
    <border>
      <left style="hair">
        <color rgb="FFC00000"/>
      </left>
      <right style="hair">
        <color rgb="FFC00000"/>
      </right>
      <top/>
      <bottom style="medium">
        <color rgb="FFC00000"/>
      </bottom>
      <diagonal/>
    </border>
    <border>
      <left style="hair">
        <color rgb="FFC00000"/>
      </left>
      <right style="hair">
        <color rgb="FFC00000"/>
      </right>
      <top style="hair">
        <color rgb="FFC00000"/>
      </top>
      <bottom style="medium">
        <color rgb="FFC00000"/>
      </bottom>
      <diagonal/>
    </border>
    <border>
      <left/>
      <right/>
      <top/>
      <bottom style="medium">
        <color rgb="FFC00000"/>
      </bottom>
      <diagonal/>
    </border>
    <border>
      <left style="hair">
        <color rgb="FFC00000"/>
      </left>
      <right/>
      <top/>
      <bottom style="medium">
        <color rgb="FFC00000"/>
      </bottom>
      <diagonal/>
    </border>
    <border>
      <left style="hair">
        <color rgb="FFC00000"/>
      </left>
      <right style="hair">
        <color rgb="FFC00000"/>
      </right>
      <top style="medium">
        <color rgb="FFC00000"/>
      </top>
      <bottom/>
      <diagonal/>
    </border>
    <border>
      <left style="hair">
        <color rgb="FFC00000"/>
      </left>
      <right style="hair">
        <color rgb="FFC00000"/>
      </right>
      <top style="medium">
        <color rgb="FFC00000"/>
      </top>
      <bottom style="hair">
        <color rgb="FFC00000"/>
      </bottom>
      <diagonal/>
    </border>
    <border>
      <left/>
      <right/>
      <top style="medium">
        <color rgb="FFC00000"/>
      </top>
      <bottom/>
      <diagonal/>
    </border>
    <border>
      <left/>
      <right style="hair">
        <color rgb="FFC00000"/>
      </right>
      <top/>
      <bottom style="medium">
        <color rgb="FFC00000"/>
      </bottom>
      <diagonal/>
    </border>
    <border>
      <left/>
      <right style="hair">
        <color rgb="FFC00000"/>
      </right>
      <top style="medium">
        <color rgb="FFC00000"/>
      </top>
      <bottom style="hair">
        <color rgb="FFC00000"/>
      </bottom>
      <diagonal/>
    </border>
    <border>
      <left style="hair">
        <color rgb="FFC00000"/>
      </left>
      <right style="hair">
        <color rgb="FFC00000"/>
      </right>
      <top style="medium">
        <color rgb="FFC00000"/>
      </top>
      <bottom style="medium">
        <color rgb="FFC00000"/>
      </bottom>
      <diagonal/>
    </border>
    <border>
      <left/>
      <right/>
      <top style="medium">
        <color rgb="FFC00000"/>
      </top>
      <bottom style="medium">
        <color rgb="FFC00000"/>
      </bottom>
      <diagonal/>
    </border>
    <border>
      <left style="hair">
        <color rgb="FFC00000"/>
      </left>
      <right style="hair">
        <color rgb="FFC00000"/>
      </right>
      <top style="hair">
        <color rgb="FFC00000"/>
      </top>
      <bottom style="medium">
        <color rgb="FFCC092F"/>
      </bottom>
      <diagonal/>
    </border>
    <border>
      <left style="hair">
        <color rgb="FFC00000"/>
      </left>
      <right style="hair">
        <color rgb="FFC00000"/>
      </right>
      <top style="medium">
        <color rgb="FFCC092F"/>
      </top>
      <bottom style="hair">
        <color rgb="FFC00000"/>
      </bottom>
      <diagonal/>
    </border>
    <border>
      <left style="hair">
        <color rgb="FFC00000"/>
      </left>
      <right style="hair">
        <color rgb="FFC00000"/>
      </right>
      <top/>
      <bottom style="medium">
        <color rgb="FFCC092F"/>
      </bottom>
      <diagonal/>
    </border>
    <border>
      <left/>
      <right/>
      <top style="medium">
        <color rgb="FFC00000"/>
      </top>
      <bottom style="thin">
        <color theme="1" tint="0.34998626667073579"/>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medium">
        <color rgb="FFC00000"/>
      </bottom>
      <diagonal/>
    </border>
    <border>
      <left/>
      <right/>
      <top style="thin">
        <color rgb="FFC00000"/>
      </top>
      <bottom style="thin">
        <color rgb="FFC00000"/>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rgb="FFC00000"/>
      </bottom>
      <diagonal/>
    </border>
    <border>
      <left style="medium">
        <color rgb="FFC00000"/>
      </left>
      <right style="hair">
        <color rgb="FFC00000"/>
      </right>
      <top style="medium">
        <color rgb="FFC00000"/>
      </top>
      <bottom/>
      <diagonal/>
    </border>
    <border>
      <left style="hair">
        <color rgb="FFC00000"/>
      </left>
      <right style="medium">
        <color rgb="FFC00000"/>
      </right>
      <top style="medium">
        <color rgb="FFC00000"/>
      </top>
      <bottom/>
      <diagonal/>
    </border>
    <border>
      <left style="hair">
        <color rgb="FFC00000"/>
      </left>
      <right style="medium">
        <color rgb="FFC00000"/>
      </right>
      <top/>
      <bottom style="hair">
        <color rgb="FFC00000"/>
      </bottom>
      <diagonal/>
    </border>
    <border>
      <left style="hair">
        <color rgb="FFC00000"/>
      </left>
      <right style="medium">
        <color rgb="FFC00000"/>
      </right>
      <top style="hair">
        <color rgb="FFC00000"/>
      </top>
      <bottom style="hair">
        <color rgb="FFC00000"/>
      </bottom>
      <diagonal/>
    </border>
    <border>
      <left style="hair">
        <color rgb="FFC00000"/>
      </left>
      <right style="medium">
        <color rgb="FFC00000"/>
      </right>
      <top style="hair">
        <color rgb="FFC00000"/>
      </top>
      <bottom style="medium">
        <color rgb="FFC00000"/>
      </bottom>
      <diagonal/>
    </border>
    <border>
      <left style="hair">
        <color rgb="FFC00000"/>
      </left>
      <right style="medium">
        <color rgb="FFC00000"/>
      </right>
      <top style="medium">
        <color rgb="FFC00000"/>
      </top>
      <bottom style="hair">
        <color rgb="FFC00000"/>
      </bottom>
      <diagonal/>
    </border>
    <border>
      <left style="hair">
        <color rgb="FFC00000"/>
      </left>
      <right style="medium">
        <color rgb="FFC00000"/>
      </right>
      <top style="medium">
        <color rgb="FFCC092F"/>
      </top>
      <bottom style="hair">
        <color rgb="FFC00000"/>
      </bottom>
      <diagonal/>
    </border>
    <border>
      <left style="hair">
        <color rgb="FFC00000"/>
      </left>
      <right style="medium">
        <color rgb="FFC00000"/>
      </right>
      <top/>
      <bottom/>
      <diagonal/>
    </border>
    <border>
      <left style="hair">
        <color rgb="FFC00000"/>
      </left>
      <right style="medium">
        <color rgb="FFC00000"/>
      </right>
      <top style="hair">
        <color rgb="FFC00000"/>
      </top>
      <bottom style="thin">
        <color rgb="FFC00000"/>
      </bottom>
      <diagonal/>
    </border>
    <border>
      <left style="hair">
        <color rgb="FFC00000"/>
      </left>
      <right style="medium">
        <color rgb="FFC00000"/>
      </right>
      <top/>
      <bottom style="medium">
        <color rgb="FFC00000"/>
      </bottom>
      <diagonal/>
    </border>
    <border>
      <left style="hair">
        <color rgb="FFC00000"/>
      </left>
      <right style="medium">
        <color rgb="FFC00000"/>
      </right>
      <top style="thin">
        <color rgb="FFC00000"/>
      </top>
      <bottom style="thin">
        <color rgb="FFC00000"/>
      </bottom>
      <diagonal/>
    </border>
    <border>
      <left style="hair">
        <color rgb="FFC00000"/>
      </left>
      <right style="hair">
        <color rgb="FFC00000"/>
      </right>
      <top style="thin">
        <color rgb="FFC00000"/>
      </top>
      <bottom style="thin">
        <color rgb="FFC00000"/>
      </bottom>
      <diagonal/>
    </border>
    <border>
      <left style="hair">
        <color rgb="FFC00000"/>
      </left>
      <right style="medium">
        <color rgb="FFC00000"/>
      </right>
      <top style="medium">
        <color rgb="FFC00000"/>
      </top>
      <bottom style="medium">
        <color rgb="FFC00000"/>
      </bottom>
      <diagonal/>
    </border>
    <border>
      <left style="hair">
        <color rgb="FFC00000"/>
      </left>
      <right style="hair">
        <color rgb="FFC00000"/>
      </right>
      <top/>
      <bottom style="thin">
        <color rgb="FFC00000"/>
      </bottom>
      <diagonal/>
    </border>
    <border>
      <left style="hair">
        <color rgb="FFC00000"/>
      </left>
      <right style="medium">
        <color rgb="FFC00000"/>
      </right>
      <top/>
      <bottom style="thin">
        <color rgb="FFC00000"/>
      </bottom>
      <diagonal/>
    </border>
    <border>
      <left style="hair">
        <color rgb="FFC00000"/>
      </left>
      <right style="medium">
        <color rgb="FFC00000"/>
      </right>
      <top style="thin">
        <color rgb="FFC00000"/>
      </top>
      <bottom style="medium">
        <color rgb="FFC00000"/>
      </bottom>
      <diagonal/>
    </border>
    <border>
      <left style="hair">
        <color rgb="FFC00000"/>
      </left>
      <right style="hair">
        <color rgb="FFC00000"/>
      </right>
      <top style="thin">
        <color rgb="FFC00000"/>
      </top>
      <bottom style="medium">
        <color rgb="FFC00000"/>
      </bottom>
      <diagonal/>
    </border>
    <border>
      <left style="medium">
        <color rgb="FFC00000"/>
      </left>
      <right/>
      <top style="medium">
        <color rgb="FFC00000"/>
      </top>
      <bottom/>
      <diagonal/>
    </border>
    <border>
      <left style="medium">
        <color rgb="FFC00000"/>
      </left>
      <right style="hair">
        <color rgb="FFC00000"/>
      </right>
      <top/>
      <bottom style="thin">
        <color indexed="64"/>
      </bottom>
      <diagonal/>
    </border>
    <border>
      <left style="medium">
        <color rgb="FFC00000"/>
      </left>
      <right style="hair">
        <color rgb="FFC00000"/>
      </right>
      <top style="thin">
        <color indexed="64"/>
      </top>
      <bottom style="thin">
        <color indexed="64"/>
      </bottom>
      <diagonal/>
    </border>
    <border>
      <left style="medium">
        <color rgb="FFC00000"/>
      </left>
      <right style="hair">
        <color rgb="FFC00000"/>
      </right>
      <top style="thin">
        <color indexed="64"/>
      </top>
      <bottom style="medium">
        <color rgb="FFC00000"/>
      </bottom>
      <diagonal/>
    </border>
    <border>
      <left style="hair">
        <color rgb="FFC00000"/>
      </left>
      <right style="medium">
        <color rgb="FFC00000"/>
      </right>
      <top style="thin">
        <color rgb="FFC00000"/>
      </top>
      <bottom style="hair">
        <color rgb="FFC00000"/>
      </bottom>
      <diagonal/>
    </border>
    <border>
      <left style="hair">
        <color rgb="FFC00000"/>
      </left>
      <right style="medium">
        <color rgb="FFC00000"/>
      </right>
      <top style="thin">
        <color rgb="FFC00000"/>
      </top>
      <bottom/>
      <diagonal/>
    </border>
    <border>
      <left style="hair">
        <color rgb="FFC00000"/>
      </left>
      <right style="hair">
        <color rgb="FFC00000"/>
      </right>
      <top style="medium">
        <color rgb="FFCC092F"/>
      </top>
      <bottom/>
      <diagonal/>
    </border>
    <border>
      <left style="hair">
        <color rgb="FFC00000"/>
      </left>
      <right style="medium">
        <color rgb="FFC00000"/>
      </right>
      <top style="medium">
        <color rgb="FFC00000"/>
      </top>
      <bottom style="thin">
        <color rgb="FFC00000"/>
      </bottom>
      <diagonal/>
    </border>
    <border>
      <left style="medium">
        <color rgb="FFC00000"/>
      </left>
      <right style="hair">
        <color rgb="FFC00000"/>
      </right>
      <top/>
      <bottom/>
      <diagonal/>
    </border>
    <border>
      <left style="medium">
        <color rgb="FFC00000"/>
      </left>
      <right style="hair">
        <color rgb="FFC00000"/>
      </right>
      <top/>
      <bottom style="medium">
        <color rgb="FFC00000"/>
      </bottom>
      <diagonal/>
    </border>
    <border>
      <left style="medium">
        <color rgb="FFC00000"/>
      </left>
      <right/>
      <top/>
      <bottom/>
      <diagonal/>
    </border>
    <border>
      <left style="medium">
        <color rgb="FFC00000"/>
      </left>
      <right/>
      <top/>
      <bottom style="medium">
        <color rgb="FFCC092F"/>
      </bottom>
      <diagonal/>
    </border>
    <border>
      <left style="medium">
        <color rgb="FFC00000"/>
      </left>
      <right/>
      <top/>
      <bottom style="medium">
        <color rgb="FFC00000"/>
      </bottom>
      <diagonal/>
    </border>
    <border>
      <left style="hair">
        <color rgb="FFC00000"/>
      </left>
      <right style="hair">
        <color rgb="FFC00000"/>
      </right>
      <top style="medium">
        <color rgb="FFC00000"/>
      </top>
      <bottom style="thin">
        <color rgb="FFC00000"/>
      </bottom>
      <diagonal/>
    </border>
    <border>
      <left style="hair">
        <color rgb="FFC00000"/>
      </left>
      <right style="medium">
        <color rgb="FFC00000"/>
      </right>
      <top style="medium">
        <color rgb="FFCC092F"/>
      </top>
      <bottom/>
      <diagonal/>
    </border>
    <border>
      <left style="hair">
        <color rgb="FFC00000"/>
      </left>
      <right style="medium">
        <color rgb="FFC00000"/>
      </right>
      <top/>
      <bottom style="medium">
        <color rgb="FFCC092F"/>
      </bottom>
      <diagonal/>
    </border>
    <border>
      <left style="hair">
        <color rgb="FFC00000"/>
      </left>
      <right style="medium">
        <color rgb="FFC00000"/>
      </right>
      <top style="hair">
        <color rgb="FFC00000"/>
      </top>
      <bottom/>
      <diagonal/>
    </border>
    <border>
      <left style="hair">
        <color rgb="FFC00000"/>
      </left>
      <right/>
      <top/>
      <bottom style="thin">
        <color rgb="FFC00000"/>
      </bottom>
      <diagonal/>
    </border>
    <border>
      <left style="hair">
        <color rgb="FFC00000"/>
      </left>
      <right/>
      <top style="hair">
        <color rgb="FFC00000"/>
      </top>
      <bottom style="hair">
        <color rgb="FFC00000"/>
      </bottom>
      <diagonal/>
    </border>
    <border>
      <left style="hair">
        <color rgb="FFC00000"/>
      </left>
      <right/>
      <top style="medium">
        <color rgb="FFC00000"/>
      </top>
      <bottom style="thin">
        <color rgb="FFC00000"/>
      </bottom>
      <diagonal/>
    </border>
    <border>
      <left style="hair">
        <color rgb="FFC00000"/>
      </left>
      <right/>
      <top/>
      <bottom style="medium">
        <color rgb="FFCC092F"/>
      </bottom>
      <diagonal/>
    </border>
    <border>
      <left style="hair">
        <color rgb="FFC00000"/>
      </left>
      <right/>
      <top style="medium">
        <color rgb="FFCC092F"/>
      </top>
      <bottom style="hair">
        <color rgb="FFC00000"/>
      </bottom>
      <diagonal/>
    </border>
    <border>
      <left style="hair">
        <color rgb="FFC00000"/>
      </left>
      <right/>
      <top style="hair">
        <color rgb="FFC00000"/>
      </top>
      <bottom style="medium">
        <color rgb="FFCC092F"/>
      </bottom>
      <diagonal/>
    </border>
    <border>
      <left style="hair">
        <color rgb="FFC00000"/>
      </left>
      <right/>
      <top style="thin">
        <color rgb="FFC00000"/>
      </top>
      <bottom/>
      <diagonal/>
    </border>
    <border>
      <left style="hair">
        <color rgb="FFC00000"/>
      </left>
      <right/>
      <top/>
      <bottom/>
      <diagonal/>
    </border>
    <border>
      <left/>
      <right style="hair">
        <color rgb="FFC00000"/>
      </right>
      <top style="hair">
        <color rgb="FFC00000"/>
      </top>
      <bottom/>
      <diagonal/>
    </border>
    <border>
      <left style="hair">
        <color rgb="FFC00000"/>
      </left>
      <right style="dotted">
        <color rgb="FFC00000"/>
      </right>
      <top/>
      <bottom/>
      <diagonal/>
    </border>
    <border>
      <left style="dotted">
        <color rgb="FFC00000"/>
      </left>
      <right style="medium">
        <color rgb="FFC00000"/>
      </right>
      <top/>
      <bottom/>
      <diagonal/>
    </border>
    <border>
      <left style="hair">
        <color rgb="FFC00000"/>
      </left>
      <right style="dotted">
        <color rgb="FFC00000"/>
      </right>
      <top/>
      <bottom style="medium">
        <color rgb="FFC00000"/>
      </bottom>
      <diagonal/>
    </border>
    <border>
      <left style="dotted">
        <color rgb="FFC00000"/>
      </left>
      <right style="medium">
        <color rgb="FFC00000"/>
      </right>
      <top/>
      <bottom style="medium">
        <color rgb="FFC00000"/>
      </bottom>
      <diagonal/>
    </border>
    <border>
      <left style="hair">
        <color rgb="FFC00000"/>
      </left>
      <right style="dotted">
        <color rgb="FFC00000"/>
      </right>
      <top style="medium">
        <color rgb="FFC00000"/>
      </top>
      <bottom/>
      <diagonal/>
    </border>
    <border>
      <left style="dotted">
        <color rgb="FFC00000"/>
      </left>
      <right style="medium">
        <color rgb="FFC00000"/>
      </right>
      <top style="medium">
        <color rgb="FFC00000"/>
      </top>
      <bottom/>
      <diagonal/>
    </border>
    <border>
      <left style="hair">
        <color rgb="FFC00000"/>
      </left>
      <right style="dotted">
        <color rgb="FFC00000"/>
      </right>
      <top style="medium">
        <color rgb="FFCC092F"/>
      </top>
      <bottom/>
      <diagonal/>
    </border>
    <border>
      <left style="dotted">
        <color rgb="FFC00000"/>
      </left>
      <right style="medium">
        <color rgb="FFC00000"/>
      </right>
      <top style="medium">
        <color rgb="FFCC092F"/>
      </top>
      <bottom/>
      <diagonal/>
    </border>
    <border>
      <left style="hair">
        <color rgb="FFC00000"/>
      </left>
      <right style="dotted">
        <color rgb="FFC00000"/>
      </right>
      <top style="medium">
        <color rgb="FFC00000"/>
      </top>
      <bottom style="medium">
        <color rgb="FFC00000"/>
      </bottom>
      <diagonal/>
    </border>
    <border>
      <left style="dotted">
        <color rgb="FFC00000"/>
      </left>
      <right style="medium">
        <color rgb="FFC00000"/>
      </right>
      <top style="medium">
        <color rgb="FFC00000"/>
      </top>
      <bottom style="medium">
        <color rgb="FFC00000"/>
      </bottom>
      <diagonal/>
    </border>
    <border>
      <left style="hair">
        <color rgb="FFC00000"/>
      </left>
      <right/>
      <top style="hair">
        <color rgb="FFC00000"/>
      </top>
      <bottom/>
      <diagonal/>
    </border>
    <border>
      <left/>
      <right/>
      <top style="hair">
        <color rgb="FFC00000"/>
      </top>
      <bottom/>
      <diagonal/>
    </border>
    <border>
      <left style="medium">
        <color rgb="FFC00000"/>
      </left>
      <right style="hair">
        <color rgb="FFC00000"/>
      </right>
      <top style="hair">
        <color rgb="FFC00000"/>
      </top>
      <bottom style="hair">
        <color rgb="FFC00000"/>
      </bottom>
      <diagonal/>
    </border>
    <border>
      <left style="medium">
        <color rgb="FFC00000"/>
      </left>
      <right style="hair">
        <color rgb="FFC00000"/>
      </right>
      <top/>
      <bottom style="hair">
        <color rgb="FFC00000"/>
      </bottom>
      <diagonal/>
    </border>
    <border>
      <left style="medium">
        <color rgb="FFC00000"/>
      </left>
      <right style="hair">
        <color rgb="FFC00000"/>
      </right>
      <top style="medium">
        <color rgb="FFC00000"/>
      </top>
      <bottom style="medium">
        <color rgb="FFC00000"/>
      </bottom>
      <diagonal/>
    </border>
    <border>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hair">
        <color rgb="FFC00000"/>
      </left>
      <right/>
      <top style="medium">
        <color rgb="FFC00000"/>
      </top>
      <bottom style="medium">
        <color rgb="FFC00000"/>
      </bottom>
      <diagonal/>
    </border>
    <border>
      <left/>
      <right/>
      <top style="thin">
        <color theme="1" tint="0.499984740745262"/>
      </top>
      <bottom/>
      <diagonal/>
    </border>
    <border>
      <left/>
      <right/>
      <top style="thin">
        <color rgb="FFC00000"/>
      </top>
      <bottom style="thin">
        <color theme="1" tint="0.499984740745262"/>
      </bottom>
      <diagonal/>
    </border>
    <border>
      <left style="hair">
        <color rgb="FFC00000"/>
      </left>
      <right/>
      <top style="medium">
        <color rgb="FFC00000"/>
      </top>
      <bottom/>
      <diagonal/>
    </border>
    <border>
      <left/>
      <right style="hair">
        <color rgb="FFC00000"/>
      </right>
      <top style="medium">
        <color rgb="FFC00000"/>
      </top>
      <bottom/>
      <diagonal/>
    </border>
    <border>
      <left/>
      <right style="hair">
        <color rgb="FFC00000"/>
      </right>
      <top style="medium">
        <color rgb="FFC00000"/>
      </top>
      <bottom style="medium">
        <color rgb="FFC00000"/>
      </bottom>
      <diagonal/>
    </border>
    <border>
      <left style="medium">
        <color rgb="FFC00000"/>
      </left>
      <right style="hair">
        <color rgb="FFC00000"/>
      </right>
      <top style="hair">
        <color rgb="FFC00000"/>
      </top>
      <bottom style="thin">
        <color indexed="64"/>
      </bottom>
      <diagonal/>
    </border>
    <border>
      <left style="hair">
        <color rgb="FFC00000"/>
      </left>
      <right style="hair">
        <color rgb="FFC00000"/>
      </right>
      <top/>
      <bottom style="thin">
        <color indexed="64"/>
      </bottom>
      <diagonal/>
    </border>
    <border>
      <left style="hair">
        <color rgb="FFC00000"/>
      </left>
      <right style="medium">
        <color rgb="FFC00000"/>
      </right>
      <top/>
      <bottom style="thin">
        <color indexed="64"/>
      </bottom>
      <diagonal/>
    </border>
    <border>
      <left style="hair">
        <color rgb="FFC00000"/>
      </left>
      <right style="hair">
        <color rgb="FFC00000"/>
      </right>
      <top style="hair">
        <color rgb="FFC00000"/>
      </top>
      <bottom style="thin">
        <color rgb="FFCC092F"/>
      </bottom>
      <diagonal/>
    </border>
    <border>
      <left style="hair">
        <color rgb="FFC00000"/>
      </left>
      <right style="hair">
        <color rgb="FFC00000"/>
      </right>
      <top/>
      <bottom style="thin">
        <color rgb="FFCC092F"/>
      </bottom>
      <diagonal/>
    </border>
    <border>
      <left style="hair">
        <color rgb="FFC00000"/>
      </left>
      <right/>
      <top style="thin">
        <color rgb="FFCC092F"/>
      </top>
      <bottom style="thin">
        <color rgb="FFCC092F"/>
      </bottom>
      <diagonal/>
    </border>
    <border>
      <left/>
      <right style="hair">
        <color rgb="FFC00000"/>
      </right>
      <top style="thin">
        <color rgb="FFCC092F"/>
      </top>
      <bottom style="thin">
        <color rgb="FFCC092F"/>
      </bottom>
      <diagonal/>
    </border>
    <border>
      <left style="hair">
        <color rgb="FFC00000"/>
      </left>
      <right/>
      <top style="thin">
        <color rgb="FFCC092F"/>
      </top>
      <bottom style="thin">
        <color rgb="FFC00000"/>
      </bottom>
      <diagonal/>
    </border>
    <border>
      <left/>
      <right style="hair">
        <color rgb="FFC00000"/>
      </right>
      <top style="thin">
        <color rgb="FFCC092F"/>
      </top>
      <bottom style="thin">
        <color rgb="FFC00000"/>
      </bottom>
      <diagonal/>
    </border>
    <border>
      <left style="hair">
        <color rgb="FFC00000"/>
      </left>
      <right style="hair">
        <color rgb="FFC00000"/>
      </right>
      <top style="thin">
        <color rgb="FFCC092F"/>
      </top>
      <bottom/>
      <diagonal/>
    </border>
    <border>
      <left style="hair">
        <color rgb="FFC00000"/>
      </left>
      <right style="dotted">
        <color rgb="FFC00000"/>
      </right>
      <top/>
      <bottom style="thin">
        <color rgb="FFC00000"/>
      </bottom>
      <diagonal/>
    </border>
    <border>
      <left style="dotted">
        <color rgb="FFC00000"/>
      </left>
      <right style="medium">
        <color rgb="FFC00000"/>
      </right>
      <top/>
      <bottom style="thin">
        <color rgb="FFC00000"/>
      </bottom>
      <diagonal/>
    </border>
  </borders>
  <cellStyleXfs count="48">
    <xf numFmtId="0" fontId="0" fillId="0" borderId="0"/>
    <xf numFmtId="0" fontId="1" fillId="0" borderId="0"/>
    <xf numFmtId="9" fontId="1"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24"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720">
    <xf numFmtId="0" fontId="0" fillId="0" borderId="0" xfId="0"/>
    <xf numFmtId="0" fontId="0" fillId="0" borderId="0" xfId="0" applyAlignment="1">
      <alignment horizontal="left" vertical="center"/>
    </xf>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11"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5" fillId="0" borderId="25" xfId="0" applyFont="1" applyBorder="1" applyAlignment="1">
      <alignment vertical="top" wrapText="1"/>
    </xf>
    <xf numFmtId="0" fontId="5" fillId="0" borderId="24" xfId="0" applyFont="1" applyBorder="1" applyAlignment="1">
      <alignment vertical="top" wrapText="1"/>
    </xf>
    <xf numFmtId="0" fontId="5" fillId="0" borderId="26" xfId="0" applyFont="1" applyBorder="1" applyAlignment="1">
      <alignment vertical="top" wrapText="1"/>
    </xf>
    <xf numFmtId="0" fontId="5" fillId="0" borderId="27" xfId="0" applyFont="1" applyBorder="1" applyAlignment="1">
      <alignment vertical="top" wrapText="1"/>
    </xf>
    <xf numFmtId="0" fontId="23" fillId="0" borderId="24" xfId="0" applyFont="1" applyBorder="1" applyAlignment="1">
      <alignment vertical="top" wrapText="1"/>
    </xf>
    <xf numFmtId="0" fontId="18" fillId="0" borderId="29" xfId="0" applyFont="1" applyBorder="1" applyAlignment="1">
      <alignment vertical="top" wrapText="1"/>
    </xf>
    <xf numFmtId="0" fontId="18" fillId="0" borderId="31" xfId="0" applyFont="1" applyBorder="1" applyAlignment="1">
      <alignment vertical="top" wrapText="1"/>
    </xf>
    <xf numFmtId="0" fontId="18" fillId="0" borderId="30" xfId="0" applyFont="1" applyBorder="1" applyAlignment="1">
      <alignment vertical="top" wrapText="1"/>
    </xf>
    <xf numFmtId="0" fontId="0" fillId="0" borderId="0" xfId="0" applyAlignment="1">
      <alignment vertical="center"/>
    </xf>
    <xf numFmtId="0" fontId="10" fillId="0" borderId="0" xfId="0" applyFont="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0" fillId="0" borderId="0" xfId="0" applyAlignment="1">
      <alignment horizontal="left" vertical="center" indent="1"/>
    </xf>
    <xf numFmtId="0" fontId="12" fillId="0" borderId="0" xfId="0" applyFont="1" applyAlignment="1">
      <alignment vertical="center"/>
    </xf>
    <xf numFmtId="3" fontId="4" fillId="0" borderId="0" xfId="0" applyNumberFormat="1" applyFont="1" applyAlignment="1">
      <alignment vertical="center"/>
    </xf>
    <xf numFmtId="0" fontId="9" fillId="0" borderId="0" xfId="0" applyFont="1" applyAlignment="1">
      <alignment vertical="center"/>
    </xf>
    <xf numFmtId="0" fontId="25" fillId="0" borderId="0" xfId="0" applyFont="1" applyAlignment="1">
      <alignment horizontal="left" vertical="center"/>
    </xf>
    <xf numFmtId="0" fontId="13" fillId="2" borderId="97"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98" xfId="0" applyFont="1" applyFill="1" applyBorder="1" applyAlignment="1">
      <alignment horizontal="center" vertical="center" wrapText="1"/>
    </xf>
    <xf numFmtId="0" fontId="13" fillId="5" borderId="98" xfId="0" applyFont="1" applyFill="1" applyBorder="1" applyAlignment="1">
      <alignment horizontal="center" vertical="center" wrapText="1"/>
    </xf>
    <xf numFmtId="0" fontId="13" fillId="2" borderId="97" xfId="0" applyFont="1" applyFill="1" applyBorder="1" applyAlignment="1">
      <alignment horizontal="left" vertical="center" indent="1"/>
    </xf>
    <xf numFmtId="0" fontId="13" fillId="2" borderId="20" xfId="0" applyFont="1" applyFill="1" applyBorder="1" applyAlignment="1">
      <alignment horizontal="left" vertical="center" indent="1"/>
    </xf>
    <xf numFmtId="0" fontId="13" fillId="2" borderId="89" xfId="0" applyFont="1" applyFill="1" applyBorder="1" applyAlignment="1">
      <alignment horizontal="left" vertical="center" indent="1"/>
    </xf>
    <xf numFmtId="0" fontId="13" fillId="2" borderId="19" xfId="0" applyFont="1" applyFill="1" applyBorder="1" applyAlignment="1">
      <alignment horizontal="left" vertical="center" indent="1"/>
    </xf>
    <xf numFmtId="0" fontId="13" fillId="2" borderId="19" xfId="0" applyFont="1" applyFill="1" applyBorder="1" applyAlignment="1">
      <alignment horizontal="center" vertical="center"/>
    </xf>
    <xf numFmtId="0" fontId="13" fillId="2" borderId="99" xfId="0" applyFont="1" applyFill="1" applyBorder="1" applyAlignment="1">
      <alignment horizontal="center" vertical="center"/>
    </xf>
    <xf numFmtId="0" fontId="13" fillId="2" borderId="44" xfId="0" applyFont="1" applyFill="1" applyBorder="1" applyAlignment="1">
      <alignment horizontal="center" vertical="center"/>
    </xf>
    <xf numFmtId="0" fontId="26" fillId="2" borderId="44" xfId="0" applyFont="1" applyFill="1" applyBorder="1" applyAlignment="1">
      <alignment horizontal="center" vertical="center" wrapText="1"/>
    </xf>
    <xf numFmtId="0" fontId="13" fillId="3" borderId="97" xfId="0" applyFont="1" applyFill="1" applyBorder="1" applyAlignment="1">
      <alignment horizontal="center" vertical="center"/>
    </xf>
    <xf numFmtId="0" fontId="13" fillId="3" borderId="20"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13" fillId="3" borderId="98" xfId="0" applyFont="1" applyFill="1" applyBorder="1" applyAlignment="1">
      <alignment horizontal="center" vertical="center" wrapText="1"/>
    </xf>
    <xf numFmtId="0" fontId="31" fillId="0" borderId="89" xfId="0" applyFont="1" applyBorder="1" applyAlignment="1">
      <alignment vertical="center"/>
    </xf>
    <xf numFmtId="0" fontId="32" fillId="0" borderId="19" xfId="0" applyFont="1" applyBorder="1" applyAlignment="1">
      <alignment horizontal="center" vertical="center"/>
    </xf>
    <xf numFmtId="0" fontId="32" fillId="0" borderId="44" xfId="0" applyFont="1" applyBorder="1" applyAlignment="1">
      <alignment horizontal="center" vertical="center" wrapText="1"/>
    </xf>
    <xf numFmtId="0" fontId="34" fillId="0" borderId="88" xfId="0" applyFont="1" applyBorder="1" applyAlignment="1">
      <alignment vertical="center"/>
    </xf>
    <xf numFmtId="0" fontId="34" fillId="0" borderId="87" xfId="0" applyFont="1" applyBorder="1" applyAlignment="1">
      <alignment vertical="center"/>
    </xf>
    <xf numFmtId="3" fontId="34" fillId="0" borderId="1" xfId="0" applyNumberFormat="1" applyFont="1" applyBorder="1" applyAlignment="1">
      <alignment horizontal="right" vertical="center"/>
    </xf>
    <xf numFmtId="3" fontId="34" fillId="0" borderId="35" xfId="0" applyNumberFormat="1" applyFont="1" applyBorder="1" applyAlignment="1">
      <alignment horizontal="right" vertical="center"/>
    </xf>
    <xf numFmtId="1" fontId="34" fillId="0" borderId="1" xfId="0" applyNumberFormat="1" applyFont="1" applyBorder="1" applyAlignment="1">
      <alignment horizontal="right" vertical="center"/>
    </xf>
    <xf numFmtId="0" fontId="34" fillId="0" borderId="35" xfId="0" applyFont="1" applyBorder="1" applyAlignment="1">
      <alignment horizontal="right" vertical="center"/>
    </xf>
    <xf numFmtId="0" fontId="34" fillId="0" borderId="7" xfId="0" applyFont="1" applyBorder="1" applyAlignment="1">
      <alignment horizontal="center" vertical="center"/>
    </xf>
    <xf numFmtId="166" fontId="36" fillId="0" borderId="7" xfId="7" applyNumberFormat="1" applyFont="1" applyFill="1" applyBorder="1" applyAlignment="1">
      <alignment horizontal="right" vertical="center"/>
    </xf>
    <xf numFmtId="0" fontId="36" fillId="0" borderId="1" xfId="0" applyFont="1" applyBorder="1" applyAlignment="1">
      <alignment vertical="center"/>
    </xf>
    <xf numFmtId="0" fontId="34" fillId="0" borderId="1" xfId="0" applyFont="1" applyBorder="1" applyAlignment="1">
      <alignment horizontal="center" vertical="center"/>
    </xf>
    <xf numFmtId="166" fontId="36" fillId="0" borderId="1" xfId="7" applyNumberFormat="1" applyFont="1" applyFill="1" applyBorder="1" applyAlignment="1">
      <alignment horizontal="right" vertical="center"/>
    </xf>
    <xf numFmtId="0" fontId="34" fillId="0" borderId="3" xfId="0" applyFont="1" applyBorder="1" applyAlignment="1">
      <alignment horizontal="center" vertical="center"/>
    </xf>
    <xf numFmtId="166" fontId="36" fillId="0" borderId="3" xfId="7" applyNumberFormat="1" applyFont="1" applyFill="1" applyBorder="1" applyAlignment="1">
      <alignment horizontal="right" vertical="center"/>
    </xf>
    <xf numFmtId="0" fontId="37" fillId="0" borderId="43" xfId="0" applyFont="1" applyBorder="1" applyAlignment="1">
      <alignment horizontal="center" vertical="center"/>
    </xf>
    <xf numFmtId="166" fontId="37" fillId="0" borderId="43" xfId="7" applyNumberFormat="1" applyFont="1" applyFill="1" applyBorder="1" applyAlignment="1">
      <alignment horizontal="right" vertical="center"/>
    </xf>
    <xf numFmtId="166" fontId="34" fillId="0" borderId="7" xfId="7" applyNumberFormat="1" applyFont="1" applyFill="1" applyBorder="1" applyAlignment="1">
      <alignment horizontal="right" vertical="center"/>
    </xf>
    <xf numFmtId="166" fontId="34" fillId="0" borderId="3" xfId="7" applyNumberFormat="1" applyFont="1" applyFill="1" applyBorder="1" applyAlignment="1">
      <alignment horizontal="right" vertical="center"/>
    </xf>
    <xf numFmtId="0" fontId="37" fillId="0" borderId="10" xfId="0" applyFont="1" applyBorder="1" applyAlignment="1">
      <alignment horizontal="center" vertical="center"/>
    </xf>
    <xf numFmtId="166" fontId="37" fillId="0" borderId="10" xfId="7" applyNumberFormat="1" applyFont="1" applyFill="1" applyBorder="1" applyAlignment="1">
      <alignment horizontal="right" vertical="center"/>
    </xf>
    <xf numFmtId="0" fontId="34" fillId="0" borderId="15" xfId="0" applyFont="1" applyBorder="1" applyAlignment="1">
      <alignment horizontal="left" vertical="center"/>
    </xf>
    <xf numFmtId="0" fontId="34" fillId="0" borderId="15" xfId="0" applyFont="1" applyBorder="1" applyAlignment="1">
      <alignment horizontal="center" vertical="center"/>
    </xf>
    <xf numFmtId="166" fontId="34" fillId="0" borderId="15" xfId="7" applyNumberFormat="1" applyFont="1" applyFill="1" applyBorder="1" applyAlignment="1">
      <alignment horizontal="right" vertical="center"/>
    </xf>
    <xf numFmtId="0" fontId="34" fillId="0" borderId="11" xfId="0" applyFont="1" applyBorder="1" applyAlignment="1">
      <alignment horizontal="left" vertical="center"/>
    </xf>
    <xf numFmtId="0" fontId="34" fillId="0" borderId="11" xfId="0" applyFont="1" applyBorder="1" applyAlignment="1">
      <alignment horizontal="center" vertical="center"/>
    </xf>
    <xf numFmtId="166" fontId="34" fillId="0" borderId="11" xfId="7" applyNumberFormat="1" applyFont="1" applyFill="1" applyBorder="1" applyAlignment="1">
      <alignment horizontal="right" vertical="center"/>
    </xf>
    <xf numFmtId="0" fontId="34" fillId="0" borderId="1" xfId="0" applyFont="1" applyBorder="1" applyAlignment="1">
      <alignment horizontal="left" vertical="center"/>
    </xf>
    <xf numFmtId="166" fontId="34" fillId="0" borderId="1" xfId="7" applyNumberFormat="1" applyFont="1" applyFill="1" applyBorder="1" applyAlignment="1">
      <alignment horizontal="right" vertical="center"/>
    </xf>
    <xf numFmtId="0" fontId="34" fillId="0" borderId="3" xfId="0" applyFont="1" applyBorder="1" applyAlignment="1">
      <alignment horizontal="left" vertical="center"/>
    </xf>
    <xf numFmtId="0" fontId="34" fillId="0" borderId="15" xfId="0" applyFont="1" applyBorder="1" applyAlignment="1">
      <alignment horizontal="center" vertical="center" wrapText="1"/>
    </xf>
    <xf numFmtId="165" fontId="34" fillId="0" borderId="1" xfId="7" applyNumberFormat="1" applyFont="1" applyFill="1" applyBorder="1" applyAlignment="1">
      <alignment horizontal="center" vertical="center"/>
    </xf>
    <xf numFmtId="165" fontId="34" fillId="0" borderId="11" xfId="7" applyNumberFormat="1" applyFont="1" applyFill="1" applyBorder="1" applyAlignment="1">
      <alignment horizontal="center" vertical="center"/>
    </xf>
    <xf numFmtId="166" fontId="34" fillId="0" borderId="15" xfId="7" applyNumberFormat="1" applyFont="1" applyFill="1" applyBorder="1" applyAlignment="1">
      <alignment horizontal="center" vertical="center"/>
    </xf>
    <xf numFmtId="166" fontId="34" fillId="0" borderId="1" xfId="7" applyNumberFormat="1" applyFont="1" applyFill="1" applyBorder="1" applyAlignment="1">
      <alignment horizontal="center" vertical="center"/>
    </xf>
    <xf numFmtId="166" fontId="34" fillId="0" borderId="3" xfId="7" applyNumberFormat="1" applyFont="1" applyFill="1" applyBorder="1" applyAlignment="1">
      <alignment horizontal="center" vertical="center"/>
    </xf>
    <xf numFmtId="0" fontId="37" fillId="0" borderId="10" xfId="0" applyFont="1" applyBorder="1" applyAlignment="1">
      <alignment horizontal="left" vertical="center" wrapText="1"/>
    </xf>
    <xf numFmtId="166" fontId="37" fillId="0" borderId="10" xfId="7" applyNumberFormat="1" applyFont="1" applyFill="1" applyBorder="1" applyAlignment="1">
      <alignment horizontal="center" vertical="center"/>
    </xf>
    <xf numFmtId="166" fontId="34" fillId="0" borderId="15" xfId="7" applyNumberFormat="1" applyFont="1" applyFill="1" applyBorder="1" applyAlignment="1">
      <alignment vertical="center"/>
    </xf>
    <xf numFmtId="166" fontId="34" fillId="0" borderId="1" xfId="7" applyNumberFormat="1" applyFont="1" applyFill="1" applyBorder="1" applyAlignment="1">
      <alignment vertical="center"/>
    </xf>
    <xf numFmtId="0" fontId="34" fillId="0" borderId="5" xfId="0" applyFont="1" applyBorder="1" applyAlignment="1">
      <alignment horizontal="center" vertical="center"/>
    </xf>
    <xf numFmtId="166" fontId="34" fillId="0" borderId="5" xfId="7" applyNumberFormat="1" applyFont="1" applyFill="1" applyBorder="1" applyAlignment="1">
      <alignment horizontal="center" vertical="center"/>
    </xf>
    <xf numFmtId="166" fontId="34" fillId="0" borderId="5" xfId="7" applyNumberFormat="1" applyFont="1" applyFill="1" applyBorder="1" applyAlignment="1">
      <alignment vertical="center"/>
    </xf>
    <xf numFmtId="166" fontId="37" fillId="0" borderId="43" xfId="7" applyNumberFormat="1" applyFont="1" applyFill="1" applyBorder="1" applyAlignment="1">
      <alignment horizontal="center" vertical="center"/>
    </xf>
    <xf numFmtId="0" fontId="34" fillId="0" borderId="43" xfId="0" applyFont="1" applyBorder="1" applyAlignment="1">
      <alignment horizontal="center" vertical="center"/>
    </xf>
    <xf numFmtId="166" fontId="34" fillId="0" borderId="43" xfId="7" applyNumberFormat="1" applyFont="1" applyFill="1" applyBorder="1" applyAlignment="1">
      <alignment horizontal="center" vertical="center"/>
    </xf>
    <xf numFmtId="0" fontId="34" fillId="0" borderId="19" xfId="0" applyFont="1" applyBorder="1" applyAlignment="1">
      <alignment horizontal="left" vertical="center" wrapText="1" indent="1"/>
    </xf>
    <xf numFmtId="0" fontId="40" fillId="0" borderId="19" xfId="0" applyFont="1" applyBorder="1" applyAlignment="1">
      <alignment horizontal="center" vertical="center"/>
    </xf>
    <xf numFmtId="43" fontId="34" fillId="4" borderId="19" xfId="7" applyFont="1" applyFill="1" applyBorder="1" applyAlignment="1">
      <alignment horizontal="center" vertical="center"/>
    </xf>
    <xf numFmtId="166" fontId="34" fillId="0" borderId="19" xfId="7" applyNumberFormat="1" applyFont="1" applyFill="1" applyBorder="1" applyAlignment="1">
      <alignment horizontal="center" vertical="center"/>
    </xf>
    <xf numFmtId="0" fontId="34" fillId="0" borderId="83" xfId="0" applyFont="1" applyBorder="1" applyAlignment="1">
      <alignment vertical="center"/>
    </xf>
    <xf numFmtId="0" fontId="35" fillId="0" borderId="84" xfId="0" applyFont="1" applyBorder="1" applyAlignment="1">
      <alignment vertical="center" wrapText="1"/>
    </xf>
    <xf numFmtId="0" fontId="34" fillId="0" borderId="10" xfId="0" applyFont="1" applyBorder="1" applyAlignment="1">
      <alignment horizontal="left" vertical="center" wrapText="1" indent="1"/>
    </xf>
    <xf numFmtId="0" fontId="34" fillId="0" borderId="77" xfId="0" applyFont="1" applyBorder="1" applyAlignment="1">
      <alignment vertical="center"/>
    </xf>
    <xf numFmtId="0" fontId="35" fillId="0" borderId="78" xfId="0" applyFont="1" applyBorder="1" applyAlignment="1">
      <alignment vertical="center" wrapText="1"/>
    </xf>
    <xf numFmtId="0" fontId="34" fillId="0" borderId="7" xfId="0" applyFont="1" applyBorder="1" applyAlignment="1">
      <alignment horizontal="left" vertical="center"/>
    </xf>
    <xf numFmtId="166" fontId="34" fillId="0" borderId="7" xfId="7" applyNumberFormat="1" applyFont="1" applyFill="1" applyBorder="1" applyAlignment="1">
      <alignment horizontal="center" vertical="center"/>
    </xf>
    <xf numFmtId="166" fontId="38" fillId="0" borderId="1" xfId="7" applyNumberFormat="1" applyFont="1" applyFill="1" applyBorder="1" applyAlignment="1">
      <alignment horizontal="right" vertical="center"/>
    </xf>
    <xf numFmtId="0" fontId="38" fillId="0" borderId="1" xfId="0" applyFont="1" applyBorder="1" applyAlignment="1">
      <alignment horizontal="center" vertical="center"/>
    </xf>
    <xf numFmtId="166" fontId="38" fillId="0" borderId="1" xfId="7" applyNumberFormat="1" applyFont="1" applyFill="1" applyBorder="1" applyAlignment="1">
      <alignment horizontal="center" vertical="center"/>
    </xf>
    <xf numFmtId="0" fontId="34" fillId="0" borderId="19" xfId="0" applyFont="1" applyBorder="1" applyAlignment="1">
      <alignment horizontal="center" vertical="center"/>
    </xf>
    <xf numFmtId="43" fontId="34" fillId="0" borderId="15" xfId="7" applyFont="1" applyFill="1" applyBorder="1" applyAlignment="1">
      <alignment horizontal="center" vertical="center"/>
    </xf>
    <xf numFmtId="43" fontId="34" fillId="0" borderId="1" xfId="7" applyFont="1" applyFill="1" applyBorder="1" applyAlignment="1">
      <alignment horizontal="center" vertical="center"/>
    </xf>
    <xf numFmtId="43" fontId="34" fillId="0" borderId="11" xfId="7" applyFont="1" applyFill="1" applyBorder="1" applyAlignment="1">
      <alignment horizontal="center" vertical="center"/>
    </xf>
    <xf numFmtId="0" fontId="37" fillId="0" borderId="7" xfId="0" applyFont="1" applyBorder="1" applyAlignment="1">
      <alignment horizontal="center" vertical="center"/>
    </xf>
    <xf numFmtId="166" fontId="37" fillId="0" borderId="23" xfId="7" applyNumberFormat="1" applyFont="1" applyFill="1" applyBorder="1" applyAlignment="1">
      <alignment horizontal="center" vertical="center"/>
    </xf>
    <xf numFmtId="0" fontId="34" fillId="0" borderId="22" xfId="0" applyFont="1" applyBorder="1" applyAlignment="1">
      <alignment horizontal="left" vertical="center"/>
    </xf>
    <xf numFmtId="0" fontId="34" fillId="0" borderId="22" xfId="0" applyFont="1" applyBorder="1" applyAlignment="1">
      <alignment horizontal="center" vertical="center"/>
    </xf>
    <xf numFmtId="166" fontId="34" fillId="0" borderId="22" xfId="7" applyNumberFormat="1" applyFont="1" applyFill="1" applyBorder="1" applyAlignment="1">
      <alignment horizontal="center" vertical="center"/>
    </xf>
    <xf numFmtId="0" fontId="37" fillId="0" borderId="6" xfId="0" applyFont="1" applyBorder="1" applyAlignment="1">
      <alignment horizontal="center" vertical="center"/>
    </xf>
    <xf numFmtId="166" fontId="37" fillId="0" borderId="6" xfId="7" applyNumberFormat="1" applyFont="1" applyFill="1" applyBorder="1" applyAlignment="1">
      <alignment horizontal="center" vertical="center"/>
    </xf>
    <xf numFmtId="0" fontId="37" fillId="0" borderId="15" xfId="0" applyFont="1" applyBorder="1" applyAlignment="1">
      <alignment horizontal="center" vertical="center"/>
    </xf>
    <xf numFmtId="43" fontId="37" fillId="0" borderId="15" xfId="7" applyFont="1" applyFill="1" applyBorder="1" applyAlignment="1">
      <alignment horizontal="center" vertical="center"/>
    </xf>
    <xf numFmtId="0" fontId="37" fillId="0" borderId="5" xfId="0" applyFont="1" applyBorder="1" applyAlignment="1">
      <alignment horizontal="center" vertical="center"/>
    </xf>
    <xf numFmtId="43" fontId="37" fillId="0" borderId="5" xfId="7" applyFont="1" applyFill="1" applyBorder="1" applyAlignment="1">
      <alignment horizontal="center" vertical="center"/>
    </xf>
    <xf numFmtId="0" fontId="34" fillId="0" borderId="4" xfId="0" applyFont="1" applyBorder="1" applyAlignment="1">
      <alignment horizontal="left" vertical="center"/>
    </xf>
    <xf numFmtId="0" fontId="37" fillId="0" borderId="4" xfId="0" applyFont="1" applyBorder="1" applyAlignment="1">
      <alignment horizontal="center" vertical="center"/>
    </xf>
    <xf numFmtId="43" fontId="37" fillId="0" borderId="4" xfId="7" applyFont="1" applyFill="1" applyBorder="1" applyAlignment="1">
      <alignment horizontal="center" vertical="center"/>
    </xf>
    <xf numFmtId="0" fontId="37" fillId="0" borderId="3" xfId="0" applyFont="1" applyBorder="1" applyAlignment="1">
      <alignment horizontal="center" vertical="center"/>
    </xf>
    <xf numFmtId="43" fontId="37" fillId="0" borderId="3" xfId="7" applyFont="1" applyFill="1" applyBorder="1" applyAlignment="1">
      <alignment horizontal="center" vertical="center"/>
    </xf>
    <xf numFmtId="43" fontId="37" fillId="0" borderId="10" xfId="7" applyFont="1" applyFill="1" applyBorder="1" applyAlignment="1">
      <alignment horizontal="center" vertical="center"/>
    </xf>
    <xf numFmtId="0" fontId="34" fillId="0" borderId="10" xfId="0" applyFont="1" applyBorder="1" applyAlignment="1">
      <alignment horizontal="left" vertical="center"/>
    </xf>
    <xf numFmtId="0" fontId="34" fillId="0" borderId="10" xfId="0" applyFont="1" applyBorder="1" applyAlignment="1">
      <alignment horizontal="center" vertical="center"/>
    </xf>
    <xf numFmtId="166" fontId="34" fillId="0" borderId="10" xfId="7" applyNumberFormat="1" applyFont="1" applyFill="1" applyBorder="1" applyAlignment="1">
      <alignment horizontal="center" vertical="center"/>
    </xf>
    <xf numFmtId="166" fontId="34" fillId="0" borderId="10" xfId="7" applyNumberFormat="1" applyFont="1" applyFill="1" applyBorder="1" applyAlignment="1">
      <alignment horizontal="left" vertical="center" wrapText="1"/>
    </xf>
    <xf numFmtId="0" fontId="34" fillId="0" borderId="10" xfId="7" applyNumberFormat="1" applyFont="1" applyFill="1" applyBorder="1" applyAlignment="1">
      <alignment horizontal="left" vertical="center" wrapText="1"/>
    </xf>
    <xf numFmtId="166" fontId="34" fillId="0" borderId="41" xfId="7" applyNumberFormat="1" applyFont="1" applyFill="1" applyBorder="1" applyAlignment="1">
      <alignment horizontal="left" vertical="center" wrapText="1"/>
    </xf>
    <xf numFmtId="0" fontId="34" fillId="0" borderId="19" xfId="0" applyFont="1" applyBorder="1" applyAlignment="1">
      <alignment horizontal="left" vertical="center" indent="1"/>
    </xf>
    <xf numFmtId="0" fontId="34" fillId="0" borderId="19" xfId="0" applyFont="1" applyBorder="1" applyAlignment="1">
      <alignment horizontal="left" vertical="center" wrapText="1"/>
    </xf>
    <xf numFmtId="166" fontId="34" fillId="0" borderId="44" xfId="7" applyNumberFormat="1" applyFont="1" applyFill="1" applyBorder="1" applyAlignment="1">
      <alignment horizontal="left" vertical="center" wrapText="1"/>
    </xf>
    <xf numFmtId="0" fontId="34" fillId="0" borderId="15" xfId="0" applyFont="1" applyBorder="1" applyAlignment="1">
      <alignment horizontal="left" vertical="center" wrapText="1"/>
    </xf>
    <xf numFmtId="166" fontId="34" fillId="0" borderId="15" xfId="7" applyNumberFormat="1" applyFont="1" applyFill="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166" fontId="34" fillId="0" borderId="1" xfId="7" applyNumberFormat="1" applyFont="1" applyFill="1" applyBorder="1" applyAlignment="1">
      <alignment horizontal="center" vertical="center" wrapText="1"/>
    </xf>
    <xf numFmtId="0" fontId="34" fillId="0" borderId="3" xfId="0" applyFont="1" applyBorder="1" applyAlignment="1">
      <alignment horizontal="left" vertical="center" wrapText="1"/>
    </xf>
    <xf numFmtId="0" fontId="37" fillId="0" borderId="43" xfId="0" applyFont="1" applyBorder="1" applyAlignment="1">
      <alignment horizontal="left" vertical="center" wrapText="1" indent="1"/>
    </xf>
    <xf numFmtId="0" fontId="37" fillId="0" borderId="43" xfId="0" applyFont="1" applyBorder="1" applyAlignment="1">
      <alignment horizontal="left" vertical="center" wrapText="1"/>
    </xf>
    <xf numFmtId="0" fontId="37" fillId="0" borderId="43" xfId="0" applyFont="1" applyBorder="1" applyAlignment="1">
      <alignment horizontal="center" vertical="center" wrapText="1"/>
    </xf>
    <xf numFmtId="166" fontId="37" fillId="0" borderId="43" xfId="7" applyNumberFormat="1" applyFont="1" applyFill="1" applyBorder="1" applyAlignment="1">
      <alignment horizontal="center" vertical="center" wrapText="1"/>
    </xf>
    <xf numFmtId="0" fontId="34" fillId="0" borderId="43" xfId="0" applyFont="1" applyBorder="1" applyAlignment="1">
      <alignment horizontal="left" vertical="center" wrapText="1"/>
    </xf>
    <xf numFmtId="0" fontId="34" fillId="0" borderId="42" xfId="0" applyFont="1" applyBorder="1" applyAlignment="1">
      <alignment horizontal="left" vertical="center" wrapText="1"/>
    </xf>
    <xf numFmtId="0" fontId="34" fillId="0" borderId="48" xfId="0" applyFont="1" applyBorder="1" applyAlignment="1">
      <alignment horizontal="left" vertical="center" wrapText="1" indent="1"/>
    </xf>
    <xf numFmtId="0" fontId="34" fillId="0" borderId="48" xfId="0" applyFont="1" applyBorder="1" applyAlignment="1">
      <alignment horizontal="left" vertical="center" wrapText="1"/>
    </xf>
    <xf numFmtId="0" fontId="34" fillId="0" borderId="48" xfId="0" applyFont="1" applyBorder="1" applyAlignment="1">
      <alignment horizontal="center" vertical="center" wrapText="1"/>
    </xf>
    <xf numFmtId="166" fontId="34" fillId="0" borderId="48" xfId="7" applyNumberFormat="1" applyFont="1" applyFill="1" applyBorder="1" applyAlignment="1">
      <alignment horizontal="center" vertical="center"/>
    </xf>
    <xf numFmtId="0" fontId="34" fillId="0" borderId="47" xfId="0" applyFont="1" applyBorder="1" applyAlignment="1">
      <alignment horizontal="left" vertical="center" wrapText="1"/>
    </xf>
    <xf numFmtId="0" fontId="34" fillId="0" borderId="19" xfId="0" applyFont="1" applyBorder="1" applyAlignment="1">
      <alignment horizontal="center" vertical="center" wrapText="1"/>
    </xf>
    <xf numFmtId="0" fontId="34" fillId="0" borderId="44" xfId="0" applyFont="1" applyBorder="1" applyAlignment="1">
      <alignment horizontal="left" vertical="center" wrapText="1"/>
    </xf>
    <xf numFmtId="0" fontId="34" fillId="0" borderId="32" xfId="0" applyFont="1" applyBorder="1" applyAlignment="1">
      <alignment horizontal="left" vertical="center" wrapText="1" indent="1"/>
    </xf>
    <xf numFmtId="0" fontId="37" fillId="0" borderId="14" xfId="0" applyFont="1" applyBorder="1" applyAlignment="1">
      <alignment horizontal="left" vertical="center" wrapText="1" indent="1"/>
    </xf>
    <xf numFmtId="0" fontId="37" fillId="0" borderId="14" xfId="0" applyFont="1" applyBorder="1" applyAlignment="1">
      <alignment horizontal="left" vertical="center" wrapText="1"/>
    </xf>
    <xf numFmtId="0" fontId="37" fillId="0" borderId="14" xfId="0" applyFont="1" applyBorder="1" applyAlignment="1">
      <alignment horizontal="center" vertical="center" wrapText="1"/>
    </xf>
    <xf numFmtId="166" fontId="37" fillId="0" borderId="14" xfId="7" applyNumberFormat="1" applyFont="1" applyFill="1" applyBorder="1" applyAlignment="1">
      <alignment horizontal="center" vertical="center" wrapText="1"/>
    </xf>
    <xf numFmtId="0" fontId="40" fillId="0" borderId="14" xfId="0" applyFont="1" applyBorder="1" applyAlignment="1">
      <alignment vertical="center" wrapText="1"/>
    </xf>
    <xf numFmtId="0" fontId="41" fillId="0" borderId="14" xfId="0" applyFont="1" applyBorder="1" applyAlignment="1">
      <alignment vertical="center" wrapText="1"/>
    </xf>
    <xf numFmtId="0" fontId="37" fillId="0" borderId="33" xfId="0" applyFont="1" applyBorder="1" applyAlignment="1">
      <alignment vertical="center" wrapText="1"/>
    </xf>
    <xf numFmtId="0" fontId="34" fillId="0" borderId="57" xfId="0" applyFont="1" applyBorder="1" applyAlignment="1">
      <alignment horizontal="left" vertical="center" wrapText="1" indent="1"/>
    </xf>
    <xf numFmtId="0" fontId="34" fillId="0" borderId="4" xfId="0" applyFont="1" applyBorder="1" applyAlignment="1">
      <alignment horizontal="center" vertical="center" wrapText="1"/>
    </xf>
    <xf numFmtId="166" fontId="34" fillId="0" borderId="4" xfId="7" applyNumberFormat="1" applyFont="1" applyFill="1" applyBorder="1" applyAlignment="1">
      <alignment horizontal="center" vertical="center" wrapText="1"/>
    </xf>
    <xf numFmtId="0" fontId="34" fillId="0" borderId="7" xfId="0" applyFont="1" applyBorder="1" applyAlignment="1">
      <alignment horizontal="center" vertical="center" wrapText="1"/>
    </xf>
    <xf numFmtId="43" fontId="34" fillId="0" borderId="7" xfId="7" applyFont="1" applyFill="1" applyBorder="1" applyAlignment="1">
      <alignment horizontal="center" vertical="center" wrapText="1"/>
    </xf>
    <xf numFmtId="43" fontId="34" fillId="0" borderId="1" xfId="7" applyFont="1" applyFill="1" applyBorder="1" applyAlignment="1">
      <alignment horizontal="center" vertical="center" wrapText="1"/>
    </xf>
    <xf numFmtId="0" fontId="34" fillId="0" borderId="5" xfId="0" applyFont="1" applyBorder="1" applyAlignment="1">
      <alignment horizontal="center" vertical="center" wrapText="1"/>
    </xf>
    <xf numFmtId="43" fontId="34" fillId="0" borderId="5" xfId="7" applyFont="1" applyFill="1" applyBorder="1" applyAlignment="1">
      <alignment horizontal="center" vertical="center" wrapText="1"/>
    </xf>
    <xf numFmtId="0" fontId="34" fillId="0" borderId="3" xfId="0" applyFont="1" applyBorder="1" applyAlignment="1">
      <alignment horizontal="center" vertical="center" wrapText="1"/>
    </xf>
    <xf numFmtId="43" fontId="34" fillId="0" borderId="3" xfId="7" applyFont="1" applyFill="1" applyBorder="1" applyAlignment="1">
      <alignment horizontal="center" vertical="center" wrapText="1"/>
    </xf>
    <xf numFmtId="43" fontId="34" fillId="0" borderId="45" xfId="7" applyFont="1" applyFill="1" applyBorder="1" applyAlignment="1">
      <alignment horizontal="center" vertical="center" wrapText="1"/>
    </xf>
    <xf numFmtId="166" fontId="34" fillId="0" borderId="7" xfId="7" applyNumberFormat="1" applyFont="1" applyFill="1" applyBorder="1" applyAlignment="1">
      <alignment horizontal="center" vertical="center" wrapText="1"/>
    </xf>
    <xf numFmtId="0" fontId="34" fillId="0" borderId="4" xfId="0" applyFont="1" applyBorder="1" applyAlignment="1">
      <alignment horizontal="left" vertical="center" wrapText="1"/>
    </xf>
    <xf numFmtId="43" fontId="34" fillId="0" borderId="7" xfId="7" applyFont="1" applyFill="1" applyBorder="1" applyAlignment="1">
      <alignment horizontal="center" vertical="center"/>
    </xf>
    <xf numFmtId="43" fontId="34" fillId="0" borderId="4" xfId="7" applyFont="1" applyFill="1" applyBorder="1" applyAlignment="1">
      <alignment horizontal="center" vertical="center" wrapText="1"/>
    </xf>
    <xf numFmtId="2" fontId="34" fillId="0" borderId="4" xfId="7" applyNumberFormat="1" applyFont="1" applyFill="1" applyBorder="1" applyAlignment="1">
      <alignment horizontal="right" vertical="center" wrapText="1"/>
    </xf>
    <xf numFmtId="2" fontId="34" fillId="0" borderId="1" xfId="7" applyNumberFormat="1" applyFont="1" applyFill="1" applyBorder="1" applyAlignment="1">
      <alignment horizontal="right" vertical="center" wrapText="1"/>
    </xf>
    <xf numFmtId="2" fontId="34" fillId="0" borderId="3" xfId="7" applyNumberFormat="1" applyFont="1" applyFill="1" applyBorder="1" applyAlignment="1">
      <alignment horizontal="right" vertical="center" wrapText="1"/>
    </xf>
    <xf numFmtId="43" fontId="34" fillId="0" borderId="3" xfId="7" applyFont="1" applyFill="1" applyBorder="1" applyAlignment="1">
      <alignment horizontal="center" vertical="center"/>
    </xf>
    <xf numFmtId="0" fontId="34" fillId="0" borderId="43" xfId="0" applyFont="1" applyBorder="1" applyAlignment="1">
      <alignment horizontal="left" vertical="center" wrapText="1" indent="1"/>
    </xf>
    <xf numFmtId="0" fontId="34" fillId="0" borderId="43" xfId="0" applyFont="1" applyBorder="1" applyAlignment="1">
      <alignment horizontal="center" vertical="center" wrapText="1"/>
    </xf>
    <xf numFmtId="43" fontId="34" fillId="0" borderId="43" xfId="7" applyFont="1" applyFill="1" applyBorder="1" applyAlignment="1">
      <alignment horizontal="center" vertical="center" wrapText="1"/>
    </xf>
    <xf numFmtId="0" fontId="34" fillId="0" borderId="3" xfId="0" applyFont="1" applyBorder="1" applyAlignment="1">
      <alignment vertical="center" wrapText="1"/>
    </xf>
    <xf numFmtId="0" fontId="34" fillId="0" borderId="43" xfId="0" applyFont="1" applyBorder="1" applyAlignment="1">
      <alignment vertical="center" wrapText="1"/>
    </xf>
    <xf numFmtId="0" fontId="34" fillId="0" borderId="40" xfId="0" applyFont="1" applyBorder="1" applyAlignment="1">
      <alignment vertical="center" wrapText="1"/>
    </xf>
    <xf numFmtId="0" fontId="34" fillId="0" borderId="11" xfId="0" applyFont="1" applyBorder="1" applyAlignment="1">
      <alignment horizontal="left" vertical="center" wrapText="1"/>
    </xf>
    <xf numFmtId="0" fontId="34" fillId="0" borderId="11" xfId="0" applyFont="1" applyBorder="1" applyAlignment="1">
      <alignment horizontal="center" vertical="center" wrapText="1"/>
    </xf>
    <xf numFmtId="0" fontId="34" fillId="0" borderId="7" xfId="0" applyFont="1" applyBorder="1" applyAlignment="1">
      <alignment horizontal="left" vertical="center" wrapText="1"/>
    </xf>
    <xf numFmtId="0" fontId="34" fillId="0" borderId="15" xfId="0" applyFont="1" applyBorder="1" applyAlignment="1">
      <alignment vertical="center" wrapText="1"/>
    </xf>
    <xf numFmtId="166" fontId="34" fillId="0" borderId="11" xfId="7" applyNumberFormat="1" applyFont="1" applyFill="1" applyBorder="1" applyAlignment="1">
      <alignment horizontal="center" vertical="center"/>
    </xf>
    <xf numFmtId="0" fontId="34" fillId="0" borderId="10" xfId="0" applyFont="1" applyBorder="1" applyAlignment="1">
      <alignment vertical="center" wrapText="1"/>
    </xf>
    <xf numFmtId="43" fontId="34" fillId="0" borderId="6" xfId="7" applyFont="1" applyFill="1" applyBorder="1" applyAlignment="1">
      <alignment horizontal="center" vertical="center" wrapText="1"/>
    </xf>
    <xf numFmtId="43" fontId="34" fillId="0" borderId="11" xfId="7" applyFont="1" applyFill="1" applyBorder="1" applyAlignment="1">
      <alignment horizontal="center" vertical="center" wrapText="1"/>
    </xf>
    <xf numFmtId="0" fontId="34" fillId="0" borderId="5" xfId="0" applyFont="1" applyBorder="1" applyAlignment="1">
      <alignment horizontal="left" vertical="center" wrapText="1"/>
    </xf>
    <xf numFmtId="166" fontId="34" fillId="0" borderId="15" xfId="7" applyNumberFormat="1" applyFont="1" applyFill="1" applyBorder="1" applyAlignment="1">
      <alignment horizontal="right" vertical="center" wrapText="1"/>
    </xf>
    <xf numFmtId="166" fontId="34" fillId="0" borderId="3" xfId="7" applyNumberFormat="1" applyFont="1" applyFill="1" applyBorder="1" applyAlignment="1">
      <alignment horizontal="right" vertical="center" wrapText="1"/>
    </xf>
    <xf numFmtId="166" fontId="34" fillId="0" borderId="3" xfId="7" applyNumberFormat="1" applyFont="1" applyFill="1" applyBorder="1" applyAlignment="1">
      <alignment horizontal="center" vertical="center" wrapText="1"/>
    </xf>
    <xf numFmtId="166" fontId="34" fillId="0" borderId="4" xfId="7" applyNumberFormat="1" applyFont="1" applyFill="1" applyBorder="1" applyAlignment="1">
      <alignment horizontal="right" vertical="center" wrapText="1"/>
    </xf>
    <xf numFmtId="43" fontId="34" fillId="0" borderId="4" xfId="7" applyFont="1" applyFill="1" applyBorder="1" applyAlignment="1">
      <alignment horizontal="right" vertical="center" wrapText="1"/>
    </xf>
    <xf numFmtId="43" fontId="34" fillId="0" borderId="3" xfId="7" applyFont="1" applyFill="1" applyBorder="1" applyAlignment="1">
      <alignment horizontal="right" vertical="center" wrapText="1"/>
    </xf>
    <xf numFmtId="43" fontId="34" fillId="0" borderId="19" xfId="7" applyFont="1" applyFill="1" applyBorder="1" applyAlignment="1">
      <alignment horizontal="center" vertical="center" wrapText="1"/>
    </xf>
    <xf numFmtId="0" fontId="34" fillId="0" borderId="19" xfId="0" applyFont="1" applyBorder="1" applyAlignment="1">
      <alignment vertical="center" wrapText="1"/>
    </xf>
    <xf numFmtId="166" fontId="34" fillId="0" borderId="4" xfId="13" applyNumberFormat="1" applyFont="1" applyFill="1" applyBorder="1" applyAlignment="1">
      <alignment horizontal="center" vertical="center" wrapText="1"/>
    </xf>
    <xf numFmtId="166" fontId="34" fillId="0" borderId="1" xfId="13" applyNumberFormat="1" applyFont="1" applyFill="1" applyBorder="1" applyAlignment="1">
      <alignment horizontal="center" vertical="center" wrapText="1"/>
    </xf>
    <xf numFmtId="166" fontId="34" fillId="0" borderId="6" xfId="7" applyNumberFormat="1" applyFont="1" applyFill="1" applyBorder="1" applyAlignment="1">
      <alignment horizontal="center" vertical="center" wrapText="1"/>
    </xf>
    <xf numFmtId="166" fontId="34" fillId="0" borderId="11" xfId="7" applyNumberFormat="1" applyFont="1" applyFill="1" applyBorder="1" applyAlignment="1">
      <alignment horizontal="center" vertical="center" wrapText="1"/>
    </xf>
    <xf numFmtId="0" fontId="34" fillId="0" borderId="68" xfId="0" applyFont="1" applyBorder="1" applyAlignment="1">
      <alignment horizontal="left" vertical="center" wrapText="1" indent="1"/>
    </xf>
    <xf numFmtId="0" fontId="34" fillId="0" borderId="45" xfId="0" applyFont="1" applyBorder="1" applyAlignment="1">
      <alignment horizontal="left" vertical="center" wrapText="1"/>
    </xf>
    <xf numFmtId="0" fontId="34" fillId="0" borderId="45" xfId="0" applyFont="1" applyBorder="1" applyAlignment="1">
      <alignment horizontal="center" vertical="center" wrapText="1"/>
    </xf>
    <xf numFmtId="165" fontId="34" fillId="0" borderId="45" xfId="7" applyNumberFormat="1" applyFont="1" applyFill="1" applyBorder="1" applyAlignment="1">
      <alignment horizontal="center" vertical="center" wrapText="1"/>
    </xf>
    <xf numFmtId="0" fontId="34" fillId="0" borderId="62" xfId="0" applyFont="1" applyBorder="1" applyAlignment="1">
      <alignment horizontal="left" vertical="center" wrapText="1"/>
    </xf>
    <xf numFmtId="0" fontId="34" fillId="0" borderId="56" xfId="0" applyFont="1" applyBorder="1" applyAlignment="1">
      <alignment horizontal="center" vertical="center" wrapText="1"/>
    </xf>
    <xf numFmtId="0" fontId="34" fillId="0" borderId="6" xfId="0" applyFont="1" applyBorder="1" applyAlignment="1">
      <alignment horizontal="left" vertical="center" wrapText="1" indent="1"/>
    </xf>
    <xf numFmtId="0" fontId="34" fillId="0" borderId="6" xfId="0" applyFont="1" applyBorder="1" applyAlignment="1">
      <alignment horizontal="left" vertical="center" wrapText="1"/>
    </xf>
    <xf numFmtId="0" fontId="34" fillId="0" borderId="6" xfId="0" applyFont="1" applyBorder="1" applyAlignment="1">
      <alignment horizontal="center" vertical="center" wrapText="1"/>
    </xf>
    <xf numFmtId="165" fontId="34" fillId="0" borderId="6" xfId="7" applyNumberFormat="1" applyFont="1" applyFill="1" applyBorder="1" applyAlignment="1">
      <alignment horizontal="center" vertical="center" wrapText="1"/>
    </xf>
    <xf numFmtId="0" fontId="34" fillId="0" borderId="39" xfId="0" applyFont="1" applyBorder="1" applyAlignment="1">
      <alignment horizontal="center" vertical="center" wrapText="1"/>
    </xf>
    <xf numFmtId="43" fontId="34" fillId="0" borderId="15" xfId="7" applyFont="1" applyFill="1" applyBorder="1" applyAlignment="1">
      <alignment horizontal="center" vertical="center" wrapText="1"/>
    </xf>
    <xf numFmtId="43" fontId="34" fillId="0" borderId="4" xfId="7" applyFont="1" applyFill="1" applyBorder="1" applyAlignment="1">
      <alignment horizontal="center" vertical="center"/>
    </xf>
    <xf numFmtId="0" fontId="34" fillId="0" borderId="37" xfId="0" applyFont="1" applyBorder="1" applyAlignment="1">
      <alignment horizontal="center" vertical="center" wrapText="1"/>
    </xf>
    <xf numFmtId="0" fontId="34" fillId="0" borderId="35" xfId="0" applyFont="1" applyBorder="1" applyAlignment="1">
      <alignment horizontal="center" vertical="center" wrapText="1"/>
    </xf>
    <xf numFmtId="166" fontId="34" fillId="0" borderId="1" xfId="7" applyNumberFormat="1" applyFont="1" applyFill="1" applyBorder="1" applyAlignment="1">
      <alignment horizontal="left" vertical="center"/>
    </xf>
    <xf numFmtId="0" fontId="34" fillId="0" borderId="40" xfId="0" applyFont="1" applyBorder="1" applyAlignment="1">
      <alignment horizontal="center" vertical="center" wrapText="1"/>
    </xf>
    <xf numFmtId="0" fontId="36" fillId="0" borderId="8" xfId="0" applyFont="1" applyBorder="1" applyAlignment="1">
      <alignment vertical="center"/>
    </xf>
    <xf numFmtId="0" fontId="34" fillId="0" borderId="8" xfId="0" applyFont="1" applyBorder="1" applyAlignment="1">
      <alignment horizontal="center" vertical="center" wrapText="1"/>
    </xf>
    <xf numFmtId="43" fontId="34" fillId="0" borderId="8" xfId="7" applyFont="1" applyFill="1" applyBorder="1" applyAlignment="1">
      <alignment horizontal="center" vertical="center" wrapText="1"/>
    </xf>
    <xf numFmtId="0" fontId="34" fillId="0" borderId="53" xfId="0" applyFont="1" applyBorder="1" applyAlignment="1">
      <alignment horizontal="center" vertical="center" wrapText="1"/>
    </xf>
    <xf numFmtId="0" fontId="35" fillId="0" borderId="1" xfId="0" applyFont="1" applyBorder="1" applyAlignment="1">
      <alignment horizontal="left" vertical="center" wrapText="1"/>
    </xf>
    <xf numFmtId="0" fontId="34" fillId="0" borderId="35" xfId="0" applyFont="1" applyBorder="1" applyAlignment="1">
      <alignment horizontal="left" vertical="center" wrapText="1"/>
    </xf>
    <xf numFmtId="0" fontId="34" fillId="0" borderId="10" xfId="0" applyFont="1" applyBorder="1" applyAlignment="1">
      <alignment horizontal="left" vertical="center" wrapText="1"/>
    </xf>
    <xf numFmtId="0" fontId="34" fillId="0" borderId="10" xfId="0" applyFont="1" applyBorder="1" applyAlignment="1">
      <alignment horizontal="center" vertical="center" wrapText="1"/>
    </xf>
    <xf numFmtId="43" fontId="42" fillId="0" borderId="10" xfId="7" applyFont="1" applyFill="1" applyBorder="1" applyAlignment="1">
      <alignment horizontal="center" vertical="center" wrapText="1"/>
    </xf>
    <xf numFmtId="0" fontId="34" fillId="0" borderId="36" xfId="0" applyFont="1" applyBorder="1" applyAlignment="1">
      <alignment horizontal="center" vertical="center" wrapText="1"/>
    </xf>
    <xf numFmtId="0" fontId="37" fillId="0" borderId="14" xfId="0" applyFont="1" applyBorder="1" applyAlignment="1">
      <alignment vertical="center" wrapText="1"/>
    </xf>
    <xf numFmtId="0" fontId="37" fillId="0" borderId="1" xfId="0" applyFont="1" applyBorder="1" applyAlignment="1">
      <alignment horizontal="left" vertical="center"/>
    </xf>
    <xf numFmtId="0" fontId="37" fillId="0" borderId="1" xfId="0" applyFont="1" applyBorder="1" applyAlignment="1">
      <alignment horizontal="center" vertical="center"/>
    </xf>
    <xf numFmtId="166" fontId="37" fillId="0" borderId="1" xfId="7" applyNumberFormat="1" applyFont="1" applyFill="1" applyBorder="1" applyAlignment="1">
      <alignment horizontal="center" vertical="center"/>
    </xf>
    <xf numFmtId="0" fontId="37" fillId="0" borderId="6" xfId="0" applyFont="1" applyBorder="1" applyAlignment="1">
      <alignment vertical="center" wrapText="1"/>
    </xf>
    <xf numFmtId="0" fontId="34" fillId="0" borderId="1" xfId="0" applyFont="1" applyBorder="1" applyAlignment="1">
      <alignment vertical="center" wrapText="1"/>
    </xf>
    <xf numFmtId="0" fontId="34" fillId="0" borderId="11" xfId="0" applyFont="1" applyBorder="1" applyAlignment="1">
      <alignment vertical="center" wrapText="1"/>
    </xf>
    <xf numFmtId="0" fontId="34" fillId="0" borderId="0" xfId="0" applyFont="1" applyAlignment="1">
      <alignment horizontal="left" vertical="center" inden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7" xfId="0" applyFont="1" applyBorder="1" applyAlignment="1">
      <alignment vertical="center"/>
    </xf>
    <xf numFmtId="0" fontId="41" fillId="0" borderId="7" xfId="0" applyFont="1" applyBorder="1" applyAlignment="1">
      <alignment horizontal="center" vertical="center"/>
    </xf>
    <xf numFmtId="165" fontId="34" fillId="0" borderId="7" xfId="7" applyNumberFormat="1" applyFont="1" applyFill="1" applyBorder="1" applyAlignment="1">
      <alignment horizontal="center" vertical="center"/>
    </xf>
    <xf numFmtId="0" fontId="34" fillId="0" borderId="1" xfId="0" applyFont="1" applyBorder="1" applyAlignment="1">
      <alignment vertical="center"/>
    </xf>
    <xf numFmtId="165" fontId="34" fillId="0" borderId="1" xfId="7" applyNumberFormat="1" applyFont="1" applyFill="1" applyBorder="1" applyAlignment="1">
      <alignment horizontal="right" vertical="center"/>
    </xf>
    <xf numFmtId="0" fontId="34" fillId="0" borderId="3" xfId="0" applyFont="1" applyBorder="1" applyAlignment="1">
      <alignment vertical="center"/>
    </xf>
    <xf numFmtId="165" fontId="34" fillId="0" borderId="3" xfId="7" applyNumberFormat="1" applyFont="1" applyFill="1" applyBorder="1" applyAlignment="1">
      <alignment horizontal="center" vertical="center"/>
    </xf>
    <xf numFmtId="0" fontId="34" fillId="0" borderId="11" xfId="0" applyFont="1" applyBorder="1" applyAlignment="1">
      <alignment vertical="center"/>
    </xf>
    <xf numFmtId="0" fontId="38" fillId="0" borderId="14" xfId="0" applyFont="1" applyBorder="1" applyAlignment="1">
      <alignment vertical="center" wrapText="1"/>
    </xf>
    <xf numFmtId="0" fontId="38" fillId="0" borderId="14" xfId="0" applyFont="1" applyBorder="1" applyAlignment="1">
      <alignment horizontal="center" vertical="center"/>
    </xf>
    <xf numFmtId="0" fontId="34" fillId="0" borderId="4" xfId="0" applyFont="1" applyBorder="1" applyAlignment="1">
      <alignment vertical="center"/>
    </xf>
    <xf numFmtId="0" fontId="34" fillId="0" borderId="4" xfId="0" applyFont="1" applyBorder="1" applyAlignment="1">
      <alignment horizontal="center" vertical="center"/>
    </xf>
    <xf numFmtId="166" fontId="34" fillId="0" borderId="4" xfId="7" applyNumberFormat="1" applyFont="1" applyFill="1" applyBorder="1" applyAlignment="1">
      <alignment horizontal="center" vertical="center"/>
    </xf>
    <xf numFmtId="0" fontId="34" fillId="0" borderId="10" xfId="0" applyFont="1" applyBorder="1" applyAlignment="1">
      <alignment vertical="center"/>
    </xf>
    <xf numFmtId="166" fontId="34" fillId="0" borderId="3" xfId="7" applyNumberFormat="1" applyFont="1" applyFill="1" applyBorder="1" applyAlignment="1">
      <alignment vertical="center"/>
    </xf>
    <xf numFmtId="0" fontId="34" fillId="0" borderId="62" xfId="0" applyFont="1" applyBorder="1" applyAlignment="1">
      <alignment horizontal="center" vertical="center"/>
    </xf>
    <xf numFmtId="0" fontId="34" fillId="0" borderId="62" xfId="0" applyFont="1" applyBorder="1" applyAlignment="1">
      <alignment vertical="center" wrapText="1"/>
    </xf>
    <xf numFmtId="0" fontId="34" fillId="0" borderId="56" xfId="0" applyFont="1" applyBorder="1" applyAlignment="1">
      <alignment vertical="center" wrapText="1"/>
    </xf>
    <xf numFmtId="0" fontId="34" fillId="0" borderId="6" xfId="0" applyFont="1" applyBorder="1" applyAlignment="1">
      <alignment vertical="center" wrapText="1"/>
    </xf>
    <xf numFmtId="0" fontId="34" fillId="0" borderId="39" xfId="0" applyFont="1" applyBorder="1" applyAlignment="1">
      <alignment vertical="center" wrapText="1"/>
    </xf>
    <xf numFmtId="43" fontId="34" fillId="0" borderId="1" xfId="7" applyFont="1" applyFill="1" applyBorder="1" applyAlignment="1">
      <alignment vertical="center"/>
    </xf>
    <xf numFmtId="43" fontId="34" fillId="0" borderId="15" xfId="7" applyFont="1" applyFill="1" applyBorder="1" applyAlignment="1">
      <alignment vertical="center"/>
    </xf>
    <xf numFmtId="0" fontId="34" fillId="0" borderId="41" xfId="0" applyFont="1" applyBorder="1" applyAlignment="1">
      <alignment vertical="center" wrapText="1"/>
    </xf>
    <xf numFmtId="0" fontId="34" fillId="0" borderId="23" xfId="0" applyFont="1" applyBorder="1" applyAlignment="1">
      <alignment horizontal="center" vertical="center"/>
    </xf>
    <xf numFmtId="0" fontId="34" fillId="0" borderId="23" xfId="0" applyFont="1" applyBorder="1" applyAlignment="1">
      <alignment vertical="center" wrapText="1"/>
    </xf>
    <xf numFmtId="0" fontId="34" fillId="0" borderId="64" xfId="0" applyFont="1" applyBorder="1" applyAlignment="1">
      <alignment vertical="center" wrapText="1"/>
    </xf>
    <xf numFmtId="0" fontId="34" fillId="0" borderId="21" xfId="0" applyFont="1" applyBorder="1" applyAlignment="1">
      <alignment horizontal="left" vertical="center"/>
    </xf>
    <xf numFmtId="0" fontId="34" fillId="0" borderId="21" xfId="0" applyFont="1" applyBorder="1" applyAlignment="1">
      <alignment horizontal="center" vertical="center"/>
    </xf>
    <xf numFmtId="0" fontId="34" fillId="0" borderId="15" xfId="0" applyFont="1" applyBorder="1" applyAlignment="1">
      <alignment vertical="center"/>
    </xf>
    <xf numFmtId="0" fontId="34" fillId="0" borderId="29" xfId="0" applyFont="1" applyBorder="1" applyAlignment="1">
      <alignment vertical="top" wrapText="1"/>
    </xf>
    <xf numFmtId="0" fontId="34" fillId="0" borderId="0" xfId="0" applyFont="1" applyAlignment="1">
      <alignment vertical="top" wrapText="1"/>
    </xf>
    <xf numFmtId="0" fontId="34" fillId="0" borderId="30" xfId="0" applyFont="1" applyBorder="1" applyAlignment="1">
      <alignment vertical="top" wrapText="1"/>
    </xf>
    <xf numFmtId="0" fontId="34" fillId="0" borderId="31" xfId="0" applyFont="1" applyBorder="1" applyAlignment="1">
      <alignment vertical="top" wrapText="1"/>
    </xf>
    <xf numFmtId="0" fontId="13" fillId="3" borderId="97"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98" xfId="0" applyFont="1" applyFill="1" applyBorder="1" applyAlignment="1">
      <alignment horizontal="left" vertical="center" wrapText="1"/>
    </xf>
    <xf numFmtId="0" fontId="13" fillId="0" borderId="0" xfId="0" applyFont="1" applyAlignment="1">
      <alignment horizontal="left" vertical="center" wrapText="1"/>
    </xf>
    <xf numFmtId="0" fontId="34" fillId="0" borderId="100" xfId="0" applyFont="1" applyBorder="1" applyAlignment="1">
      <alignment vertical="top" wrapText="1"/>
    </xf>
    <xf numFmtId="0" fontId="0" fillId="0" borderId="0" xfId="0" applyAlignment="1" applyProtection="1">
      <alignment vertical="top" wrapText="1"/>
      <protection locked="0"/>
    </xf>
    <xf numFmtId="0" fontId="18" fillId="0" borderId="0" xfId="0" applyFont="1" applyAlignment="1" applyProtection="1">
      <alignment vertical="top" wrapText="1"/>
      <protection locked="0"/>
    </xf>
    <xf numFmtId="0" fontId="34" fillId="0" borderId="0" xfId="0" applyFont="1" applyAlignment="1" applyProtection="1">
      <alignment vertical="top" wrapText="1"/>
      <protection locked="0"/>
    </xf>
    <xf numFmtId="0" fontId="34" fillId="0" borderId="22" xfId="0" applyFont="1" applyBorder="1" applyAlignment="1">
      <alignment vertical="center" wrapText="1"/>
    </xf>
    <xf numFmtId="0" fontId="34" fillId="0" borderId="21" xfId="0" applyFont="1" applyBorder="1" applyAlignment="1">
      <alignment vertical="center" wrapText="1"/>
    </xf>
    <xf numFmtId="166" fontId="4" fillId="0" borderId="15" xfId="7" applyNumberFormat="1" applyFont="1" applyFill="1" applyBorder="1" applyAlignment="1">
      <alignment horizontal="center" vertical="center" wrapText="1"/>
    </xf>
    <xf numFmtId="43" fontId="4" fillId="0" borderId="1" xfId="7" applyFont="1" applyFill="1" applyBorder="1" applyAlignment="1">
      <alignment horizontal="center" vertical="center" wrapText="1"/>
    </xf>
    <xf numFmtId="166" fontId="4" fillId="0" borderId="1" xfId="7" applyNumberFormat="1" applyFont="1" applyFill="1" applyBorder="1" applyAlignment="1">
      <alignment horizontal="center" vertical="center" wrapText="1"/>
    </xf>
    <xf numFmtId="43" fontId="4" fillId="0" borderId="3" xfId="7" applyFont="1" applyFill="1" applyBorder="1" applyAlignment="1">
      <alignment horizontal="center" vertical="center" wrapText="1"/>
    </xf>
    <xf numFmtId="166" fontId="34" fillId="0" borderId="7" xfId="7" applyNumberFormat="1" applyFont="1" applyFill="1" applyBorder="1" applyAlignment="1">
      <alignment vertical="center"/>
    </xf>
    <xf numFmtId="0" fontId="0" fillId="0" borderId="0" xfId="0" applyAlignment="1">
      <alignment horizontal="left" vertical="top"/>
    </xf>
    <xf numFmtId="0" fontId="34" fillId="0" borderId="14" xfId="0" applyFont="1" applyBorder="1" applyAlignment="1">
      <alignment vertical="center" wrapText="1"/>
    </xf>
    <xf numFmtId="0" fontId="34" fillId="0" borderId="33" xfId="0" applyFont="1" applyBorder="1" applyAlignment="1">
      <alignment vertical="center" wrapText="1"/>
    </xf>
    <xf numFmtId="0" fontId="34" fillId="0" borderId="5" xfId="0" applyFont="1" applyBorder="1" applyAlignment="1">
      <alignment vertical="center"/>
    </xf>
    <xf numFmtId="166" fontId="34" fillId="0" borderId="4" xfId="7" applyNumberFormat="1" applyFont="1" applyFill="1" applyBorder="1" applyAlignment="1">
      <alignment vertical="center"/>
    </xf>
    <xf numFmtId="166" fontId="34" fillId="0" borderId="11" xfId="7" applyNumberFormat="1" applyFont="1" applyFill="1" applyBorder="1" applyAlignment="1">
      <alignment vertical="center"/>
    </xf>
    <xf numFmtId="0" fontId="26" fillId="0" borderId="0" xfId="0" applyFont="1" applyAlignment="1">
      <alignment horizontal="center" vertical="center" wrapText="1"/>
    </xf>
    <xf numFmtId="0" fontId="35" fillId="0" borderId="0" xfId="0" applyFont="1" applyAlignment="1">
      <alignment vertical="center" wrapText="1"/>
    </xf>
    <xf numFmtId="0" fontId="35" fillId="0" borderId="0" xfId="0" quotePrefix="1" applyFont="1" applyAlignment="1">
      <alignment vertical="center" wrapText="1"/>
    </xf>
    <xf numFmtId="0" fontId="35" fillId="0" borderId="0" xfId="0" applyFont="1" applyAlignment="1">
      <alignment horizontal="left" vertical="center" wrapText="1"/>
    </xf>
    <xf numFmtId="0" fontId="9" fillId="0" borderId="0" xfId="0" applyFont="1" applyAlignment="1">
      <alignment vertical="center" wrapText="1"/>
    </xf>
    <xf numFmtId="0" fontId="34" fillId="0" borderId="46" xfId="0" applyFont="1" applyBorder="1" applyAlignment="1">
      <alignment horizontal="left" vertical="center" wrapText="1"/>
    </xf>
    <xf numFmtId="0" fontId="37" fillId="0" borderId="39" xfId="0" applyFont="1" applyBorder="1" applyAlignment="1">
      <alignment vertical="center" wrapText="1"/>
    </xf>
    <xf numFmtId="0" fontId="37" fillId="0" borderId="41" xfId="0" applyFont="1" applyBorder="1" applyAlignment="1">
      <alignment vertical="center" wrapText="1"/>
    </xf>
    <xf numFmtId="0" fontId="34" fillId="0" borderId="46" xfId="0" applyFont="1" applyBorder="1" applyAlignment="1">
      <alignment vertical="center" wrapText="1"/>
    </xf>
    <xf numFmtId="0" fontId="34" fillId="0" borderId="39" xfId="0" applyFont="1" applyBorder="1" applyAlignment="1">
      <alignment horizontal="left" vertical="center" wrapText="1"/>
    </xf>
    <xf numFmtId="0" fontId="34" fillId="0" borderId="5" xfId="0" applyFont="1" applyBorder="1" applyAlignment="1">
      <alignment vertical="center" wrapText="1"/>
    </xf>
    <xf numFmtId="167" fontId="34" fillId="0" borderId="3" xfId="7" applyNumberFormat="1" applyFont="1" applyFill="1" applyBorder="1" applyAlignment="1">
      <alignment horizontal="right" vertical="center" wrapText="1"/>
    </xf>
    <xf numFmtId="167" fontId="34" fillId="0" borderId="1" xfId="7" applyNumberFormat="1" applyFont="1" applyFill="1" applyBorder="1" applyAlignment="1">
      <alignment horizontal="right" vertical="center" wrapText="1"/>
    </xf>
    <xf numFmtId="0" fontId="37" fillId="0" borderId="15" xfId="0" applyFont="1" applyBorder="1" applyAlignment="1">
      <alignment horizontal="left" vertical="center"/>
    </xf>
    <xf numFmtId="166" fontId="37" fillId="0" borderId="15" xfId="7" applyNumberFormat="1" applyFont="1" applyFill="1" applyBorder="1" applyAlignment="1">
      <alignment horizontal="center" vertical="center"/>
    </xf>
    <xf numFmtId="0" fontId="37" fillId="0" borderId="10" xfId="0" applyFont="1" applyBorder="1" applyAlignment="1">
      <alignment vertical="center" wrapText="1"/>
    </xf>
    <xf numFmtId="0" fontId="34" fillId="0" borderId="7" xfId="0" applyFont="1" applyBorder="1" applyAlignment="1">
      <alignment vertical="center" wrapText="1"/>
    </xf>
    <xf numFmtId="0" fontId="34" fillId="0" borderId="23" xfId="0" applyFont="1" applyBorder="1" applyAlignment="1">
      <alignment horizontal="left" vertical="center" wrapText="1"/>
    </xf>
    <xf numFmtId="0" fontId="46" fillId="0" borderId="33" xfId="0" applyFont="1" applyBorder="1" applyAlignment="1">
      <alignment vertical="center" wrapText="1"/>
    </xf>
    <xf numFmtId="166" fontId="34" fillId="0" borderId="5" xfId="7" applyNumberFormat="1" applyFont="1" applyFill="1" applyBorder="1" applyAlignment="1">
      <alignment horizontal="right" vertical="center"/>
    </xf>
    <xf numFmtId="0" fontId="34" fillId="0" borderId="22" xfId="0" applyFont="1" applyBorder="1" applyAlignment="1">
      <alignment horizontal="left" vertical="center" wrapText="1"/>
    </xf>
    <xf numFmtId="0" fontId="0" fillId="3" borderId="0" xfId="0" applyFill="1"/>
    <xf numFmtId="0" fontId="0" fillId="0" borderId="0" xfId="0" applyAlignment="1">
      <alignment horizontal="left" vertical="center" wrapText="1"/>
    </xf>
    <xf numFmtId="0" fontId="36" fillId="0" borderId="7" xfId="0" applyFont="1" applyBorder="1" applyAlignment="1">
      <alignment vertical="center" wrapText="1"/>
    </xf>
    <xf numFmtId="0" fontId="36" fillId="0" borderId="1" xfId="0" applyFont="1" applyBorder="1" applyAlignment="1">
      <alignment vertical="center" wrapText="1"/>
    </xf>
    <xf numFmtId="0" fontId="36" fillId="0" borderId="3" xfId="0" applyFont="1" applyBorder="1" applyAlignment="1">
      <alignment vertical="center" wrapText="1"/>
    </xf>
    <xf numFmtId="0" fontId="37" fillId="0" borderId="6" xfId="0" applyFont="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37" fillId="0" borderId="23" xfId="0" applyFont="1" applyBorder="1" applyAlignment="1">
      <alignment horizontal="left" vertical="center" wrapText="1"/>
    </xf>
    <xf numFmtId="0" fontId="0" fillId="0" borderId="0" xfId="0" applyAlignment="1">
      <alignment horizontal="center" vertical="center" wrapText="1"/>
    </xf>
    <xf numFmtId="166" fontId="0" fillId="0" borderId="0" xfId="0" applyNumberFormat="1" applyAlignment="1">
      <alignment vertical="center"/>
    </xf>
    <xf numFmtId="0" fontId="34" fillId="0" borderId="58" xfId="0" applyFont="1" applyBorder="1" applyAlignment="1">
      <alignment vertical="center" wrapText="1"/>
    </xf>
    <xf numFmtId="165" fontId="36" fillId="0" borderId="7" xfId="7" applyNumberFormat="1" applyFont="1" applyBorder="1" applyAlignment="1">
      <alignment horizontal="center" vertical="center"/>
    </xf>
    <xf numFmtId="165" fontId="36" fillId="0" borderId="1" xfId="7" applyNumberFormat="1" applyFont="1" applyBorder="1" applyAlignment="1">
      <alignment horizontal="right" vertical="center"/>
    </xf>
    <xf numFmtId="165" fontId="36" fillId="0" borderId="1" xfId="7" applyNumberFormat="1" applyFont="1" applyBorder="1" applyAlignment="1">
      <alignment horizontal="center" vertical="center"/>
    </xf>
    <xf numFmtId="165" fontId="36" fillId="0" borderId="3" xfId="7" applyNumberFormat="1" applyFont="1" applyBorder="1" applyAlignment="1">
      <alignment horizontal="center" vertical="center"/>
    </xf>
    <xf numFmtId="165" fontId="36" fillId="0" borderId="11" xfId="7" applyNumberFormat="1" applyFont="1" applyBorder="1" applyAlignment="1">
      <alignment horizontal="center" vertical="center"/>
    </xf>
    <xf numFmtId="166" fontId="51" fillId="0" borderId="14" xfId="7" applyNumberFormat="1" applyFont="1" applyBorder="1" applyAlignment="1">
      <alignment horizontal="center" vertical="center"/>
    </xf>
    <xf numFmtId="166" fontId="36" fillId="0" borderId="4" xfId="7" applyNumberFormat="1" applyFont="1" applyBorder="1" applyAlignment="1">
      <alignment horizontal="center" vertical="center"/>
    </xf>
    <xf numFmtId="166" fontId="36" fillId="0" borderId="1" xfId="7" applyNumberFormat="1" applyFont="1" applyBorder="1" applyAlignment="1">
      <alignment horizontal="center" vertical="center"/>
    </xf>
    <xf numFmtId="166" fontId="36" fillId="0" borderId="3" xfId="7" applyNumberFormat="1" applyFont="1" applyBorder="1" applyAlignment="1">
      <alignment horizontal="center" vertical="center"/>
    </xf>
    <xf numFmtId="166" fontId="36" fillId="0" borderId="10" xfId="7" applyNumberFormat="1" applyFont="1" applyBorder="1" applyAlignment="1">
      <alignment horizontal="center" vertical="center"/>
    </xf>
    <xf numFmtId="166" fontId="36" fillId="0" borderId="15" xfId="7" applyNumberFormat="1" applyFont="1" applyBorder="1" applyAlignment="1">
      <alignment vertical="center"/>
    </xf>
    <xf numFmtId="166" fontId="36" fillId="0" borderId="3" xfId="7" applyNumberFormat="1" applyFont="1" applyBorder="1" applyAlignment="1">
      <alignment horizontal="left" vertical="center"/>
    </xf>
    <xf numFmtId="166" fontId="36" fillId="0" borderId="7" xfId="7" applyNumberFormat="1" applyFont="1" applyBorder="1" applyAlignment="1">
      <alignment vertical="center"/>
    </xf>
    <xf numFmtId="166" fontId="36" fillId="0" borderId="11" xfId="7" applyNumberFormat="1" applyFont="1" applyBorder="1" applyAlignment="1">
      <alignment horizontal="center" vertical="center"/>
    </xf>
    <xf numFmtId="165" fontId="36" fillId="0" borderId="68" xfId="7" applyNumberFormat="1" applyFont="1" applyBorder="1" applyAlignment="1">
      <alignment horizontal="center" vertical="center"/>
    </xf>
    <xf numFmtId="43" fontId="36" fillId="0" borderId="4" xfId="7" applyFont="1" applyBorder="1" applyAlignment="1">
      <alignment vertical="center"/>
    </xf>
    <xf numFmtId="166" fontId="36" fillId="0" borderId="15" xfId="7" applyNumberFormat="1" applyFont="1" applyBorder="1" applyAlignment="1">
      <alignment horizontal="center" vertical="center"/>
    </xf>
    <xf numFmtId="165" fontId="36" fillId="0" borderId="10" xfId="7" applyNumberFormat="1" applyFont="1" applyBorder="1" applyAlignment="1">
      <alignment horizontal="center" vertical="center"/>
    </xf>
    <xf numFmtId="165" fontId="36" fillId="0" borderId="15" xfId="7" applyNumberFormat="1" applyFont="1" applyBorder="1" applyAlignment="1">
      <alignment horizontal="center" vertical="center"/>
    </xf>
    <xf numFmtId="166" fontId="36" fillId="0" borderId="69" xfId="7" applyNumberFormat="1" applyFont="1" applyBorder="1" applyAlignment="1">
      <alignment horizontal="center" vertical="center"/>
    </xf>
    <xf numFmtId="166" fontId="36" fillId="0" borderId="70" xfId="7" applyNumberFormat="1" applyFont="1" applyBorder="1" applyAlignment="1">
      <alignment horizontal="center" vertical="center"/>
    </xf>
    <xf numFmtId="166" fontId="36" fillId="0" borderId="67" xfId="7" applyNumberFormat="1" applyFont="1" applyBorder="1" applyAlignment="1">
      <alignment horizontal="center" vertical="center"/>
    </xf>
    <xf numFmtId="166" fontId="36" fillId="0" borderId="71" xfId="7" applyNumberFormat="1" applyFont="1" applyBorder="1" applyAlignment="1">
      <alignment horizontal="center" vertical="center"/>
    </xf>
    <xf numFmtId="166" fontId="36" fillId="0" borderId="7" xfId="7" applyNumberFormat="1" applyFont="1" applyBorder="1" applyAlignment="1">
      <alignment horizontal="center" vertical="center"/>
    </xf>
    <xf numFmtId="43" fontId="36" fillId="0" borderId="11" xfId="7" applyFont="1" applyBorder="1" applyAlignment="1">
      <alignment vertical="center"/>
    </xf>
    <xf numFmtId="166" fontId="36" fillId="0" borderId="1" xfId="7" applyNumberFormat="1" applyFont="1" applyBorder="1" applyAlignment="1">
      <alignment vertical="center"/>
    </xf>
    <xf numFmtId="166" fontId="36" fillId="0" borderId="5" xfId="7" applyNumberFormat="1" applyFont="1" applyBorder="1" applyAlignment="1">
      <alignment horizontal="right" vertical="center"/>
    </xf>
    <xf numFmtId="166" fontId="36" fillId="0" borderId="3" xfId="7" applyNumberFormat="1" applyFont="1" applyBorder="1" applyAlignment="1">
      <alignment vertical="center"/>
    </xf>
    <xf numFmtId="166" fontId="36" fillId="0" borderId="4" xfId="7" applyNumberFormat="1" applyFont="1" applyBorder="1" applyAlignment="1">
      <alignment vertical="center"/>
    </xf>
    <xf numFmtId="166" fontId="36" fillId="0" borderId="11" xfId="7" applyNumberFormat="1" applyFont="1" applyBorder="1" applyAlignment="1">
      <alignment vertical="center"/>
    </xf>
    <xf numFmtId="3" fontId="34" fillId="0" borderId="10" xfId="0" applyNumberFormat="1" applyFont="1" applyBorder="1" applyAlignment="1">
      <alignment horizontal="right" vertical="center"/>
    </xf>
    <xf numFmtId="0" fontId="34" fillId="0" borderId="10" xfId="0" applyFont="1" applyBorder="1" applyAlignment="1">
      <alignment horizontal="right" vertical="center"/>
    </xf>
    <xf numFmtId="0" fontId="34" fillId="0" borderId="41" xfId="0" applyFont="1" applyBorder="1" applyAlignment="1">
      <alignment horizontal="right" vertical="center"/>
    </xf>
    <xf numFmtId="0" fontId="34" fillId="0" borderId="105" xfId="0" applyFont="1" applyBorder="1" applyAlignment="1">
      <alignment vertical="center"/>
    </xf>
    <xf numFmtId="3" fontId="34" fillId="0" borderId="6" xfId="0" applyNumberFormat="1" applyFont="1" applyBorder="1" applyAlignment="1">
      <alignment horizontal="right" vertical="center"/>
    </xf>
    <xf numFmtId="3" fontId="34" fillId="0" borderId="39" xfId="0" applyNumberFormat="1" applyFont="1" applyBorder="1" applyAlignment="1">
      <alignment horizontal="right" vertical="center"/>
    </xf>
    <xf numFmtId="3" fontId="34" fillId="0" borderId="106" xfId="0" applyNumberFormat="1" applyFont="1" applyBorder="1" applyAlignment="1">
      <alignment horizontal="right" vertical="center"/>
    </xf>
    <xf numFmtId="1" fontId="34" fillId="0" borderId="106" xfId="0" applyNumberFormat="1" applyFont="1" applyBorder="1" applyAlignment="1">
      <alignment horizontal="right" vertical="center"/>
    </xf>
    <xf numFmtId="1" fontId="34" fillId="0" borderId="107" xfId="0" applyNumberFormat="1" applyFont="1" applyBorder="1" applyAlignment="1">
      <alignment horizontal="right" vertical="center"/>
    </xf>
    <xf numFmtId="168" fontId="34" fillId="0" borderId="1" xfId="3" applyNumberFormat="1" applyFont="1" applyBorder="1" applyAlignment="1">
      <alignment horizontal="right" vertical="center"/>
    </xf>
    <xf numFmtId="168" fontId="34" fillId="0" borderId="35" xfId="3" applyNumberFormat="1" applyFont="1" applyBorder="1" applyAlignment="1">
      <alignment horizontal="right" vertical="center"/>
    </xf>
    <xf numFmtId="0" fontId="52" fillId="0" borderId="0" xfId="23" applyAlignment="1">
      <alignment horizontal="left" vertical="center" indent="1"/>
    </xf>
    <xf numFmtId="0" fontId="53" fillId="0" borderId="15" xfId="0" applyFont="1" applyBorder="1" applyAlignment="1">
      <alignment horizontal="center" vertical="center"/>
    </xf>
    <xf numFmtId="0" fontId="53" fillId="0" borderId="1" xfId="0" applyFont="1" applyBorder="1" applyAlignment="1">
      <alignment horizontal="center" vertical="center"/>
    </xf>
    <xf numFmtId="0" fontId="53" fillId="0" borderId="11" xfId="0" applyFont="1" applyBorder="1" applyAlignment="1">
      <alignment horizontal="center" vertical="center"/>
    </xf>
    <xf numFmtId="166" fontId="34" fillId="0" borderId="1" xfId="38" applyNumberFormat="1" applyFont="1" applyFill="1" applyBorder="1" applyAlignment="1">
      <alignment horizontal="center" vertical="center"/>
    </xf>
    <xf numFmtId="166" fontId="34" fillId="0" borderId="3" xfId="38" applyNumberFormat="1" applyFont="1" applyFill="1" applyBorder="1" applyAlignment="1">
      <alignment horizontal="center" vertical="center"/>
    </xf>
    <xf numFmtId="166" fontId="34" fillId="0" borderId="15" xfId="38" applyNumberFormat="1" applyFont="1" applyFill="1" applyBorder="1" applyAlignment="1">
      <alignment vertical="center"/>
    </xf>
    <xf numFmtId="166" fontId="34" fillId="0" borderId="10" xfId="38" applyNumberFormat="1" applyFont="1" applyFill="1" applyBorder="1" applyAlignment="1">
      <alignment horizontal="center" vertical="center"/>
    </xf>
    <xf numFmtId="166" fontId="34" fillId="0" borderId="11" xfId="38" applyNumberFormat="1" applyFont="1" applyFill="1" applyBorder="1" applyAlignment="1">
      <alignment horizontal="center" vertical="center"/>
    </xf>
    <xf numFmtId="166" fontId="38" fillId="0" borderId="14" xfId="38" applyNumberFormat="1" applyFont="1" applyFill="1" applyBorder="1" applyAlignment="1">
      <alignment horizontal="center" vertical="center"/>
    </xf>
    <xf numFmtId="166" fontId="34" fillId="0" borderId="4" xfId="38" applyNumberFormat="1" applyFont="1" applyFill="1" applyBorder="1" applyAlignment="1">
      <alignment horizontal="center" vertical="center"/>
    </xf>
    <xf numFmtId="166" fontId="34" fillId="0" borderId="3" xfId="38" applyNumberFormat="1" applyFont="1" applyFill="1" applyBorder="1" applyAlignment="1">
      <alignment vertical="center"/>
    </xf>
    <xf numFmtId="166" fontId="34" fillId="0" borderId="3" xfId="38" applyNumberFormat="1" applyFont="1" applyFill="1" applyBorder="1" applyAlignment="1">
      <alignment horizontal="left" vertical="center"/>
    </xf>
    <xf numFmtId="165" fontId="34" fillId="0" borderId="62" xfId="38" applyNumberFormat="1" applyFont="1" applyFill="1" applyBorder="1" applyAlignment="1">
      <alignment horizontal="center" vertical="center"/>
    </xf>
    <xf numFmtId="165" fontId="34" fillId="0" borderId="68" xfId="38" applyNumberFormat="1" applyFont="1" applyFill="1" applyBorder="1" applyAlignment="1">
      <alignment horizontal="center" vertical="center"/>
    </xf>
    <xf numFmtId="43" fontId="34" fillId="0" borderId="4" xfId="38" applyFont="1" applyFill="1" applyBorder="1" applyAlignment="1">
      <alignment vertical="center"/>
    </xf>
    <xf numFmtId="43" fontId="34" fillId="0" borderId="3" xfId="38" applyFont="1" applyFill="1" applyBorder="1" applyAlignment="1">
      <alignment vertical="center"/>
    </xf>
    <xf numFmtId="166" fontId="34" fillId="0" borderId="7" xfId="38" applyNumberFormat="1" applyFont="1" applyFill="1" applyBorder="1" applyAlignment="1">
      <alignment vertical="center"/>
    </xf>
    <xf numFmtId="43" fontId="34" fillId="0" borderId="3" xfId="46" applyFont="1" applyFill="1" applyBorder="1" applyAlignment="1">
      <alignment vertical="center"/>
    </xf>
    <xf numFmtId="43" fontId="34" fillId="0" borderId="7" xfId="46" applyFont="1" applyFill="1" applyBorder="1" applyAlignment="1">
      <alignment vertical="center"/>
    </xf>
    <xf numFmtId="43" fontId="34" fillId="0" borderId="1" xfId="46" applyFont="1" applyFill="1" applyBorder="1" applyAlignment="1">
      <alignment vertical="center"/>
    </xf>
    <xf numFmtId="43" fontId="34" fillId="0" borderId="5" xfId="46" applyFont="1" applyFill="1" applyBorder="1" applyAlignment="1">
      <alignment vertical="center"/>
    </xf>
    <xf numFmtId="43" fontId="34" fillId="0" borderId="15" xfId="46" applyFont="1" applyFill="1" applyBorder="1" applyAlignment="1">
      <alignment vertical="center"/>
    </xf>
    <xf numFmtId="43" fontId="34" fillId="0" borderId="10" xfId="46" applyFont="1" applyFill="1" applyBorder="1" applyAlignment="1">
      <alignment vertical="center"/>
    </xf>
    <xf numFmtId="166" fontId="34" fillId="0" borderId="15" xfId="46" applyNumberFormat="1" applyFont="1" applyFill="1" applyBorder="1" applyAlignment="1">
      <alignment horizontal="center" vertical="center"/>
    </xf>
    <xf numFmtId="166" fontId="34" fillId="0" borderId="1" xfId="46" applyNumberFormat="1" applyFont="1" applyFill="1" applyBorder="1" applyAlignment="1">
      <alignment horizontal="center" vertical="center"/>
    </xf>
    <xf numFmtId="166" fontId="34" fillId="0" borderId="3" xfId="46" applyNumberFormat="1" applyFont="1" applyFill="1" applyBorder="1" applyAlignment="1">
      <alignment horizontal="center" vertical="center"/>
    </xf>
    <xf numFmtId="165" fontId="34" fillId="0" borderId="10" xfId="46" applyNumberFormat="1" applyFont="1" applyFill="1" applyBorder="1" applyAlignment="1">
      <alignment horizontal="center" vertical="center"/>
    </xf>
    <xf numFmtId="165" fontId="34" fillId="0" borderId="15" xfId="46" applyNumberFormat="1" applyFont="1" applyFill="1" applyBorder="1" applyAlignment="1">
      <alignment horizontal="center" vertical="center"/>
    </xf>
    <xf numFmtId="165" fontId="34" fillId="0" borderId="1" xfId="46" applyNumberFormat="1" applyFont="1" applyFill="1" applyBorder="1" applyAlignment="1">
      <alignment horizontal="center" vertical="center"/>
    </xf>
    <xf numFmtId="165" fontId="34" fillId="0" borderId="11" xfId="46" applyNumberFormat="1" applyFont="1" applyFill="1" applyBorder="1" applyAlignment="1">
      <alignment horizontal="center" vertical="center"/>
    </xf>
    <xf numFmtId="166" fontId="34" fillId="0" borderId="23" xfId="46" applyNumberFormat="1" applyFont="1" applyFill="1" applyBorder="1" applyAlignment="1">
      <alignment horizontal="center" vertical="center"/>
    </xf>
    <xf numFmtId="166" fontId="34" fillId="0" borderId="69" xfId="46" applyNumberFormat="1" applyFont="1" applyFill="1" applyBorder="1" applyAlignment="1">
      <alignment horizontal="center" vertical="center"/>
    </xf>
    <xf numFmtId="166" fontId="34" fillId="0" borderId="7" xfId="46" applyNumberFormat="1" applyFont="1" applyFill="1" applyBorder="1" applyAlignment="1">
      <alignment horizontal="center" vertical="center"/>
    </xf>
    <xf numFmtId="166" fontId="34" fillId="0" borderId="22" xfId="46" applyNumberFormat="1" applyFont="1" applyFill="1" applyBorder="1" applyAlignment="1">
      <alignment horizontal="center" vertical="center"/>
    </xf>
    <xf numFmtId="166" fontId="34" fillId="0" borderId="70" xfId="46" applyNumberFormat="1" applyFont="1" applyFill="1" applyBorder="1" applyAlignment="1">
      <alignment horizontal="center" vertical="center"/>
    </xf>
    <xf numFmtId="166" fontId="34" fillId="0" borderId="67" xfId="46" applyNumberFormat="1" applyFont="1" applyFill="1" applyBorder="1" applyAlignment="1">
      <alignment horizontal="center" vertical="center"/>
    </xf>
    <xf numFmtId="166" fontId="34" fillId="0" borderId="21" xfId="46" applyNumberFormat="1" applyFont="1" applyFill="1" applyBorder="1" applyAlignment="1">
      <alignment horizontal="center" vertical="center"/>
    </xf>
    <xf numFmtId="166" fontId="34" fillId="0" borderId="71" xfId="46" applyNumberFormat="1" applyFont="1" applyFill="1" applyBorder="1" applyAlignment="1">
      <alignment horizontal="center" vertical="center"/>
    </xf>
    <xf numFmtId="43" fontId="34" fillId="0" borderId="11" xfId="46" applyFont="1" applyFill="1" applyBorder="1" applyAlignment="1">
      <alignment vertical="center"/>
    </xf>
    <xf numFmtId="0" fontId="34" fillId="0" borderId="15" xfId="0" applyFont="1" applyBorder="1" applyAlignment="1">
      <alignment horizontal="left" vertical="center" wrapText="1" indent="1"/>
    </xf>
    <xf numFmtId="0" fontId="34" fillId="0" borderId="1" xfId="0" applyFont="1" applyBorder="1" applyAlignment="1">
      <alignment horizontal="left" vertical="center" wrapText="1" indent="1"/>
    </xf>
    <xf numFmtId="0" fontId="34" fillId="0" borderId="3" xfId="0" applyFont="1" applyBorder="1" applyAlignment="1">
      <alignment horizontal="left" vertical="center" wrapText="1" indent="1"/>
    </xf>
    <xf numFmtId="0" fontId="35" fillId="0" borderId="41" xfId="0" applyFont="1" applyBorder="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35" fillId="0" borderId="40" xfId="0" applyFont="1" applyBorder="1" applyAlignment="1">
      <alignment horizontal="left" vertical="center" wrapText="1"/>
    </xf>
    <xf numFmtId="0" fontId="34" fillId="0" borderId="43" xfId="0" applyFont="1" applyBorder="1" applyAlignment="1">
      <alignment horizontal="left" vertical="center"/>
    </xf>
    <xf numFmtId="0" fontId="35" fillId="0" borderId="42" xfId="0" applyFont="1" applyBorder="1" applyAlignment="1">
      <alignment horizontal="left" vertical="center" wrapText="1"/>
    </xf>
    <xf numFmtId="0" fontId="40" fillId="0" borderId="15" xfId="0" applyFont="1" applyBorder="1" applyAlignment="1">
      <alignment horizontal="center" vertical="center"/>
    </xf>
    <xf numFmtId="0" fontId="40" fillId="0" borderId="1" xfId="0" applyFont="1" applyBorder="1" applyAlignment="1">
      <alignment horizontal="center" vertical="center"/>
    </xf>
    <xf numFmtId="0" fontId="40" fillId="0" borderId="3" xfId="0" applyFont="1" applyBorder="1" applyAlignment="1">
      <alignment horizontal="center" vertical="center"/>
    </xf>
    <xf numFmtId="0" fontId="40" fillId="0" borderId="43" xfId="0" applyFont="1" applyBorder="1" applyAlignment="1">
      <alignment horizontal="center" vertical="center"/>
    </xf>
    <xf numFmtId="0" fontId="40" fillId="0" borderId="10" xfId="0" applyFont="1" applyBorder="1" applyAlignment="1">
      <alignment horizontal="center" vertical="center"/>
    </xf>
    <xf numFmtId="43" fontId="40" fillId="0" borderId="15" xfId="7" applyFont="1" applyFill="1" applyBorder="1" applyAlignment="1">
      <alignment horizontal="center" vertical="center"/>
    </xf>
    <xf numFmtId="43" fontId="40" fillId="0" borderId="1" xfId="7" applyFont="1" applyFill="1" applyBorder="1" applyAlignment="1">
      <alignment horizontal="center" vertical="center"/>
    </xf>
    <xf numFmtId="43" fontId="40" fillId="0" borderId="3" xfId="7" applyFont="1" applyFill="1" applyBorder="1" applyAlignment="1">
      <alignment horizontal="center" vertical="center"/>
    </xf>
    <xf numFmtId="43" fontId="40" fillId="0" borderId="43" xfId="7" applyFont="1" applyFill="1" applyBorder="1" applyAlignment="1">
      <alignment horizontal="center" vertical="center"/>
    </xf>
    <xf numFmtId="43" fontId="40" fillId="0" borderId="10" xfId="7" applyFont="1" applyFill="1" applyBorder="1" applyAlignment="1">
      <alignment horizontal="center" vertical="center"/>
    </xf>
    <xf numFmtId="43" fontId="36" fillId="0" borderId="7" xfId="7" applyFont="1" applyFill="1" applyBorder="1" applyAlignment="1">
      <alignment vertical="center"/>
    </xf>
    <xf numFmtId="43" fontId="36" fillId="0" borderId="1" xfId="7" applyFont="1" applyFill="1" applyBorder="1" applyAlignment="1">
      <alignment vertical="center"/>
    </xf>
    <xf numFmtId="43" fontId="36" fillId="0" borderId="5" xfId="7" applyFont="1" applyFill="1" applyBorder="1" applyAlignment="1">
      <alignment vertical="center"/>
    </xf>
    <xf numFmtId="0" fontId="36" fillId="0" borderId="15" xfId="0" applyFont="1" applyBorder="1" applyAlignment="1">
      <alignment horizontal="left" vertical="center" wrapText="1"/>
    </xf>
    <xf numFmtId="0" fontId="36" fillId="0" borderId="15" xfId="0" applyFont="1" applyBorder="1" applyAlignment="1">
      <alignment horizontal="center" vertical="center"/>
    </xf>
    <xf numFmtId="166" fontId="36" fillId="0" borderId="15" xfId="7" applyNumberFormat="1" applyFont="1" applyBorder="1" applyAlignment="1">
      <alignment horizontal="right" vertical="center"/>
    </xf>
    <xf numFmtId="0" fontId="55" fillId="0" borderId="0" xfId="0" applyFont="1" applyAlignment="1">
      <alignment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xf>
    <xf numFmtId="166" fontId="36" fillId="0" borderId="1" xfId="7" applyNumberFormat="1" applyFont="1" applyBorder="1" applyAlignment="1">
      <alignment horizontal="right" vertical="center"/>
    </xf>
    <xf numFmtId="166" fontId="36" fillId="0" borderId="15" xfId="7" applyNumberFormat="1" applyFont="1" applyFill="1" applyBorder="1" applyAlignment="1">
      <alignment horizontal="right" vertical="center"/>
    </xf>
    <xf numFmtId="166" fontId="36" fillId="0" borderId="19" xfId="7" applyNumberFormat="1" applyFont="1" applyFill="1" applyBorder="1" applyAlignment="1">
      <alignment horizontal="center" vertical="center"/>
    </xf>
    <xf numFmtId="166" fontId="37" fillId="0" borderId="6" xfId="7" applyNumberFormat="1" applyFont="1" applyBorder="1" applyAlignment="1">
      <alignment horizontal="center" vertical="center"/>
    </xf>
    <xf numFmtId="0" fontId="50" fillId="0" borderId="0" xfId="0" applyFont="1" applyAlignment="1">
      <alignment vertical="center" wrapText="1"/>
    </xf>
    <xf numFmtId="0" fontId="37" fillId="6" borderId="10" xfId="0" applyFont="1" applyFill="1" applyBorder="1" applyAlignment="1">
      <alignment horizontal="left" vertical="center"/>
    </xf>
    <xf numFmtId="0" fontId="37" fillId="6" borderId="10" xfId="0" applyFont="1" applyFill="1" applyBorder="1" applyAlignment="1">
      <alignment horizontal="center" vertical="center"/>
    </xf>
    <xf numFmtId="166" fontId="37" fillId="6" borderId="10" xfId="7" applyNumberFormat="1" applyFont="1" applyFill="1" applyBorder="1" applyAlignment="1">
      <alignment horizontal="center" vertical="center"/>
    </xf>
    <xf numFmtId="0" fontId="41" fillId="6" borderId="10" xfId="0" applyFont="1" applyFill="1" applyBorder="1" applyAlignment="1">
      <alignment vertical="center" wrapText="1"/>
    </xf>
    <xf numFmtId="0" fontId="45" fillId="6" borderId="10" xfId="0" applyFont="1" applyFill="1" applyBorder="1" applyAlignment="1">
      <alignment vertical="center" wrapText="1"/>
    </xf>
    <xf numFmtId="0" fontId="34" fillId="0" borderId="37" xfId="0" applyFont="1" applyBorder="1" applyAlignment="1">
      <alignment vertical="center" wrapText="1"/>
    </xf>
    <xf numFmtId="0" fontId="34" fillId="0" borderId="35" xfId="0" applyFont="1" applyBorder="1" applyAlignment="1">
      <alignment vertical="center" wrapText="1"/>
    </xf>
    <xf numFmtId="0" fontId="45" fillId="0" borderId="6" xfId="0" applyFont="1" applyBorder="1" applyAlignment="1">
      <alignment vertical="center" wrapText="1"/>
    </xf>
    <xf numFmtId="0" fontId="34" fillId="0" borderId="108" xfId="0" applyFont="1" applyBorder="1" applyAlignment="1">
      <alignment horizontal="left" vertical="center" wrapText="1"/>
    </xf>
    <xf numFmtId="0" fontId="34" fillId="0" borderId="108" xfId="0" applyFont="1" applyBorder="1" applyAlignment="1">
      <alignment horizontal="center" vertical="center" wrapText="1"/>
    </xf>
    <xf numFmtId="166" fontId="34" fillId="0" borderId="108" xfId="7" applyNumberFormat="1" applyFont="1" applyFill="1" applyBorder="1" applyAlignment="1">
      <alignment horizontal="center" vertical="center" wrapText="1"/>
    </xf>
    <xf numFmtId="43" fontId="34" fillId="0" borderId="6" xfId="7" applyFont="1" applyFill="1" applyBorder="1" applyAlignment="1">
      <alignment horizontal="center" vertical="center"/>
    </xf>
    <xf numFmtId="0" fontId="55" fillId="0" borderId="78" xfId="0" applyFont="1" applyBorder="1" applyAlignment="1">
      <alignment vertical="center" wrapText="1"/>
    </xf>
    <xf numFmtId="0" fontId="37" fillId="0" borderId="45" xfId="0" applyFont="1" applyBorder="1" applyAlignment="1">
      <alignment horizontal="left" vertical="center" wrapText="1"/>
    </xf>
    <xf numFmtId="0" fontId="37" fillId="0" borderId="45" xfId="0" applyFont="1" applyBorder="1" applyAlignment="1">
      <alignment horizontal="center" vertical="center"/>
    </xf>
    <xf numFmtId="166" fontId="37" fillId="0" borderId="45" xfId="7" applyNumberFormat="1" applyFont="1" applyFill="1" applyBorder="1" applyAlignment="1">
      <alignment horizontal="right" vertical="center"/>
    </xf>
    <xf numFmtId="43" fontId="36" fillId="0" borderId="15" xfId="7" applyFont="1" applyFill="1" applyBorder="1" applyAlignment="1">
      <alignment vertical="center"/>
    </xf>
    <xf numFmtId="43" fontId="36" fillId="0" borderId="3" xfId="7" applyFont="1" applyFill="1" applyBorder="1" applyAlignment="1">
      <alignment vertical="center"/>
    </xf>
    <xf numFmtId="43" fontId="36" fillId="0" borderId="10" xfId="7" applyFont="1" applyFill="1" applyBorder="1" applyAlignment="1">
      <alignment vertical="center"/>
    </xf>
    <xf numFmtId="0" fontId="50" fillId="0" borderId="0" xfId="0" applyFont="1" applyAlignment="1">
      <alignment horizontal="center" vertical="center" wrapText="1"/>
    </xf>
    <xf numFmtId="0" fontId="0" fillId="0" borderId="0" xfId="0" applyAlignment="1">
      <alignment horizontal="center"/>
    </xf>
    <xf numFmtId="0" fontId="34" fillId="0" borderId="32"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15" xfId="0" applyFont="1" applyBorder="1" applyAlignment="1">
      <alignment horizontal="left" vertical="center" wrapText="1" indent="1"/>
    </xf>
    <xf numFmtId="0" fontId="34" fillId="0" borderId="1" xfId="0" applyFont="1" applyBorder="1" applyAlignment="1">
      <alignment horizontal="left" vertical="center" wrapText="1" indent="1"/>
    </xf>
    <xf numFmtId="0" fontId="34" fillId="0" borderId="3" xfId="0" applyFont="1" applyBorder="1" applyAlignment="1">
      <alignment horizontal="left" vertical="center" wrapText="1" indent="1"/>
    </xf>
    <xf numFmtId="0" fontId="34" fillId="0" borderId="5" xfId="0" applyFont="1" applyBorder="1" applyAlignment="1">
      <alignment horizontal="left" vertical="center" wrapText="1" indent="1"/>
    </xf>
    <xf numFmtId="0" fontId="34" fillId="0" borderId="6" xfId="0" applyFont="1" applyBorder="1" applyAlignment="1">
      <alignment horizontal="left" vertical="center" wrapText="1" indent="1"/>
    </xf>
    <xf numFmtId="0" fontId="34" fillId="0" borderId="7" xfId="0" applyFont="1" applyBorder="1" applyAlignment="1">
      <alignment horizontal="left" vertical="center" wrapText="1" indent="1"/>
    </xf>
    <xf numFmtId="0" fontId="34" fillId="0" borderId="67" xfId="0" applyFont="1" applyBorder="1" applyAlignment="1">
      <alignment horizontal="left" vertical="center" wrapText="1" indent="1"/>
    </xf>
    <xf numFmtId="0" fontId="34" fillId="0" borderId="2" xfId="0" applyFont="1" applyBorder="1" applyAlignment="1">
      <alignment horizontal="left" vertical="center" wrapText="1" indent="1"/>
    </xf>
    <xf numFmtId="0" fontId="35" fillId="0" borderId="82" xfId="0" applyFont="1" applyBorder="1" applyAlignment="1">
      <alignment vertical="center" wrapText="1"/>
    </xf>
    <xf numFmtId="0" fontId="35" fillId="0" borderId="76" xfId="0" applyFont="1" applyBorder="1" applyAlignment="1">
      <alignment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35" fillId="0" borderId="80" xfId="0" applyFont="1" applyBorder="1" applyAlignment="1">
      <alignment horizontal="left" vertical="center" wrapText="1"/>
    </xf>
    <xf numFmtId="0" fontId="35" fillId="0" borderId="76" xfId="0" applyFont="1" applyBorder="1" applyAlignment="1">
      <alignment horizontal="left" vertical="center" wrapText="1"/>
    </xf>
    <xf numFmtId="0" fontId="35" fillId="0" borderId="78" xfId="0" applyFont="1" applyBorder="1" applyAlignment="1">
      <alignment horizontal="left" vertical="center" wrapText="1"/>
    </xf>
    <xf numFmtId="0" fontId="34" fillId="0" borderId="57" xfId="0" applyFont="1" applyBorder="1" applyAlignment="1">
      <alignment horizontal="left" vertical="center" indent="1"/>
    </xf>
    <xf numFmtId="0" fontId="34" fillId="0" borderId="58" xfId="0" applyFont="1" applyBorder="1" applyAlignment="1">
      <alignment horizontal="left" vertical="center" indent="1"/>
    </xf>
    <xf numFmtId="0" fontId="34" fillId="0" borderId="8"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11" xfId="0" applyFont="1" applyBorder="1" applyAlignment="1">
      <alignment horizontal="left" vertical="center" wrapText="1" indent="1"/>
    </xf>
    <xf numFmtId="0" fontId="34" fillId="0" borderId="4" xfId="0" applyFont="1" applyBorder="1" applyAlignment="1">
      <alignment horizontal="left" vertical="center" wrapText="1" indent="1"/>
    </xf>
    <xf numFmtId="0" fontId="48" fillId="0" borderId="80" xfId="0" quotePrefix="1" applyFont="1" applyBorder="1" applyAlignment="1">
      <alignment vertical="center" wrapText="1"/>
    </xf>
    <xf numFmtId="0" fontId="48" fillId="0" borderId="76" xfId="0" applyFont="1" applyBorder="1" applyAlignment="1">
      <alignment vertical="center" wrapText="1"/>
    </xf>
    <xf numFmtId="0" fontId="48" fillId="0" borderId="78" xfId="0" applyFont="1" applyBorder="1" applyAlignment="1">
      <alignment vertical="center" wrapText="1"/>
    </xf>
    <xf numFmtId="0" fontId="55" fillId="0" borderId="80" xfId="0" applyFont="1" applyBorder="1" applyAlignment="1">
      <alignment vertical="center" wrapText="1"/>
    </xf>
    <xf numFmtId="0" fontId="55" fillId="0" borderId="76" xfId="0" applyFont="1" applyBorder="1" applyAlignment="1">
      <alignment vertical="center" wrapText="1"/>
    </xf>
    <xf numFmtId="0" fontId="55" fillId="0" borderId="116" xfId="0" applyFont="1" applyBorder="1" applyAlignment="1">
      <alignment vertical="center" wrapText="1"/>
    </xf>
    <xf numFmtId="0" fontId="13" fillId="2" borderId="19" xfId="0" applyFont="1" applyFill="1" applyBorder="1" applyAlignment="1">
      <alignment horizontal="center" vertical="center"/>
    </xf>
    <xf numFmtId="0" fontId="34" fillId="0" borderId="22" xfId="0" applyFont="1" applyBorder="1" applyAlignment="1">
      <alignment horizontal="left" vertical="center" wrapText="1" indent="1"/>
    </xf>
    <xf numFmtId="0" fontId="34" fillId="0" borderId="21" xfId="0" applyFont="1" applyBorder="1" applyAlignment="1">
      <alignment horizontal="left" vertical="center" wrapText="1" indent="1"/>
    </xf>
    <xf numFmtId="0" fontId="34" fillId="0" borderId="55" xfId="0" applyFont="1" applyBorder="1" applyAlignment="1">
      <alignment horizontal="left" vertical="center" wrapText="1" indent="1"/>
    </xf>
    <xf numFmtId="0" fontId="34" fillId="0" borderId="23" xfId="0" applyFont="1" applyBorder="1" applyAlignment="1">
      <alignment horizontal="left" vertical="center" wrapText="1" indent="1"/>
    </xf>
    <xf numFmtId="0" fontId="34" fillId="0" borderId="14" xfId="0" applyFont="1" applyBorder="1" applyAlignment="1">
      <alignment horizontal="left" vertical="center" wrapText="1" indent="1"/>
    </xf>
    <xf numFmtId="0" fontId="36" fillId="0" borderId="15" xfId="0" applyFont="1" applyBorder="1" applyAlignment="1">
      <alignment horizontal="left" vertical="center" wrapText="1" indent="1"/>
    </xf>
    <xf numFmtId="0" fontId="36" fillId="0" borderId="7" xfId="0" applyFont="1" applyBorder="1" applyAlignment="1">
      <alignment horizontal="left" vertical="center" wrapText="1" indent="1"/>
    </xf>
    <xf numFmtId="0" fontId="34" fillId="0" borderId="75" xfId="0" applyFont="1" applyBorder="1" applyAlignment="1">
      <alignment vertical="center"/>
    </xf>
    <xf numFmtId="0" fontId="34" fillId="0" borderId="77" xfId="0" applyFont="1" applyBorder="1" applyAlignment="1">
      <alignment vertical="center"/>
    </xf>
    <xf numFmtId="0" fontId="34" fillId="0" borderId="79" xfId="0" applyFont="1" applyBorder="1" applyAlignment="1">
      <alignment vertical="center"/>
    </xf>
    <xf numFmtId="0" fontId="36" fillId="0" borderId="79" xfId="0" applyFont="1" applyBorder="1" applyAlignment="1">
      <alignment vertical="center"/>
    </xf>
    <xf numFmtId="0" fontId="36" fillId="0" borderId="75" xfId="0" applyFont="1" applyBorder="1" applyAlignment="1">
      <alignment vertical="center"/>
    </xf>
    <xf numFmtId="0" fontId="36" fillId="0" borderId="115" xfId="0" applyFont="1" applyBorder="1" applyAlignment="1">
      <alignment vertical="center"/>
    </xf>
    <xf numFmtId="0" fontId="34" fillId="0" borderId="8" xfId="0" applyFont="1" applyBorder="1" applyAlignment="1">
      <alignment horizontal="left" vertical="center" wrapText="1"/>
    </xf>
    <xf numFmtId="0" fontId="34" fillId="0" borderId="10" xfId="0" applyFont="1" applyBorder="1" applyAlignment="1">
      <alignment horizontal="left" vertical="center" wrapText="1"/>
    </xf>
    <xf numFmtId="0" fontId="34" fillId="0" borderId="81" xfId="0" applyFont="1" applyBorder="1" applyAlignment="1">
      <alignment vertical="center"/>
    </xf>
    <xf numFmtId="0" fontId="34" fillId="0" borderId="79" xfId="0" applyFont="1" applyBorder="1" applyAlignment="1">
      <alignment horizontal="left" vertical="center"/>
    </xf>
    <xf numFmtId="0" fontId="34" fillId="0" borderId="75" xfId="0" applyFont="1" applyBorder="1" applyAlignment="1">
      <alignment horizontal="left" vertical="center"/>
    </xf>
    <xf numFmtId="0" fontId="34" fillId="0" borderId="77" xfId="0" applyFont="1" applyBorder="1" applyAlignment="1">
      <alignment horizontal="left" vertical="center"/>
    </xf>
    <xf numFmtId="0" fontId="34" fillId="0" borderId="15" xfId="0" applyFont="1" applyBorder="1" applyAlignment="1">
      <alignment horizontal="left" vertical="center" wrapText="1"/>
    </xf>
    <xf numFmtId="0" fontId="34" fillId="0" borderId="1" xfId="0" applyFont="1" applyBorder="1" applyAlignment="1">
      <alignment horizontal="left" vertical="center" wrapText="1"/>
    </xf>
    <xf numFmtId="0" fontId="34" fillId="0" borderId="11" xfId="0" applyFont="1" applyBorder="1" applyAlignment="1">
      <alignment horizontal="left" vertical="center" wrapText="1"/>
    </xf>
    <xf numFmtId="0" fontId="34" fillId="0" borderId="45" xfId="0" applyFont="1" applyBorder="1" applyAlignment="1">
      <alignment horizontal="left" vertical="center" wrapText="1" indent="1"/>
    </xf>
    <xf numFmtId="0" fontId="34" fillId="0" borderId="6" xfId="0" applyFont="1" applyBorder="1" applyAlignment="1">
      <alignment horizontal="left" vertical="center" indent="1"/>
    </xf>
    <xf numFmtId="0" fontId="34" fillId="0" borderId="10" xfId="0" applyFont="1" applyBorder="1" applyAlignment="1">
      <alignment horizontal="left" vertical="center" indent="1"/>
    </xf>
    <xf numFmtId="0" fontId="34" fillId="0" borderId="7" xfId="0" applyFont="1" applyBorder="1" applyAlignment="1">
      <alignment horizontal="left" vertical="center" indent="1"/>
    </xf>
    <xf numFmtId="0" fontId="34" fillId="0" borderId="1" xfId="0" applyFont="1" applyBorder="1" applyAlignment="1">
      <alignment horizontal="left" vertical="center" indent="1"/>
    </xf>
    <xf numFmtId="0" fontId="34" fillId="0" borderId="3" xfId="0" applyFont="1" applyBorder="1" applyAlignment="1">
      <alignment horizontal="left" vertical="center" indent="1"/>
    </xf>
    <xf numFmtId="0" fontId="34" fillId="0" borderId="4" xfId="0" applyFont="1" applyBorder="1" applyAlignment="1">
      <alignment horizontal="left" vertical="center" indent="1"/>
    </xf>
    <xf numFmtId="0" fontId="34" fillId="0" borderId="11" xfId="0" applyFont="1" applyBorder="1" applyAlignment="1">
      <alignment horizontal="left" vertical="center" indent="1"/>
    </xf>
    <xf numFmtId="0" fontId="34" fillId="0" borderId="15" xfId="0" applyFont="1" applyBorder="1" applyAlignment="1">
      <alignment horizontal="left" vertical="center" indent="1"/>
    </xf>
    <xf numFmtId="0" fontId="34" fillId="0" borderId="102" xfId="0" applyFont="1" applyBorder="1" applyAlignment="1">
      <alignment horizontal="left" vertical="center" wrapText="1" indent="1"/>
    </xf>
    <xf numFmtId="0" fontId="34" fillId="0" borderId="103" xfId="0" applyFont="1" applyBorder="1" applyAlignment="1">
      <alignment horizontal="left" vertical="center" wrapText="1" indent="1"/>
    </xf>
    <xf numFmtId="0" fontId="34" fillId="0" borderId="73" xfId="0" applyFont="1" applyBorder="1" applyAlignment="1">
      <alignment horizontal="left" vertical="center" wrapText="1" indent="1"/>
    </xf>
    <xf numFmtId="0" fontId="34" fillId="0" borderId="9" xfId="0" applyFont="1" applyBorder="1" applyAlignment="1">
      <alignment horizontal="left" vertical="center" wrapText="1" indent="1"/>
    </xf>
    <xf numFmtId="0" fontId="34" fillId="0" borderId="13" xfId="0" applyFont="1" applyBorder="1" applyAlignment="1">
      <alignment horizontal="left" vertical="center" wrapText="1" indent="1"/>
    </xf>
    <xf numFmtId="0" fontId="34" fillId="0" borderId="17" xfId="0" applyFont="1" applyBorder="1" applyAlignment="1">
      <alignment horizontal="left" vertical="center" wrapText="1" indent="1"/>
    </xf>
    <xf numFmtId="43" fontId="42" fillId="0" borderId="85" xfId="26" applyFont="1" applyFill="1" applyBorder="1" applyAlignment="1">
      <alignment horizontal="left" vertical="center" wrapText="1"/>
    </xf>
    <xf numFmtId="43" fontId="42" fillId="0" borderId="86" xfId="26" applyFont="1" applyFill="1" applyBorder="1" applyAlignment="1">
      <alignment horizontal="left" vertical="center" wrapText="1"/>
    </xf>
    <xf numFmtId="43" fontId="42" fillId="0" borderId="74" xfId="26" applyFont="1" applyFill="1" applyBorder="1" applyAlignment="1">
      <alignment horizontal="left" vertical="center" wrapText="1"/>
    </xf>
    <xf numFmtId="0" fontId="34" fillId="0" borderId="102" xfId="0" applyFont="1" applyBorder="1" applyAlignment="1">
      <alignment horizontal="left" vertical="center" wrapText="1"/>
    </xf>
    <xf numFmtId="0" fontId="34" fillId="0" borderId="103" xfId="0" applyFont="1" applyBorder="1" applyAlignment="1">
      <alignment horizontal="left" vertical="center" wrapText="1"/>
    </xf>
    <xf numFmtId="0" fontId="34" fillId="0" borderId="73" xfId="0" applyFont="1" applyBorder="1" applyAlignment="1">
      <alignment horizontal="left" vertical="center" wrapText="1"/>
    </xf>
    <xf numFmtId="0" fontId="34" fillId="0" borderId="9" xfId="0" applyFont="1" applyBorder="1" applyAlignment="1">
      <alignment horizontal="left" vertical="center" wrapText="1"/>
    </xf>
    <xf numFmtId="0" fontId="34" fillId="0" borderId="13" xfId="0" applyFont="1" applyBorder="1" applyAlignment="1">
      <alignment horizontal="left" vertical="center" wrapText="1"/>
    </xf>
    <xf numFmtId="0" fontId="34" fillId="0" borderId="17" xfId="0" applyFont="1" applyBorder="1" applyAlignment="1">
      <alignment horizontal="left" vertical="center" wrapText="1"/>
    </xf>
    <xf numFmtId="0" fontId="34" fillId="6" borderId="13" xfId="0" applyFont="1" applyFill="1" applyBorder="1" applyAlignment="1">
      <alignment horizontal="left" vertical="center" wrapText="1"/>
    </xf>
    <xf numFmtId="0" fontId="34" fillId="6" borderId="17" xfId="0" applyFont="1" applyFill="1" applyBorder="1" applyAlignment="1">
      <alignment horizontal="left" vertical="center" wrapText="1"/>
    </xf>
    <xf numFmtId="0" fontId="41" fillId="0" borderId="14" xfId="0" applyFont="1" applyBorder="1" applyAlignment="1">
      <alignment vertical="center" wrapText="1"/>
    </xf>
    <xf numFmtId="0" fontId="41" fillId="0" borderId="6" xfId="0" applyFont="1" applyBorder="1" applyAlignment="1">
      <alignment vertical="center" wrapText="1"/>
    </xf>
    <xf numFmtId="0" fontId="41" fillId="0" borderId="10" xfId="0" applyFont="1" applyBorder="1" applyAlignment="1">
      <alignment vertical="center" wrapText="1"/>
    </xf>
    <xf numFmtId="0" fontId="34" fillId="0" borderId="6" xfId="0" applyFont="1" applyBorder="1" applyAlignment="1">
      <alignment horizontal="left" vertical="center" wrapText="1"/>
    </xf>
    <xf numFmtId="0" fontId="34" fillId="0" borderId="33"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5" xfId="0" applyFont="1" applyBorder="1" applyAlignment="1">
      <alignment horizontal="left" vertical="center" wrapText="1"/>
    </xf>
    <xf numFmtId="0" fontId="34" fillId="0" borderId="37" xfId="0" applyFont="1" applyBorder="1" applyAlignment="1">
      <alignment vertical="center" wrapText="1"/>
    </xf>
    <xf numFmtId="0" fontId="34" fillId="0" borderId="35" xfId="0" applyFont="1" applyBorder="1" applyAlignment="1">
      <alignment vertical="center" wrapText="1"/>
    </xf>
    <xf numFmtId="0" fontId="34" fillId="0" borderId="40" xfId="0" applyFont="1" applyBorder="1" applyAlignment="1">
      <alignment vertical="center" wrapText="1"/>
    </xf>
    <xf numFmtId="0" fontId="34" fillId="0" borderId="34" xfId="0" applyFont="1" applyBorder="1" applyAlignment="1">
      <alignment vertical="center" wrapText="1"/>
    </xf>
    <xf numFmtId="0" fontId="53" fillId="0" borderId="65" xfId="0" applyFont="1" applyBorder="1" applyAlignment="1">
      <alignment horizontal="left" vertical="center" wrapText="1"/>
    </xf>
    <xf numFmtId="0" fontId="34" fillId="0" borderId="41" xfId="0" applyFont="1" applyBorder="1" applyAlignment="1">
      <alignment horizontal="left" vertical="center" wrapText="1"/>
    </xf>
    <xf numFmtId="0" fontId="34" fillId="0" borderId="53" xfId="0" applyFont="1" applyBorder="1" applyAlignment="1">
      <alignment horizontal="left" vertical="center" wrapText="1"/>
    </xf>
    <xf numFmtId="0" fontId="34" fillId="0" borderId="35" xfId="0" applyFont="1" applyBorder="1" applyAlignment="1">
      <alignment horizontal="left" vertical="center" wrapText="1"/>
    </xf>
    <xf numFmtId="0" fontId="34" fillId="0" borderId="40" xfId="0" applyFont="1" applyBorder="1" applyAlignment="1">
      <alignment horizontal="left" vertical="center" wrapText="1"/>
    </xf>
    <xf numFmtId="0" fontId="34" fillId="0" borderId="33" xfId="0" applyFont="1" applyBorder="1" applyAlignment="1">
      <alignment vertical="center" wrapText="1"/>
    </xf>
    <xf numFmtId="0" fontId="34" fillId="0" borderId="39" xfId="0" applyFont="1" applyBorder="1" applyAlignment="1">
      <alignment vertical="center" wrapText="1"/>
    </xf>
    <xf numFmtId="0" fontId="34" fillId="0" borderId="46" xfId="0" applyFont="1" applyBorder="1" applyAlignment="1">
      <alignment vertical="center" wrapText="1"/>
    </xf>
    <xf numFmtId="0" fontId="34" fillId="0" borderId="1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4" xfId="0" applyFont="1" applyBorder="1" applyAlignment="1">
      <alignment vertical="center" wrapText="1"/>
    </xf>
    <xf numFmtId="0" fontId="34" fillId="0" borderId="6" xfId="0" applyFont="1" applyBorder="1" applyAlignment="1">
      <alignment vertical="center" wrapText="1"/>
    </xf>
    <xf numFmtId="0" fontId="34" fillId="0" borderId="10" xfId="0" applyFont="1" applyBorder="1" applyAlignment="1">
      <alignment vertical="center" wrapText="1"/>
    </xf>
    <xf numFmtId="0" fontId="34" fillId="0" borderId="8" xfId="0" applyFont="1" applyBorder="1" applyAlignment="1">
      <alignment vertical="center" wrapText="1"/>
    </xf>
    <xf numFmtId="0" fontId="34" fillId="0" borderId="45" xfId="0" applyFont="1" applyBorder="1" applyAlignment="1">
      <alignment vertical="center" wrapText="1"/>
    </xf>
    <xf numFmtId="0" fontId="34" fillId="0" borderId="7" xfId="0" applyFont="1" applyBorder="1" applyAlignment="1">
      <alignment vertical="center" wrapText="1"/>
    </xf>
    <xf numFmtId="0" fontId="34" fillId="0" borderId="5" xfId="0" applyFont="1" applyBorder="1" applyAlignment="1">
      <alignment vertical="center" wrapText="1"/>
    </xf>
    <xf numFmtId="0" fontId="34" fillId="0" borderId="54" xfId="0" applyFont="1" applyBorder="1" applyAlignment="1">
      <alignment horizontal="left" vertical="center" wrapText="1"/>
    </xf>
    <xf numFmtId="0" fontId="34" fillId="0" borderId="46" xfId="0" applyFont="1" applyBorder="1" applyAlignment="1">
      <alignment horizontal="left" vertical="center" wrapText="1"/>
    </xf>
    <xf numFmtId="0" fontId="34" fillId="0" borderId="33" xfId="0" applyFont="1" applyBorder="1" applyAlignment="1">
      <alignment horizontal="left" vertical="center" wrapText="1"/>
    </xf>
    <xf numFmtId="0" fontId="34" fillId="0" borderId="54"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5" xfId="0" applyFont="1" applyBorder="1" applyAlignment="1">
      <alignment horizontal="left" vertical="center" wrapText="1"/>
    </xf>
    <xf numFmtId="0" fontId="34" fillId="0" borderId="39" xfId="0" applyFont="1" applyBorder="1" applyAlignment="1">
      <alignment horizontal="left" vertical="center" wrapText="1"/>
    </xf>
    <xf numFmtId="0" fontId="34" fillId="0" borderId="37" xfId="0" applyFont="1" applyBorder="1" applyAlignment="1">
      <alignment horizontal="left" vertical="center" wrapText="1"/>
    </xf>
    <xf numFmtId="0" fontId="34" fillId="0" borderId="36" xfId="0" applyFont="1" applyBorder="1" applyAlignment="1">
      <alignment horizontal="left" vertical="center" wrapText="1"/>
    </xf>
    <xf numFmtId="0" fontId="53" fillId="0" borderId="54" xfId="0" applyFont="1" applyBorder="1" applyAlignment="1">
      <alignment horizontal="center" vertical="center" wrapText="1"/>
    </xf>
    <xf numFmtId="0" fontId="34" fillId="0" borderId="14" xfId="0" applyFont="1" applyBorder="1" applyAlignment="1">
      <alignment horizontal="left" vertical="center" wrapText="1"/>
    </xf>
    <xf numFmtId="0" fontId="34" fillId="0" borderId="4" xfId="0" applyFont="1" applyBorder="1" applyAlignment="1">
      <alignment horizontal="left" vertical="center" wrapText="1"/>
    </xf>
    <xf numFmtId="0" fontId="34" fillId="0" borderId="3" xfId="0" applyFont="1" applyBorder="1" applyAlignment="1">
      <alignment horizontal="left" vertical="center" wrapText="1"/>
    </xf>
    <xf numFmtId="0" fontId="34" fillId="0" borderId="99" xfId="0" applyFont="1" applyBorder="1" applyAlignment="1">
      <alignment horizontal="left" vertical="center" wrapText="1" indent="1"/>
    </xf>
    <xf numFmtId="0" fontId="34" fillId="0" borderId="104" xfId="0" applyFont="1" applyBorder="1" applyAlignment="1">
      <alignment horizontal="left" vertical="center" wrapText="1" indent="1"/>
    </xf>
    <xf numFmtId="0" fontId="34" fillId="0" borderId="72" xfId="0" applyFont="1" applyBorder="1" applyAlignment="1">
      <alignment horizontal="left" vertical="center" wrapText="1"/>
    </xf>
    <xf numFmtId="0" fontId="34" fillId="0" borderId="66" xfId="0" applyFont="1" applyBorder="1" applyAlignment="1">
      <alignment horizontal="left" vertical="center" wrapText="1"/>
    </xf>
    <xf numFmtId="0" fontId="34" fillId="0" borderId="109" xfId="0" applyFont="1" applyBorder="1" applyAlignment="1">
      <alignment horizontal="left" vertical="center" wrapText="1"/>
    </xf>
    <xf numFmtId="0" fontId="34" fillId="0" borderId="3" xfId="0" applyFont="1" applyBorder="1" applyAlignment="1">
      <alignment vertical="center" wrapText="1"/>
    </xf>
    <xf numFmtId="0" fontId="34" fillId="0" borderId="15" xfId="0" applyFont="1" applyBorder="1" applyAlignment="1">
      <alignment vertical="center" wrapText="1"/>
    </xf>
    <xf numFmtId="0" fontId="34" fillId="0" borderId="1" xfId="0" applyFont="1" applyBorder="1" applyAlignment="1">
      <alignment vertical="center" wrapText="1"/>
    </xf>
    <xf numFmtId="0" fontId="34" fillId="0" borderId="11" xfId="0" applyFont="1" applyBorder="1" applyAlignment="1">
      <alignment vertical="center" wrapText="1"/>
    </xf>
    <xf numFmtId="0" fontId="42" fillId="0" borderId="14" xfId="0" applyFont="1" applyBorder="1" applyAlignment="1">
      <alignment horizontal="left" vertical="center" wrapText="1"/>
    </xf>
    <xf numFmtId="0" fontId="42" fillId="0" borderId="45" xfId="0" applyFont="1" applyBorder="1" applyAlignment="1">
      <alignment horizontal="left" vertical="center" wrapText="1"/>
    </xf>
    <xf numFmtId="0" fontId="34" fillId="0" borderId="65" xfId="0" applyFont="1" applyBorder="1" applyAlignment="1">
      <alignment horizontal="left" vertical="center" wrapText="1"/>
    </xf>
    <xf numFmtId="0" fontId="34" fillId="0" borderId="54" xfId="0" applyFont="1" applyBorder="1" applyAlignment="1">
      <alignment vertical="center" wrapText="1"/>
    </xf>
    <xf numFmtId="0" fontId="34" fillId="0" borderId="7" xfId="0" applyFont="1" applyBorder="1" applyAlignment="1">
      <alignment horizontal="left" vertical="center" wrapText="1"/>
    </xf>
    <xf numFmtId="0" fontId="42" fillId="0" borderId="8" xfId="0" applyFont="1" applyBorder="1" applyAlignment="1">
      <alignment vertical="center" wrapText="1"/>
    </xf>
    <xf numFmtId="0" fontId="42" fillId="0" borderId="6" xfId="0" applyFont="1" applyBorder="1" applyAlignment="1">
      <alignment vertical="center" wrapText="1"/>
    </xf>
    <xf numFmtId="0" fontId="42" fillId="0" borderId="45" xfId="0" applyFont="1" applyBorder="1" applyAlignment="1">
      <alignment vertical="center" wrapText="1"/>
    </xf>
    <xf numFmtId="0" fontId="13" fillId="2" borderId="20" xfId="0" applyFont="1" applyFill="1" applyBorder="1" applyAlignment="1">
      <alignment horizontal="center" vertical="center"/>
    </xf>
    <xf numFmtId="0" fontId="10" fillId="0" borderId="0" xfId="0" applyFont="1" applyAlignment="1">
      <alignment vertical="center" wrapText="1"/>
    </xf>
    <xf numFmtId="0" fontId="34" fillId="0" borderId="32" xfId="0" applyFont="1" applyBorder="1" applyAlignment="1">
      <alignment horizontal="left" vertical="center" wrapText="1" indent="1"/>
    </xf>
    <xf numFmtId="0" fontId="34" fillId="0" borderId="57" xfId="0" applyFont="1" applyBorder="1" applyAlignment="1">
      <alignment horizontal="left" vertical="center" wrapText="1" indent="1"/>
    </xf>
    <xf numFmtId="0" fontId="34" fillId="0" borderId="58" xfId="0" applyFont="1" applyBorder="1" applyAlignment="1">
      <alignment horizontal="left" vertical="center" wrapText="1" indent="1"/>
    </xf>
    <xf numFmtId="0" fontId="34" fillId="0" borderId="108" xfId="0" applyFont="1" applyBorder="1" applyAlignment="1">
      <alignment horizontal="left" vertical="center" wrapText="1" indent="1"/>
    </xf>
    <xf numFmtId="0" fontId="34" fillId="0" borderId="50" xfId="0" applyFont="1" applyBorder="1" applyAlignment="1">
      <alignment horizontal="left" vertical="center" wrapText="1" indent="1"/>
    </xf>
    <xf numFmtId="0" fontId="34" fillId="0" borderId="51" xfId="0" applyFont="1" applyBorder="1" applyAlignment="1">
      <alignment horizontal="left" vertical="center" wrapText="1" indent="1"/>
    </xf>
    <xf numFmtId="0" fontId="34" fillId="0" borderId="52" xfId="0" applyFont="1" applyBorder="1" applyAlignment="1">
      <alignment horizontal="left" vertical="center" wrapText="1" indent="1"/>
    </xf>
    <xf numFmtId="0" fontId="42" fillId="0" borderId="8" xfId="0" applyFont="1" applyBorder="1" applyAlignment="1">
      <alignment horizontal="left" vertical="center" wrapText="1"/>
    </xf>
    <xf numFmtId="0" fontId="42" fillId="0" borderId="10" xfId="0" applyFont="1" applyBorder="1" applyAlignment="1">
      <alignment horizontal="left" vertical="center" wrapText="1"/>
    </xf>
    <xf numFmtId="0" fontId="34" fillId="0" borderId="110" xfId="0" applyFont="1" applyBorder="1" applyAlignment="1">
      <alignment horizontal="left" vertical="center" wrapText="1" indent="1"/>
    </xf>
    <xf numFmtId="0" fontId="34" fillId="0" borderId="111" xfId="0" applyFont="1" applyBorder="1" applyAlignment="1">
      <alignment horizontal="left" vertical="center" wrapText="1" indent="1"/>
    </xf>
    <xf numFmtId="0" fontId="34" fillId="0" borderId="112" xfId="0" applyFont="1" applyBorder="1" applyAlignment="1">
      <alignment horizontal="left" vertical="center" wrapText="1" indent="1"/>
    </xf>
    <xf numFmtId="0" fontId="34" fillId="0" borderId="113" xfId="0" applyFont="1" applyBorder="1" applyAlignment="1">
      <alignment horizontal="left" vertical="center" wrapText="1" indent="1"/>
    </xf>
    <xf numFmtId="0" fontId="34" fillId="0" borderId="114" xfId="0" applyFont="1" applyBorder="1" applyAlignment="1">
      <alignment horizontal="left" vertical="center" wrapText="1"/>
    </xf>
    <xf numFmtId="0" fontId="34" fillId="0" borderId="20" xfId="0" applyFont="1" applyBorder="1" applyAlignment="1">
      <alignment horizontal="left" vertical="center" wrapText="1" indent="1"/>
    </xf>
    <xf numFmtId="0" fontId="35" fillId="0" borderId="54" xfId="0" applyFont="1" applyBorder="1" applyAlignment="1">
      <alignment vertical="center" wrapText="1"/>
    </xf>
    <xf numFmtId="0" fontId="35" fillId="0" borderId="39" xfId="0" applyFont="1" applyBorder="1" applyAlignment="1">
      <alignment vertical="center" wrapText="1"/>
    </xf>
    <xf numFmtId="0" fontId="35" fillId="0" borderId="64" xfId="0" applyFont="1" applyBorder="1" applyAlignment="1">
      <alignment vertical="center" wrapText="1"/>
    </xf>
    <xf numFmtId="0" fontId="34" fillId="0" borderId="63" xfId="0" applyFont="1" applyBorder="1" applyAlignment="1">
      <alignment vertical="center" wrapText="1"/>
    </xf>
    <xf numFmtId="0" fontId="34" fillId="0" borderId="41" xfId="0" applyFont="1" applyBorder="1" applyAlignment="1">
      <alignment vertical="center" wrapText="1"/>
    </xf>
    <xf numFmtId="0" fontId="34" fillId="0" borderId="38" xfId="0" applyFont="1" applyBorder="1" applyAlignment="1">
      <alignment horizontal="left" vertical="center" wrapText="1"/>
    </xf>
    <xf numFmtId="0" fontId="34" fillId="0" borderId="55" xfId="0" applyFont="1" applyBorder="1" applyAlignment="1">
      <alignment vertical="center" wrapText="1"/>
    </xf>
    <xf numFmtId="0" fontId="34" fillId="0" borderId="55" xfId="0" applyFont="1" applyBorder="1" applyAlignment="1">
      <alignment horizontal="left" vertical="center" wrapText="1"/>
    </xf>
    <xf numFmtId="0" fontId="34" fillId="0" borderId="23" xfId="0" applyFont="1" applyBorder="1" applyAlignment="1">
      <alignment horizontal="left" vertical="center" wrapText="1"/>
    </xf>
    <xf numFmtId="0" fontId="34" fillId="0" borderId="64" xfId="0" applyFont="1" applyBorder="1" applyAlignment="1">
      <alignment vertical="center" wrapText="1"/>
    </xf>
    <xf numFmtId="0" fontId="34" fillId="0" borderId="55" xfId="0" applyFont="1" applyBorder="1" applyAlignment="1">
      <alignment horizontal="center" vertical="center" wrapText="1"/>
    </xf>
    <xf numFmtId="0" fontId="41" fillId="0" borderId="57" xfId="0" applyFont="1" applyBorder="1" applyAlignment="1">
      <alignment vertical="center" wrapText="1"/>
    </xf>
    <xf numFmtId="0" fontId="41" fillId="0" borderId="58" xfId="0" applyFont="1" applyBorder="1" applyAlignment="1">
      <alignment vertical="center" wrapText="1"/>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41" fillId="0" borderId="3" xfId="0" applyFont="1" applyBorder="1" applyAlignment="1">
      <alignment horizontal="left" vertical="center"/>
    </xf>
    <xf numFmtId="0" fontId="41" fillId="0" borderId="6" xfId="0" applyFont="1" applyBorder="1" applyAlignment="1">
      <alignment horizontal="left" vertical="center"/>
    </xf>
    <xf numFmtId="0" fontId="41" fillId="0" borderId="45" xfId="0" applyFont="1" applyBorder="1" applyAlignment="1">
      <alignment horizontal="left" vertical="center"/>
    </xf>
    <xf numFmtId="0" fontId="41" fillId="0" borderId="10" xfId="0" applyFont="1" applyBorder="1" applyAlignment="1">
      <alignment horizontal="left" vertical="center"/>
    </xf>
    <xf numFmtId="0" fontId="34" fillId="0" borderId="32" xfId="0" applyFont="1" applyBorder="1" applyAlignment="1">
      <alignment horizontal="left" vertical="center" wrapText="1"/>
    </xf>
    <xf numFmtId="0" fontId="34" fillId="0" borderId="57" xfId="0" applyFont="1" applyBorder="1" applyAlignment="1">
      <alignment horizontal="left" vertical="center" wrapText="1"/>
    </xf>
    <xf numFmtId="0" fontId="34" fillId="0" borderId="58" xfId="0" applyFont="1" applyBorder="1" applyAlignment="1">
      <alignment horizontal="left" vertical="center" wrapText="1"/>
    </xf>
    <xf numFmtId="0" fontId="41" fillId="0" borderId="6"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10" xfId="0" applyFont="1" applyBorder="1" applyAlignment="1">
      <alignment horizontal="center" vertical="center" wrapText="1"/>
    </xf>
    <xf numFmtId="0" fontId="34" fillId="0" borderId="57" xfId="0" applyFont="1" applyBorder="1" applyAlignment="1">
      <alignment vertical="center" wrapText="1"/>
    </xf>
    <xf numFmtId="0" fontId="34" fillId="0" borderId="58" xfId="0" applyFont="1" applyBorder="1" applyAlignment="1">
      <alignment vertical="center" wrapText="1"/>
    </xf>
    <xf numFmtId="0" fontId="34" fillId="0" borderId="18" xfId="0" applyFont="1" applyBorder="1" applyAlignment="1">
      <alignment horizontal="left" vertical="center" wrapText="1"/>
    </xf>
    <xf numFmtId="0" fontId="34" fillId="0" borderId="2" xfId="0" applyFont="1" applyBorder="1" applyAlignment="1">
      <alignment horizontal="left" vertical="center" wrapText="1"/>
    </xf>
    <xf numFmtId="0" fontId="34" fillId="0" borderId="74" xfId="0" applyFont="1" applyBorder="1" applyAlignment="1">
      <alignment horizontal="left" vertical="center" wrapText="1"/>
    </xf>
    <xf numFmtId="0" fontId="41" fillId="0" borderId="39"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1" xfId="0" applyFont="1" applyBorder="1" applyAlignment="1">
      <alignment horizontal="center" vertical="center" wrapText="1"/>
    </xf>
    <xf numFmtId="0" fontId="34" fillId="0" borderId="65" xfId="0" applyFont="1" applyBorder="1" applyAlignment="1">
      <alignment vertical="center" wrapText="1"/>
    </xf>
    <xf numFmtId="0" fontId="34" fillId="0" borderId="36" xfId="0" applyFont="1" applyBorder="1" applyAlignment="1">
      <alignment vertical="center" wrapText="1"/>
    </xf>
    <xf numFmtId="0" fontId="35" fillId="0" borderId="14" xfId="0" applyFont="1" applyBorder="1" applyAlignment="1">
      <alignment vertical="center" wrapText="1"/>
    </xf>
    <xf numFmtId="0" fontId="35" fillId="0" borderId="6" xfId="0" applyFont="1" applyBorder="1" applyAlignment="1">
      <alignment vertical="center" wrapText="1"/>
    </xf>
    <xf numFmtId="0" fontId="35" fillId="0" borderId="10" xfId="0" applyFont="1" applyBorder="1" applyAlignment="1">
      <alignment vertical="center" wrapText="1"/>
    </xf>
    <xf numFmtId="0" fontId="35" fillId="0" borderId="16" xfId="0" applyFont="1" applyBorder="1" applyAlignment="1">
      <alignment vertical="center" wrapText="1"/>
    </xf>
    <xf numFmtId="0" fontId="34" fillId="0" borderId="49" xfId="0" applyFont="1" applyBorder="1" applyAlignment="1">
      <alignment vertical="center" wrapText="1"/>
    </xf>
    <xf numFmtId="0" fontId="34" fillId="0" borderId="59" xfId="0" applyFont="1" applyBorder="1" applyAlignment="1">
      <alignment vertical="center" wrapText="1"/>
    </xf>
    <xf numFmtId="0" fontId="34" fillId="0" borderId="61" xfId="0" applyFont="1" applyBorder="1" applyAlignment="1">
      <alignment vertical="center" wrapText="1"/>
    </xf>
    <xf numFmtId="0" fontId="34" fillId="0" borderId="49" xfId="0" applyFont="1" applyBorder="1" applyAlignment="1">
      <alignment horizontal="left" vertical="center" wrapText="1"/>
    </xf>
    <xf numFmtId="0" fontId="34" fillId="0" borderId="59" xfId="0" applyFont="1" applyBorder="1" applyAlignment="1">
      <alignment horizontal="left" vertical="center" wrapText="1"/>
    </xf>
    <xf numFmtId="0" fontId="34" fillId="0" borderId="60" xfId="0" applyFont="1" applyBorder="1" applyAlignment="1">
      <alignment horizontal="left" vertical="center" wrapText="1"/>
    </xf>
    <xf numFmtId="0" fontId="34" fillId="0" borderId="23" xfId="0" applyFont="1" applyBorder="1" applyAlignment="1">
      <alignment vertical="center" wrapText="1"/>
    </xf>
    <xf numFmtId="0" fontId="34" fillId="0" borderId="22" xfId="0" applyFont="1" applyBorder="1" applyAlignment="1">
      <alignment horizontal="left" vertical="center" wrapText="1"/>
    </xf>
    <xf numFmtId="0" fontId="34" fillId="0" borderId="21" xfId="0" applyFont="1" applyBorder="1" applyAlignment="1">
      <alignment horizontal="left" vertical="center" wrapText="1"/>
    </xf>
    <xf numFmtId="0" fontId="34" fillId="0" borderId="32" xfId="0" applyFont="1" applyBorder="1" applyAlignment="1">
      <alignment vertical="center" wrapText="1"/>
    </xf>
    <xf numFmtId="43" fontId="34" fillId="0" borderId="55" xfId="7" applyFont="1" applyFill="1" applyBorder="1" applyAlignment="1">
      <alignment vertical="center" wrapText="1"/>
    </xf>
    <xf numFmtId="43" fontId="34" fillId="0" borderId="6" xfId="7" applyFont="1" applyFill="1" applyBorder="1" applyAlignment="1">
      <alignment vertical="center" wrapText="1"/>
    </xf>
    <xf numFmtId="43" fontId="34" fillId="0" borderId="10" xfId="7" applyFont="1" applyFill="1" applyBorder="1" applyAlignment="1">
      <alignment vertical="center" wrapText="1"/>
    </xf>
    <xf numFmtId="166" fontId="34" fillId="0" borderId="8" xfId="7" applyNumberFormat="1" applyFont="1" applyFill="1" applyBorder="1" applyAlignment="1">
      <alignment vertical="center"/>
    </xf>
    <xf numFmtId="166" fontId="34" fillId="0" borderId="7" xfId="7" applyNumberFormat="1" applyFont="1" applyFill="1" applyBorder="1" applyAlignment="1">
      <alignment vertical="center"/>
    </xf>
    <xf numFmtId="166" fontId="34" fillId="0" borderId="8" xfId="7" applyNumberFormat="1" applyFont="1" applyFill="1" applyBorder="1" applyAlignment="1">
      <alignment horizontal="center" vertical="center"/>
    </xf>
    <xf numFmtId="166" fontId="34" fillId="0" borderId="7" xfId="7" applyNumberFormat="1" applyFont="1" applyFill="1" applyBorder="1" applyAlignment="1">
      <alignment horizontal="center" vertical="center"/>
    </xf>
    <xf numFmtId="0" fontId="35" fillId="0" borderId="93" xfId="0" applyFont="1" applyBorder="1" applyAlignment="1">
      <alignment vertical="center" wrapText="1"/>
    </xf>
    <xf numFmtId="0" fontId="35" fillId="0" borderId="94" xfId="0" applyFont="1" applyBorder="1" applyAlignment="1">
      <alignment vertical="center" wrapText="1"/>
    </xf>
    <xf numFmtId="0" fontId="35" fillId="0" borderId="95" xfId="0" applyFont="1" applyBorder="1" applyAlignment="1">
      <alignment vertical="center" wrapText="1"/>
    </xf>
    <xf numFmtId="0" fontId="27" fillId="2" borderId="89" xfId="0" applyFont="1" applyFill="1" applyBorder="1" applyAlignment="1">
      <alignment horizontal="left" vertical="center"/>
    </xf>
    <xf numFmtId="0" fontId="27" fillId="2" borderId="19"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44" xfId="0" applyFont="1" applyFill="1" applyBorder="1" applyAlignment="1">
      <alignment horizontal="left" vertical="center"/>
    </xf>
    <xf numFmtId="0" fontId="35" fillId="0" borderId="90" xfId="0" applyFont="1" applyBorder="1" applyAlignment="1">
      <alignment vertical="center" wrapText="1"/>
    </xf>
    <xf numFmtId="0" fontId="35" fillId="0" borderId="91" xfId="0" applyFont="1" applyBorder="1" applyAlignment="1">
      <alignment vertical="center" wrapText="1"/>
    </xf>
    <xf numFmtId="0" fontId="35" fillId="0" borderId="92" xfId="0" applyFont="1" applyBorder="1" applyAlignment="1">
      <alignment vertical="center" wrapText="1"/>
    </xf>
    <xf numFmtId="0" fontId="14" fillId="0" borderId="24" xfId="0" applyFont="1" applyBorder="1" applyAlignment="1">
      <alignment vertical="top"/>
    </xf>
    <xf numFmtId="0" fontId="14" fillId="0" borderId="26" xfId="0" applyFont="1" applyBorder="1" applyAlignment="1">
      <alignment vertical="top"/>
    </xf>
    <xf numFmtId="0" fontId="14" fillId="0" borderId="27" xfId="0" applyFont="1" applyBorder="1" applyAlignment="1">
      <alignment vertical="top"/>
    </xf>
    <xf numFmtId="0" fontId="5" fillId="0" borderId="24" xfId="0" applyFont="1" applyBorder="1" applyAlignment="1">
      <alignment horizontal="left" vertical="top" wrapText="1" indent="1"/>
    </xf>
    <xf numFmtId="0" fontId="5" fillId="0" borderId="26" xfId="0" applyFont="1" applyBorder="1" applyAlignment="1">
      <alignment horizontal="left" vertical="top" wrapText="1" indent="1"/>
    </xf>
    <xf numFmtId="0" fontId="5" fillId="0" borderId="27" xfId="0" applyFont="1" applyBorder="1" applyAlignment="1">
      <alignment horizontal="left" vertical="top" wrapText="1" indent="1"/>
    </xf>
    <xf numFmtId="0" fontId="14" fillId="0" borderId="25" xfId="0" applyFont="1" applyBorder="1" applyAlignment="1">
      <alignment vertical="top"/>
    </xf>
    <xf numFmtId="0" fontId="22" fillId="0" borderId="24"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5" xfId="0" applyFont="1" applyBorder="1" applyAlignment="1">
      <alignment horizontal="left" vertical="top" wrapText="1" indent="1"/>
    </xf>
    <xf numFmtId="0" fontId="5" fillId="0" borderId="25" xfId="0" applyFont="1" applyBorder="1" applyAlignment="1">
      <alignment horizontal="left" vertical="top" wrapText="1" indent="1"/>
    </xf>
    <xf numFmtId="0" fontId="0" fillId="0" borderId="0" xfId="0" applyAlignment="1">
      <alignment vertical="center" wrapText="1"/>
    </xf>
    <xf numFmtId="0" fontId="0" fillId="0" borderId="0" xfId="0" applyAlignment="1">
      <alignment vertical="center"/>
    </xf>
    <xf numFmtId="0" fontId="22" fillId="0" borderId="16" xfId="0" applyFont="1" applyBorder="1" applyAlignment="1">
      <alignment horizontal="left" vertical="top" wrapText="1" indent="1"/>
    </xf>
    <xf numFmtId="0" fontId="22" fillId="0" borderId="12"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12" xfId="0" applyFont="1" applyBorder="1" applyAlignment="1">
      <alignment horizontal="left" vertical="top" wrapText="1" indent="1"/>
    </xf>
    <xf numFmtId="0" fontId="43" fillId="0" borderId="28" xfId="0" applyFont="1" applyBorder="1" applyAlignment="1">
      <alignment vertical="center" wrapText="1"/>
    </xf>
    <xf numFmtId="0" fontId="18" fillId="0" borderId="29" xfId="0" applyFont="1" applyBorder="1" applyAlignment="1">
      <alignment vertical="top" wrapText="1"/>
    </xf>
    <xf numFmtId="0" fontId="18" fillId="0" borderId="30" xfId="0" applyFont="1" applyBorder="1" applyAlignment="1">
      <alignment vertical="top" wrapText="1"/>
    </xf>
    <xf numFmtId="0" fontId="18" fillId="0" borderId="0" xfId="0" applyFont="1" applyAlignment="1">
      <alignment vertical="top" wrapText="1"/>
    </xf>
    <xf numFmtId="0" fontId="16" fillId="0" borderId="0" xfId="0" applyFont="1" applyAlignment="1">
      <alignment horizontal="right" vertical="top" wrapText="1" indent="10"/>
    </xf>
    <xf numFmtId="0" fontId="20" fillId="0" borderId="0" xfId="0" applyFont="1" applyAlignment="1">
      <alignment horizontal="right" vertical="top" wrapText="1" indent="10"/>
    </xf>
    <xf numFmtId="0" fontId="43" fillId="0" borderId="96" xfId="0" applyFont="1" applyBorder="1" applyAlignment="1">
      <alignment vertical="center" wrapText="1"/>
    </xf>
    <xf numFmtId="0" fontId="18" fillId="0" borderId="101" xfId="0" applyFont="1" applyBorder="1" applyAlignment="1">
      <alignment vertical="top" wrapText="1"/>
    </xf>
    <xf numFmtId="0" fontId="18" fillId="0" borderId="100" xfId="0" applyFont="1" applyBorder="1" applyAlignment="1">
      <alignment vertical="top" wrapText="1"/>
    </xf>
  </cellXfs>
  <cellStyles count="48">
    <cellStyle name="Hiperlink" xfId="23" builtinId="8"/>
    <cellStyle name="Milliers 2" xfId="4" xr:uid="{00000000-0005-0000-0000-000001000000}"/>
    <cellStyle name="Moeda 2" xfId="17" xr:uid="{146DF59D-3334-4530-ACC7-EF60C3DF501A}"/>
    <cellStyle name="Moeda 2 2" xfId="33" xr:uid="{BD03852B-C05C-43CA-A537-5E33F1B23999}"/>
    <cellStyle name="Moeda 2 3" xfId="45" xr:uid="{89E1AA3C-F833-4836-A92C-DED5704A0A78}"/>
    <cellStyle name="Normal" xfId="0" builtinId="0"/>
    <cellStyle name="Normal 2" xfId="3" xr:uid="{00000000-0005-0000-0000-000003000000}"/>
    <cellStyle name="Normal 2 2" xfId="10" xr:uid="{3A1C8893-BE95-44B8-B1AF-7EA2008979FE}"/>
    <cellStyle name="Normal 2 2 2" xfId="20" xr:uid="{75168A90-B64E-48CF-8B03-4C4C7F56F3E3}"/>
    <cellStyle name="Normal 3" xfId="1" xr:uid="{00000000-0005-0000-0000-000004000000}"/>
    <cellStyle name="Normal 3 2" xfId="15" xr:uid="{11BA2555-B784-4A38-8376-83752FEB11F3}"/>
    <cellStyle name="Normal 4" xfId="9" xr:uid="{78C27571-7C1A-4C5D-A6A2-9414BAB39DD4}"/>
    <cellStyle name="Porcentagem 2" xfId="2" xr:uid="{00000000-0005-0000-0000-000005000000}"/>
    <cellStyle name="Porcentagem 2 2" xfId="19" xr:uid="{BDC1D41B-C26D-4344-B22A-E826924B88F2}"/>
    <cellStyle name="Porcentagem 3" xfId="18" xr:uid="{03C8339E-B829-4906-962B-66C05C219BFD}"/>
    <cellStyle name="Vírgula" xfId="7" builtinId="3"/>
    <cellStyle name="Vírgula 2" xfId="5" xr:uid="{00000000-0005-0000-0000-000007000000}"/>
    <cellStyle name="Vírgula 2 2" xfId="6" xr:uid="{00000000-0005-0000-0000-000008000000}"/>
    <cellStyle name="Vírgula 2 2 2" xfId="12" xr:uid="{B08F890F-4048-4A02-9179-0238A61AA435}"/>
    <cellStyle name="Vírgula 2 2 2 2" xfId="29" xr:uid="{0FF6C3AD-9D32-4E71-8CA4-391EB81FA1BA}"/>
    <cellStyle name="Vírgula 2 2 2 3" xfId="41" xr:uid="{F474095D-C95F-4E39-AB3C-4F07902F6248}"/>
    <cellStyle name="Vírgula 2 2 3" xfId="21" xr:uid="{99BCF16A-F18E-43B6-A21A-B0139ED9C37A}"/>
    <cellStyle name="Vírgula 2 2 3 2" xfId="34" xr:uid="{93CAE835-535F-4B57-92DC-DEB0DD11E8B7}"/>
    <cellStyle name="Vírgula 2 2 3 3" xfId="46" xr:uid="{AB1D6179-8DD0-4D40-88BF-45101AA670B1}"/>
    <cellStyle name="Vírgula 2 2 4" xfId="25" xr:uid="{0814A891-83C6-4148-8686-3560F03C984A}"/>
    <cellStyle name="Vírgula 2 2 5" xfId="37" xr:uid="{9890BECA-7202-4EB3-9929-F9E89B8D5695}"/>
    <cellStyle name="Vírgula 2 3" xfId="11" xr:uid="{24F1C138-4CDB-45A2-8675-D2EA4B9AC7EC}"/>
    <cellStyle name="Vírgula 2 3 2" xfId="28" xr:uid="{D8CE68A1-6413-41B3-9CC4-E1C5655AA796}"/>
    <cellStyle name="Vírgula 2 3 3" xfId="40" xr:uid="{FE8AC4BE-01B2-4C04-9C86-A6484DBF60A5}"/>
    <cellStyle name="Vírgula 2 4" xfId="24" xr:uid="{455372B9-400F-47C5-9D74-347F2FE25EBF}"/>
    <cellStyle name="Vírgula 2 5" xfId="36" xr:uid="{D27590EE-13B4-4DDF-80D4-536110234BF6}"/>
    <cellStyle name="Vírgula 3" xfId="8" xr:uid="{00000000-0005-0000-0000-000009000000}"/>
    <cellStyle name="Vírgula 3 2" xfId="14" xr:uid="{E0302D1D-B901-4A16-8E5C-FBF434525244}"/>
    <cellStyle name="Vírgula 3 2 2" xfId="31" xr:uid="{AEB3AD74-CAD8-4D45-96E9-17D4F254EAA1}"/>
    <cellStyle name="Vírgula 3 2 3" xfId="43" xr:uid="{281EC992-BFA0-4696-A8DF-6BA9704A9F23}"/>
    <cellStyle name="Vírgula 3 3" xfId="27" xr:uid="{8C5448C1-02CB-460E-9C76-362ACD775F52}"/>
    <cellStyle name="Vírgula 3 4" xfId="39" xr:uid="{856CBE6A-B77C-490A-952E-4FEB998B412E}"/>
    <cellStyle name="Vírgula 4" xfId="13" xr:uid="{7308B977-D55A-436A-9FC1-5855ED1E69D3}"/>
    <cellStyle name="Vírgula 4 2" xfId="30" xr:uid="{38737F64-15C4-400F-9141-8004F1096250}"/>
    <cellStyle name="Vírgula 4 3" xfId="42" xr:uid="{0B1AAD14-F997-4EA6-8230-F086332F7B9E}"/>
    <cellStyle name="Vírgula 5" xfId="16" xr:uid="{F9434409-D066-48DF-A835-C7395D89E0F9}"/>
    <cellStyle name="Vírgula 5 2" xfId="32" xr:uid="{EB86D1B9-B8DA-4245-9D60-9A4A810E037D}"/>
    <cellStyle name="Vírgula 5 3" xfId="44" xr:uid="{5398CD7B-7E3D-4E97-A1D8-D2AA914FCCD1}"/>
    <cellStyle name="Vírgula 6" xfId="22" xr:uid="{1761DEC5-6050-4D38-B9D3-1A1BD431BE8B}"/>
    <cellStyle name="Vírgula 6 2" xfId="35" xr:uid="{E597C6F0-CDAA-49AB-A0D1-3B969D27381F}"/>
    <cellStyle name="Vírgula 6 3" xfId="47" xr:uid="{CE60912B-C5B9-4023-8578-F15432D7F6AF}"/>
    <cellStyle name="Vírgula 7" xfId="26" xr:uid="{CC8497F9-42FA-4C07-A6CD-A7C6961845C1}"/>
    <cellStyle name="Vírgula 8" xfId="38" xr:uid="{8BB53509-EBCB-4E4D-9B0E-22EAD42E9554}"/>
  </cellStyles>
  <dxfs count="3">
    <dxf>
      <font>
        <color rgb="FFC00000"/>
      </font>
      <numFmt numFmtId="169" formatCode="0.00_ ;[Red]\-0.00\ "/>
    </dxf>
    <dxf>
      <font>
        <color rgb="FFC00000"/>
      </font>
      <numFmt numFmtId="169" formatCode="0.00_ ;[Red]\-0.00\ "/>
    </dxf>
    <dxf>
      <font>
        <color rgb="FFC00000"/>
      </font>
      <numFmt numFmtId="169" formatCode="0.00_ ;[Red]\-0.00\ "/>
    </dxf>
  </dxfs>
  <tableStyles count="0" defaultTableStyle="TableStyleMedium2" defaultPivotStyle="PivotStyleLight16"/>
  <colors>
    <mruColors>
      <color rgb="FFCC092F"/>
      <color rgb="FFA20000"/>
      <color rgb="FFEA0000"/>
      <color rgb="FFFFEBEB"/>
      <color rgb="FFFFCCCC"/>
      <color rgb="FFFF5353"/>
      <color rgb="FFBC1336"/>
      <color rgb="FFCC00FF"/>
      <color rgb="FFB8157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Governan&#231;a!A1"/><Relationship Id="rId7" Type="http://schemas.openxmlformats.org/officeDocument/2006/relationships/hyperlink" Target="#Stakeholders!A1"/><Relationship Id="rId12" Type="http://schemas.openxmlformats.org/officeDocument/2006/relationships/hyperlink" Target="#'DRE por pa&#237;s'!A1"/><Relationship Id="rId2" Type="http://schemas.openxmlformats.org/officeDocument/2006/relationships/hyperlink" Target="#Social!A1"/><Relationship Id="rId1" Type="http://schemas.openxmlformats.org/officeDocument/2006/relationships/hyperlink" Target="#Ambiental!A1"/><Relationship Id="rId6" Type="http://schemas.openxmlformats.org/officeDocument/2006/relationships/hyperlink" Target="#ODS!A1"/><Relationship Id="rId11" Type="http://schemas.openxmlformats.org/officeDocument/2006/relationships/image" Target="../media/image5.png"/><Relationship Id="rId5" Type="http://schemas.openxmlformats.org/officeDocument/2006/relationships/hyperlink" Target="https://www.bradescori.com.br/o-bradesco/governanca-corporativa/conselhos-e-diretoria/conselho-de-administracao/" TargetMode="External"/><Relationship Id="rId10" Type="http://schemas.openxmlformats.org/officeDocument/2006/relationships/image" Target="../media/image4.png"/><Relationship Id="rId4" Type="http://schemas.openxmlformats.org/officeDocument/2006/relationships/hyperlink" Target="https://www.bradescori.com.br/o-bradesco/sustentabilidade/" TargetMode="External"/><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hyperlink" Target="#Home!A1"/></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190648</xdr:colOff>
      <xdr:row>28</xdr:row>
      <xdr:rowOff>83904</xdr:rowOff>
    </xdr:from>
    <xdr:to>
      <xdr:col>4</xdr:col>
      <xdr:colOff>302787</xdr:colOff>
      <xdr:row>31</xdr:row>
      <xdr:rowOff>54977</xdr:rowOff>
    </xdr:to>
    <xdr:sp macro="" textlink="">
      <xdr:nvSpPr>
        <xdr:cNvPr id="3" name="Retângulo Arredondado 7">
          <a:hlinkClick xmlns:r="http://schemas.openxmlformats.org/officeDocument/2006/relationships" r:id="rId1"/>
          <a:extLst>
            <a:ext uri="{FF2B5EF4-FFF2-40B4-BE49-F238E27FC236}">
              <a16:creationId xmlns:a16="http://schemas.microsoft.com/office/drawing/2014/main" id="{FB017100-AA6A-4865-A60E-0689EA0631AB}"/>
            </a:ext>
          </a:extLst>
        </xdr:cNvPr>
        <xdr:cNvSpPr/>
      </xdr:nvSpPr>
      <xdr:spPr>
        <a:xfrm flipH="1">
          <a:off x="190648" y="4693534"/>
          <a:ext cx="2636460" cy="464962"/>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Ambiental</a:t>
          </a:r>
        </a:p>
      </xdr:txBody>
    </xdr:sp>
    <xdr:clientData/>
  </xdr:twoCellAnchor>
  <xdr:twoCellAnchor>
    <xdr:from>
      <xdr:col>5</xdr:col>
      <xdr:colOff>232937</xdr:colOff>
      <xdr:row>28</xdr:row>
      <xdr:rowOff>83904</xdr:rowOff>
    </xdr:from>
    <xdr:to>
      <xdr:col>8</xdr:col>
      <xdr:colOff>529864</xdr:colOff>
      <xdr:row>31</xdr:row>
      <xdr:rowOff>54977</xdr:rowOff>
    </xdr:to>
    <xdr:sp macro="" textlink="">
      <xdr:nvSpPr>
        <xdr:cNvPr id="4" name="Retângulo Arredondado 8">
          <a:hlinkClick xmlns:r="http://schemas.openxmlformats.org/officeDocument/2006/relationships" r:id="rId2"/>
          <a:extLst>
            <a:ext uri="{FF2B5EF4-FFF2-40B4-BE49-F238E27FC236}">
              <a16:creationId xmlns:a16="http://schemas.microsoft.com/office/drawing/2014/main" id="{72A456CE-784E-4EFE-8982-3AF2D82FF099}"/>
            </a:ext>
          </a:extLst>
        </xdr:cNvPr>
        <xdr:cNvSpPr/>
      </xdr:nvSpPr>
      <xdr:spPr>
        <a:xfrm flipH="1">
          <a:off x="3525530" y="4693534"/>
          <a:ext cx="2601741" cy="464962"/>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Social</a:t>
          </a:r>
        </a:p>
      </xdr:txBody>
    </xdr:sp>
    <xdr:clientData/>
  </xdr:twoCellAnchor>
  <xdr:twoCellAnchor>
    <xdr:from>
      <xdr:col>9</xdr:col>
      <xdr:colOff>460013</xdr:colOff>
      <xdr:row>28</xdr:row>
      <xdr:rowOff>83904</xdr:rowOff>
    </xdr:from>
    <xdr:to>
      <xdr:col>13</xdr:col>
      <xdr:colOff>2892</xdr:colOff>
      <xdr:row>31</xdr:row>
      <xdr:rowOff>54977</xdr:rowOff>
    </xdr:to>
    <xdr:sp macro="" textlink="">
      <xdr:nvSpPr>
        <xdr:cNvPr id="5" name="Retângulo Arredondado 9">
          <a:hlinkClick xmlns:r="http://schemas.openxmlformats.org/officeDocument/2006/relationships" r:id="rId3"/>
          <a:extLst>
            <a:ext uri="{FF2B5EF4-FFF2-40B4-BE49-F238E27FC236}">
              <a16:creationId xmlns:a16="http://schemas.microsoft.com/office/drawing/2014/main" id="{705D4484-53D4-4500-8462-97BE6518C7AB}"/>
            </a:ext>
          </a:extLst>
        </xdr:cNvPr>
        <xdr:cNvSpPr/>
      </xdr:nvSpPr>
      <xdr:spPr>
        <a:xfrm flipH="1">
          <a:off x="6825692" y="4693534"/>
          <a:ext cx="2615965" cy="464962"/>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Governança</a:t>
          </a:r>
        </a:p>
      </xdr:txBody>
    </xdr:sp>
    <xdr:clientData/>
  </xdr:twoCellAnchor>
  <xdr:twoCellAnchor>
    <xdr:from>
      <xdr:col>3</xdr:col>
      <xdr:colOff>398281</xdr:colOff>
      <xdr:row>40</xdr:row>
      <xdr:rowOff>38100</xdr:rowOff>
    </xdr:from>
    <xdr:to>
      <xdr:col>9</xdr:col>
      <xdr:colOff>264930</xdr:colOff>
      <xdr:row>42</xdr:row>
      <xdr:rowOff>57150</xdr:rowOff>
    </xdr:to>
    <xdr:sp macro="" textlink="">
      <xdr:nvSpPr>
        <xdr:cNvPr id="2" name="Retângulo 5">
          <a:extLst>
            <a:ext uri="{FF2B5EF4-FFF2-40B4-BE49-F238E27FC236}">
              <a16:creationId xmlns:a16="http://schemas.microsoft.com/office/drawing/2014/main" id="{9F798586-1826-4B0C-ABAB-D756FF9E95E0}"/>
            </a:ext>
            <a:ext uri="{147F2762-F138-4A5C-976F-8EAC2B608ADB}">
              <a16:predDERef xmlns:a16="http://schemas.microsoft.com/office/drawing/2014/main" pred="{705D4484-53D4-4500-8462-97BE6518C7AB}"/>
            </a:ext>
          </a:extLst>
        </xdr:cNvPr>
        <xdr:cNvSpPr/>
      </xdr:nvSpPr>
      <xdr:spPr>
        <a:xfrm>
          <a:off x="2154330" y="6623285"/>
          <a:ext cx="4476279" cy="348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pt-BR" sz="1050" b="0">
              <a:solidFill>
                <a:schemeClr val="bg1">
                  <a:lumMod val="50000"/>
                </a:schemeClr>
              </a:solidFill>
              <a:latin typeface="Bradesco Sans SemiBold" panose="00000700000000000000" pitchFamily="2" charset="0"/>
            </a:rPr>
            <a:t>Clique nos botões</a:t>
          </a:r>
          <a:r>
            <a:rPr lang="pt-BR" sz="1050" b="0" baseline="0">
              <a:solidFill>
                <a:schemeClr val="bg1">
                  <a:lumMod val="50000"/>
                </a:schemeClr>
              </a:solidFill>
              <a:latin typeface="Bradesco Sans SemiBold" panose="00000700000000000000" pitchFamily="2" charset="0"/>
            </a:rPr>
            <a:t> acima para ser direcionado  </a:t>
          </a:r>
          <a:endParaRPr lang="pt-BR" sz="1050" b="0">
            <a:solidFill>
              <a:schemeClr val="bg1">
                <a:lumMod val="50000"/>
              </a:schemeClr>
            </a:solidFill>
            <a:latin typeface="Bradesco Sans SemiBold" panose="00000700000000000000" pitchFamily="2" charset="0"/>
          </a:endParaRPr>
        </a:p>
      </xdr:txBody>
    </xdr:sp>
    <xdr:clientData/>
  </xdr:twoCellAnchor>
  <xdr:twoCellAnchor>
    <xdr:from>
      <xdr:col>4</xdr:col>
      <xdr:colOff>238642</xdr:colOff>
      <xdr:row>41</xdr:row>
      <xdr:rowOff>124675</xdr:rowOff>
    </xdr:from>
    <xdr:to>
      <xdr:col>9</xdr:col>
      <xdr:colOff>445905</xdr:colOff>
      <xdr:row>48</xdr:row>
      <xdr:rowOff>47625</xdr:rowOff>
    </xdr:to>
    <xdr:grpSp>
      <xdr:nvGrpSpPr>
        <xdr:cNvPr id="19" name="Agrupar 6">
          <a:extLst>
            <a:ext uri="{FF2B5EF4-FFF2-40B4-BE49-F238E27FC236}">
              <a16:creationId xmlns:a16="http://schemas.microsoft.com/office/drawing/2014/main" id="{058B5A0A-EF40-4790-A365-62DD8ABBFE04}"/>
            </a:ext>
            <a:ext uri="{147F2762-F138-4A5C-976F-8EAC2B608ADB}">
              <a16:predDERef xmlns:a16="http://schemas.microsoft.com/office/drawing/2014/main" pred="{9F798586-1826-4B0C-ABAB-D756FF9E95E0}"/>
            </a:ext>
          </a:extLst>
        </xdr:cNvPr>
        <xdr:cNvGrpSpPr/>
      </xdr:nvGrpSpPr>
      <xdr:grpSpPr>
        <a:xfrm>
          <a:off x="2778642" y="7067342"/>
          <a:ext cx="4070180" cy="1108283"/>
          <a:chOff x="4190399" y="5574789"/>
          <a:chExt cx="4787482" cy="353715"/>
        </a:xfrm>
      </xdr:grpSpPr>
      <xdr:sp macro="" textlink="">
        <xdr:nvSpPr>
          <xdr:cNvPr id="20" name="Retângulo Arredondado 11">
            <a:hlinkClick xmlns:r="http://schemas.openxmlformats.org/officeDocument/2006/relationships" r:id="rId4"/>
            <a:extLst>
              <a:ext uri="{FF2B5EF4-FFF2-40B4-BE49-F238E27FC236}">
                <a16:creationId xmlns:a16="http://schemas.microsoft.com/office/drawing/2014/main" id="{B05C48D7-C995-08F1-4E01-40A4A9399BB3}"/>
              </a:ext>
            </a:extLst>
          </xdr:cNvPr>
          <xdr:cNvSpPr/>
        </xdr:nvSpPr>
        <xdr:spPr>
          <a:xfrm>
            <a:off x="4190399" y="5583600"/>
            <a:ext cx="2501536" cy="336092"/>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Performance ESG</a:t>
            </a:r>
          </a:p>
        </xdr:txBody>
      </xdr:sp>
      <xdr:sp macro="" textlink="">
        <xdr:nvSpPr>
          <xdr:cNvPr id="21" name="Retângulo Arredondado 12">
            <a:hlinkClick xmlns:r="http://schemas.openxmlformats.org/officeDocument/2006/relationships" r:id="rId5"/>
            <a:extLst>
              <a:ext uri="{FF2B5EF4-FFF2-40B4-BE49-F238E27FC236}">
                <a16:creationId xmlns:a16="http://schemas.microsoft.com/office/drawing/2014/main" id="{087B8FC1-845A-DC7C-E964-A07A4FFE3DF1}"/>
              </a:ext>
            </a:extLst>
          </xdr:cNvPr>
          <xdr:cNvSpPr/>
        </xdr:nvSpPr>
        <xdr:spPr>
          <a:xfrm>
            <a:off x="6494949" y="5574789"/>
            <a:ext cx="2482932" cy="353715"/>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Conselho de Administração</a:t>
            </a:r>
          </a:p>
        </xdr:txBody>
      </xdr:sp>
    </xdr:grpSp>
    <xdr:clientData/>
  </xdr:twoCellAnchor>
  <xdr:twoCellAnchor>
    <xdr:from>
      <xdr:col>5</xdr:col>
      <xdr:colOff>376886</xdr:colOff>
      <xdr:row>34</xdr:row>
      <xdr:rowOff>24596</xdr:rowOff>
    </xdr:from>
    <xdr:to>
      <xdr:col>8</xdr:col>
      <xdr:colOff>389090</xdr:colOff>
      <xdr:row>36</xdr:row>
      <xdr:rowOff>151643</xdr:rowOff>
    </xdr:to>
    <xdr:sp macro="" textlink="">
      <xdr:nvSpPr>
        <xdr:cNvPr id="10" name="Retângulo Arredondado 7">
          <a:hlinkClick xmlns:r="http://schemas.openxmlformats.org/officeDocument/2006/relationships" r:id="rId6"/>
          <a:extLst>
            <a:ext uri="{FF2B5EF4-FFF2-40B4-BE49-F238E27FC236}">
              <a16:creationId xmlns:a16="http://schemas.microsoft.com/office/drawing/2014/main" id="{48C5DFEE-705F-48AD-9593-BFA4146B67EA}"/>
            </a:ext>
          </a:extLst>
        </xdr:cNvPr>
        <xdr:cNvSpPr/>
      </xdr:nvSpPr>
      <xdr:spPr>
        <a:xfrm flipH="1">
          <a:off x="3669479" y="5622003"/>
          <a:ext cx="2317018" cy="456307"/>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ODS</a:t>
          </a:r>
        </a:p>
      </xdr:txBody>
    </xdr:sp>
    <xdr:clientData/>
  </xdr:twoCellAnchor>
  <xdr:twoCellAnchor>
    <xdr:from>
      <xdr:col>9</xdr:col>
      <xdr:colOff>615081</xdr:colOff>
      <xdr:row>34</xdr:row>
      <xdr:rowOff>24596</xdr:rowOff>
    </xdr:from>
    <xdr:to>
      <xdr:col>12</xdr:col>
      <xdr:colOff>616094</xdr:colOff>
      <xdr:row>36</xdr:row>
      <xdr:rowOff>151643</xdr:rowOff>
    </xdr:to>
    <xdr:sp macro="" textlink="">
      <xdr:nvSpPr>
        <xdr:cNvPr id="11" name="Retângulo Arredondado 8">
          <a:hlinkClick xmlns:r="http://schemas.openxmlformats.org/officeDocument/2006/relationships" r:id="rId7"/>
          <a:extLst>
            <a:ext uri="{FF2B5EF4-FFF2-40B4-BE49-F238E27FC236}">
              <a16:creationId xmlns:a16="http://schemas.microsoft.com/office/drawing/2014/main" id="{3A498C47-FA55-4E6C-A472-09099B288E9B}"/>
            </a:ext>
          </a:extLst>
        </xdr:cNvPr>
        <xdr:cNvSpPr/>
      </xdr:nvSpPr>
      <xdr:spPr>
        <a:xfrm flipH="1">
          <a:off x="6980760" y="5622003"/>
          <a:ext cx="2305828" cy="456307"/>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Stakeholders</a:t>
          </a:r>
        </a:p>
      </xdr:txBody>
    </xdr:sp>
    <xdr:clientData/>
  </xdr:twoCellAnchor>
  <xdr:twoCellAnchor editAs="oneCell">
    <xdr:from>
      <xdr:col>2</xdr:col>
      <xdr:colOff>181466</xdr:colOff>
      <xdr:row>24</xdr:row>
      <xdr:rowOff>75250</xdr:rowOff>
    </xdr:from>
    <xdr:to>
      <xdr:col>3</xdr:col>
      <xdr:colOff>142467</xdr:colOff>
      <xdr:row>27</xdr:row>
      <xdr:rowOff>136069</xdr:rowOff>
    </xdr:to>
    <xdr:pic>
      <xdr:nvPicPr>
        <xdr:cNvPr id="12" name="Imagem 11">
          <a:extLst>
            <a:ext uri="{FF2B5EF4-FFF2-40B4-BE49-F238E27FC236}">
              <a16:creationId xmlns:a16="http://schemas.microsoft.com/office/drawing/2014/main" id="{DB0404E3-76D6-4F1A-AA2F-2DF0D0B9FB6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9421" t="18260" r="30360" b="19131"/>
        <a:stretch/>
      </xdr:blipFill>
      <xdr:spPr>
        <a:xfrm>
          <a:off x="1169244" y="4026361"/>
          <a:ext cx="729272" cy="554708"/>
        </a:xfrm>
        <a:prstGeom prst="rect">
          <a:avLst/>
        </a:prstGeom>
      </xdr:spPr>
    </xdr:pic>
    <xdr:clientData/>
  </xdr:twoCellAnchor>
  <xdr:twoCellAnchor editAs="oneCell">
    <xdr:from>
      <xdr:col>10</xdr:col>
      <xdr:colOff>663620</xdr:colOff>
      <xdr:row>24</xdr:row>
      <xdr:rowOff>125083</xdr:rowOff>
    </xdr:from>
    <xdr:to>
      <xdr:col>11</xdr:col>
      <xdr:colOff>616268</xdr:colOff>
      <xdr:row>28</xdr:row>
      <xdr:rowOff>1678</xdr:rowOff>
    </xdr:to>
    <xdr:pic>
      <xdr:nvPicPr>
        <xdr:cNvPr id="13" name="Imagem 12">
          <a:extLst>
            <a:ext uri="{FF2B5EF4-FFF2-40B4-BE49-F238E27FC236}">
              <a16:creationId xmlns:a16="http://schemas.microsoft.com/office/drawing/2014/main" id="{8F14435D-B295-482C-937D-6E69BC21BB7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8795" t="22933" r="28169" b="24800"/>
        <a:stretch/>
      </xdr:blipFill>
      <xdr:spPr>
        <a:xfrm>
          <a:off x="7797571" y="4076194"/>
          <a:ext cx="739969" cy="535114"/>
        </a:xfrm>
        <a:prstGeom prst="rect">
          <a:avLst/>
        </a:prstGeom>
      </xdr:spPr>
    </xdr:pic>
    <xdr:clientData/>
  </xdr:twoCellAnchor>
  <xdr:twoCellAnchor editAs="oneCell">
    <xdr:from>
      <xdr:col>6</xdr:col>
      <xdr:colOff>239077</xdr:colOff>
      <xdr:row>24</xdr:row>
      <xdr:rowOff>97969</xdr:rowOff>
    </xdr:from>
    <xdr:to>
      <xdr:col>7</xdr:col>
      <xdr:colOff>512598</xdr:colOff>
      <xdr:row>28</xdr:row>
      <xdr:rowOff>28454</xdr:rowOff>
    </xdr:to>
    <xdr:pic>
      <xdr:nvPicPr>
        <xdr:cNvPr id="14" name="Imagem 13">
          <a:extLst>
            <a:ext uri="{FF2B5EF4-FFF2-40B4-BE49-F238E27FC236}">
              <a16:creationId xmlns:a16="http://schemas.microsoft.com/office/drawing/2014/main" id="{EC05EE94-1161-425F-9F51-CC34B0DD968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791" t="26154" r="25490" b="23077"/>
        <a:stretch/>
      </xdr:blipFill>
      <xdr:spPr>
        <a:xfrm>
          <a:off x="4299941" y="4049080"/>
          <a:ext cx="1041793" cy="589004"/>
        </a:xfrm>
        <a:prstGeom prst="rect">
          <a:avLst/>
        </a:prstGeom>
      </xdr:spPr>
    </xdr:pic>
    <xdr:clientData/>
  </xdr:twoCellAnchor>
  <xdr:twoCellAnchor editAs="oneCell">
    <xdr:from>
      <xdr:col>4</xdr:col>
      <xdr:colOff>455430</xdr:colOff>
      <xdr:row>39</xdr:row>
      <xdr:rowOff>142875</xdr:rowOff>
    </xdr:from>
    <xdr:to>
      <xdr:col>5</xdr:col>
      <xdr:colOff>68158</xdr:colOff>
      <xdr:row>42</xdr:row>
      <xdr:rowOff>95250</xdr:rowOff>
    </xdr:to>
    <xdr:pic>
      <xdr:nvPicPr>
        <xdr:cNvPr id="18" name="Imagem 14">
          <a:extLst>
            <a:ext uri="{FF2B5EF4-FFF2-40B4-BE49-F238E27FC236}">
              <a16:creationId xmlns:a16="http://schemas.microsoft.com/office/drawing/2014/main" id="{09B0BD5E-FD89-4252-8ED0-3480DFD0A0E9}"/>
            </a:ext>
            <a:ext uri="{147F2762-F138-4A5C-976F-8EAC2B608ADB}">
              <a16:predDERef xmlns:a16="http://schemas.microsoft.com/office/drawing/2014/main" pred="{EC05EE94-1161-425F-9F51-CC34B0DD9687}"/>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1142" r="29560"/>
        <a:stretch/>
      </xdr:blipFill>
      <xdr:spPr>
        <a:xfrm>
          <a:off x="2979751" y="6563431"/>
          <a:ext cx="381000" cy="446263"/>
        </a:xfrm>
        <a:prstGeom prst="rect">
          <a:avLst/>
        </a:prstGeom>
      </xdr:spPr>
    </xdr:pic>
    <xdr:clientData/>
  </xdr:twoCellAnchor>
  <xdr:twoCellAnchor>
    <xdr:from>
      <xdr:col>1</xdr:col>
      <xdr:colOff>132415</xdr:colOff>
      <xdr:row>34</xdr:row>
      <xdr:rowOff>24596</xdr:rowOff>
    </xdr:from>
    <xdr:to>
      <xdr:col>4</xdr:col>
      <xdr:colOff>133427</xdr:colOff>
      <xdr:row>36</xdr:row>
      <xdr:rowOff>151643</xdr:rowOff>
    </xdr:to>
    <xdr:sp macro="" textlink="">
      <xdr:nvSpPr>
        <xdr:cNvPr id="16" name="Retângulo Arredondado 8">
          <a:hlinkClick xmlns:r="http://schemas.openxmlformats.org/officeDocument/2006/relationships" r:id="rId12"/>
          <a:extLst>
            <a:ext uri="{FF2B5EF4-FFF2-40B4-BE49-F238E27FC236}">
              <a16:creationId xmlns:a16="http://schemas.microsoft.com/office/drawing/2014/main" id="{F25CAD4E-2325-4C1D-8ED4-66F2FDA6DB0E}"/>
            </a:ext>
          </a:extLst>
        </xdr:cNvPr>
        <xdr:cNvSpPr/>
      </xdr:nvSpPr>
      <xdr:spPr>
        <a:xfrm flipH="1">
          <a:off x="351921" y="5622003"/>
          <a:ext cx="2305827" cy="456307"/>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DRE</a:t>
          </a:r>
          <a:r>
            <a:rPr lang="pt-BR" sz="1200" b="0" baseline="0">
              <a:latin typeface="Bradesco Sans SemiBold" panose="00000700000000000000" pitchFamily="2" charset="0"/>
            </a:rPr>
            <a:t> por país</a:t>
          </a:r>
          <a:endParaRPr lang="pt-BR" sz="1200" b="0">
            <a:latin typeface="Bradesco Sans SemiBold" panose="000007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589321</xdr:colOff>
      <xdr:row>2</xdr:row>
      <xdr:rowOff>13197</xdr:rowOff>
    </xdr:from>
    <xdr:to>
      <xdr:col>13</xdr:col>
      <xdr:colOff>545353</xdr:colOff>
      <xdr:row>4</xdr:row>
      <xdr:rowOff>29882</xdr:rowOff>
    </xdr:to>
    <xdr:sp macro="" textlink="">
      <xdr:nvSpPr>
        <xdr:cNvPr id="2" name="TextBox 2">
          <a:extLst>
            <a:ext uri="{FF2B5EF4-FFF2-40B4-BE49-F238E27FC236}">
              <a16:creationId xmlns:a16="http://schemas.microsoft.com/office/drawing/2014/main" id="{00000000-0008-0000-0300-000002000000}"/>
            </a:ext>
          </a:extLst>
        </xdr:cNvPr>
        <xdr:cNvSpPr txBox="1"/>
      </xdr:nvSpPr>
      <xdr:spPr>
        <a:xfrm>
          <a:off x="5183733" y="341903"/>
          <a:ext cx="10071208" cy="345391"/>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Ambiental </a:t>
          </a:r>
          <a:endParaRPr lang="en-AU" sz="1800">
            <a:solidFill>
              <a:schemeClr val="bg1"/>
            </a:solidFill>
            <a:effectLst/>
          </a:endParaRPr>
        </a:p>
      </xdr:txBody>
    </xdr:sp>
    <xdr:clientData/>
  </xdr:twoCellAnchor>
  <xdr:twoCellAnchor>
    <xdr:from>
      <xdr:col>14</xdr:col>
      <xdr:colOff>1076325</xdr:colOff>
      <xdr:row>1</xdr:row>
      <xdr:rowOff>152400</xdr:rowOff>
    </xdr:from>
    <xdr:to>
      <xdr:col>15</xdr:col>
      <xdr:colOff>0</xdr:colOff>
      <xdr:row>4</xdr:row>
      <xdr:rowOff>9525</xdr:rowOff>
    </xdr:to>
    <xdr:sp macro="" textlink="">
      <xdr:nvSpPr>
        <xdr:cNvPr id="3" name="Retângulo Arredondado 3">
          <a:hlinkClick xmlns:r="http://schemas.openxmlformats.org/officeDocument/2006/relationships" r:id="rId1"/>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2000000}"/>
            </a:ext>
          </a:extLst>
        </xdr:cNvPr>
        <xdr:cNvSpPr/>
      </xdr:nvSpPr>
      <xdr:spPr>
        <a:xfrm>
          <a:off x="15792450" y="314325"/>
          <a:ext cx="847725" cy="342900"/>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Voltar</a:t>
          </a:r>
        </a:p>
      </xdr:txBody>
    </xdr:sp>
    <xdr:clientData/>
  </xdr:twoCellAnchor>
  <xdr:twoCellAnchor editAs="oneCell">
    <xdr:from>
      <xdr:col>0</xdr:col>
      <xdr:colOff>206922</xdr:colOff>
      <xdr:row>1</xdr:row>
      <xdr:rowOff>20902</xdr:rowOff>
    </xdr:from>
    <xdr:to>
      <xdr:col>2</xdr:col>
      <xdr:colOff>1123095</xdr:colOff>
      <xdr:row>4</xdr:row>
      <xdr:rowOff>122619</xdr:rowOff>
    </xdr:to>
    <xdr:pic>
      <xdr:nvPicPr>
        <xdr:cNvPr id="5" name="Imagem 4">
          <a:extLst>
            <a:ext uri="{FF2B5EF4-FFF2-40B4-BE49-F238E27FC236}">
              <a16:creationId xmlns:a16="http://schemas.microsoft.com/office/drawing/2014/main" id="{770E745B-8DCE-40B6-860F-7CBF1D299B79}"/>
            </a:ext>
          </a:extLst>
        </xdr:cNvPr>
        <xdr:cNvPicPr>
          <a:picLocks noChangeAspect="1"/>
        </xdr:cNvPicPr>
      </xdr:nvPicPr>
      <xdr:blipFill rotWithShape="1">
        <a:blip xmlns:r="http://schemas.openxmlformats.org/officeDocument/2006/relationships" r:embed="rId2"/>
        <a:srcRect l="4283" t="14493" r="3742" b="9033"/>
        <a:stretch/>
      </xdr:blipFill>
      <xdr:spPr>
        <a:xfrm>
          <a:off x="206922" y="177656"/>
          <a:ext cx="2268385" cy="568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1757257</xdr:colOff>
      <xdr:row>2</xdr:row>
      <xdr:rowOff>42334</xdr:rowOff>
    </xdr:from>
    <xdr:to>
      <xdr:col>11</xdr:col>
      <xdr:colOff>4402667</xdr:colOff>
      <xdr:row>4</xdr:row>
      <xdr:rowOff>95250</xdr:rowOff>
    </xdr:to>
    <xdr:sp macro="" textlink="">
      <xdr:nvSpPr>
        <xdr:cNvPr id="4" name="TextBox 2">
          <a:extLst>
            <a:ext uri="{FF2B5EF4-FFF2-40B4-BE49-F238E27FC236}">
              <a16:creationId xmlns:a16="http://schemas.microsoft.com/office/drawing/2014/main" id="{00000000-0008-0000-0100-000004000000}"/>
            </a:ext>
          </a:extLst>
        </xdr:cNvPr>
        <xdr:cNvSpPr txBox="1"/>
      </xdr:nvSpPr>
      <xdr:spPr>
        <a:xfrm>
          <a:off x="5313257" y="381001"/>
          <a:ext cx="18361660" cy="391582"/>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Social </a:t>
          </a:r>
          <a:endParaRPr lang="en-AU" sz="1800">
            <a:solidFill>
              <a:schemeClr val="bg1"/>
            </a:solidFill>
            <a:effectLst/>
          </a:endParaRPr>
        </a:p>
      </xdr:txBody>
    </xdr:sp>
    <xdr:clientData/>
  </xdr:twoCellAnchor>
  <xdr:twoCellAnchor editAs="oneCell">
    <xdr:from>
      <xdr:col>1</xdr:col>
      <xdr:colOff>0</xdr:colOff>
      <xdr:row>1</xdr:row>
      <xdr:rowOff>41802</xdr:rowOff>
    </xdr:from>
    <xdr:to>
      <xdr:col>2</xdr:col>
      <xdr:colOff>930748</xdr:colOff>
      <xdr:row>4</xdr:row>
      <xdr:rowOff>143519</xdr:rowOff>
    </xdr:to>
    <xdr:pic>
      <xdr:nvPicPr>
        <xdr:cNvPr id="9" name="Imagem 8">
          <a:extLst>
            <a:ext uri="{FF2B5EF4-FFF2-40B4-BE49-F238E27FC236}">
              <a16:creationId xmlns:a16="http://schemas.microsoft.com/office/drawing/2014/main" id="{0CEC53EE-A046-415E-9701-D0E1ADA81956}"/>
            </a:ext>
          </a:extLst>
        </xdr:cNvPr>
        <xdr:cNvPicPr>
          <a:picLocks noChangeAspect="1"/>
        </xdr:cNvPicPr>
      </xdr:nvPicPr>
      <xdr:blipFill rotWithShape="1">
        <a:blip xmlns:r="http://schemas.openxmlformats.org/officeDocument/2006/relationships" r:embed="rId1"/>
        <a:srcRect l="4283" t="14493" r="3742" b="9033"/>
        <a:stretch/>
      </xdr:blipFill>
      <xdr:spPr>
        <a:xfrm>
          <a:off x="219456" y="198556"/>
          <a:ext cx="2268385" cy="568805"/>
        </a:xfrm>
        <a:prstGeom prst="rect">
          <a:avLst/>
        </a:prstGeom>
      </xdr:spPr>
    </xdr:pic>
    <xdr:clientData/>
  </xdr:twoCellAnchor>
  <xdr:twoCellAnchor>
    <xdr:from>
      <xdr:col>12</xdr:col>
      <xdr:colOff>2781300</xdr:colOff>
      <xdr:row>2</xdr:row>
      <xdr:rowOff>57150</xdr:rowOff>
    </xdr:from>
    <xdr:to>
      <xdr:col>13</xdr:col>
      <xdr:colOff>0</xdr:colOff>
      <xdr:row>4</xdr:row>
      <xdr:rowOff>66675</xdr:rowOff>
    </xdr:to>
    <xdr:sp macro="" textlink="">
      <xdr:nvSpPr>
        <xdr:cNvPr id="2" name="Retângulo Arredondado 3">
          <a:hlinkClick xmlns:r="http://schemas.openxmlformats.org/officeDocument/2006/relationships" r:id="rId2"/>
          <a:extLst>
            <a:ext uri="{FF2B5EF4-FFF2-40B4-BE49-F238E27FC236}">
              <a16:creationId xmlns:a16="http://schemas.microsoft.com/office/drawing/2014/main" id="{B27E97BC-8C9B-4429-8995-2C9D516CB22F}"/>
            </a:ext>
            <a:ext uri="{147F2762-F138-4A5C-976F-8EAC2B608ADB}">
              <a16:predDERef xmlns:a16="http://schemas.microsoft.com/office/drawing/2014/main" pred="{0CEC53EE-A046-415E-9701-D0E1ADA81956}"/>
            </a:ext>
          </a:extLst>
        </xdr:cNvPr>
        <xdr:cNvSpPr/>
      </xdr:nvSpPr>
      <xdr:spPr>
        <a:xfrm>
          <a:off x="18497550" y="381000"/>
          <a:ext cx="800100" cy="33337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778938</xdr:colOff>
      <xdr:row>2</xdr:row>
      <xdr:rowOff>33867</xdr:rowOff>
    </xdr:from>
    <xdr:to>
      <xdr:col>11</xdr:col>
      <xdr:colOff>237072</xdr:colOff>
      <xdr:row>4</xdr:row>
      <xdr:rowOff>42335</xdr:rowOff>
    </xdr:to>
    <xdr:sp macro="" textlink="">
      <xdr:nvSpPr>
        <xdr:cNvPr id="2" name="TextBox 2">
          <a:extLst>
            <a:ext uri="{FF2B5EF4-FFF2-40B4-BE49-F238E27FC236}">
              <a16:creationId xmlns:a16="http://schemas.microsoft.com/office/drawing/2014/main" id="{00000000-0008-0000-0200-000002000000}"/>
            </a:ext>
          </a:extLst>
        </xdr:cNvPr>
        <xdr:cNvSpPr txBox="1"/>
      </xdr:nvSpPr>
      <xdr:spPr>
        <a:xfrm>
          <a:off x="3979338" y="372534"/>
          <a:ext cx="15223067" cy="347134"/>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Governança</a:t>
          </a:r>
          <a:endParaRPr lang="en-AU" sz="1800" b="1">
            <a:solidFill>
              <a:schemeClr val="bg1"/>
            </a:solidFill>
            <a:effectLst/>
          </a:endParaRPr>
        </a:p>
      </xdr:txBody>
    </xdr:sp>
    <xdr:clientData/>
  </xdr:twoCellAnchor>
  <xdr:twoCellAnchor editAs="oneCell">
    <xdr:from>
      <xdr:col>1</xdr:col>
      <xdr:colOff>0</xdr:colOff>
      <xdr:row>1</xdr:row>
      <xdr:rowOff>31351</xdr:rowOff>
    </xdr:from>
    <xdr:to>
      <xdr:col>2</xdr:col>
      <xdr:colOff>982614</xdr:colOff>
      <xdr:row>4</xdr:row>
      <xdr:rowOff>126718</xdr:rowOff>
    </xdr:to>
    <xdr:pic>
      <xdr:nvPicPr>
        <xdr:cNvPr id="8" name="Imagem 7">
          <a:extLst>
            <a:ext uri="{FF2B5EF4-FFF2-40B4-BE49-F238E27FC236}">
              <a16:creationId xmlns:a16="http://schemas.microsoft.com/office/drawing/2014/main" id="{2873B5DA-4B0A-4040-BF4D-133280CEC753}"/>
            </a:ext>
          </a:extLst>
        </xdr:cNvPr>
        <xdr:cNvPicPr>
          <a:picLocks noChangeAspect="1"/>
        </xdr:cNvPicPr>
      </xdr:nvPicPr>
      <xdr:blipFill rotWithShape="1">
        <a:blip xmlns:r="http://schemas.openxmlformats.org/officeDocument/2006/relationships" r:embed="rId1"/>
        <a:srcRect l="4283" t="14493" r="3742" b="9033"/>
        <a:stretch/>
      </xdr:blipFill>
      <xdr:spPr>
        <a:xfrm>
          <a:off x="219456" y="188105"/>
          <a:ext cx="2268385" cy="568805"/>
        </a:xfrm>
        <a:prstGeom prst="rect">
          <a:avLst/>
        </a:prstGeom>
      </xdr:spPr>
    </xdr:pic>
    <xdr:clientData/>
  </xdr:twoCellAnchor>
  <xdr:twoCellAnchor>
    <xdr:from>
      <xdr:col>11</xdr:col>
      <xdr:colOff>1666875</xdr:colOff>
      <xdr:row>2</xdr:row>
      <xdr:rowOff>28575</xdr:rowOff>
    </xdr:from>
    <xdr:to>
      <xdr:col>12</xdr:col>
      <xdr:colOff>0</xdr:colOff>
      <xdr:row>4</xdr:row>
      <xdr:rowOff>38100</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DC8D130D-0D50-4C65-87FB-3FC32E2FE94E}"/>
            </a:ext>
            <a:ext uri="{147F2762-F138-4A5C-976F-8EAC2B608ADB}">
              <a16:predDERef xmlns:a16="http://schemas.microsoft.com/office/drawing/2014/main" pred="{2873B5DA-4B0A-4040-BF4D-133280CEC753}"/>
            </a:ext>
          </a:extLst>
        </xdr:cNvPr>
        <xdr:cNvSpPr/>
      </xdr:nvSpPr>
      <xdr:spPr>
        <a:xfrm>
          <a:off x="16021050" y="352425"/>
          <a:ext cx="914400" cy="33337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2295524</xdr:colOff>
      <xdr:row>4</xdr:row>
      <xdr:rowOff>88151</xdr:rowOff>
    </xdr:to>
    <xdr:pic>
      <xdr:nvPicPr>
        <xdr:cNvPr id="2" name="Imagem 1">
          <a:extLst>
            <a:ext uri="{FF2B5EF4-FFF2-40B4-BE49-F238E27FC236}">
              <a16:creationId xmlns:a16="http://schemas.microsoft.com/office/drawing/2014/main" id="{8721C86C-5B9B-4BE2-9287-F3009B167C90}"/>
            </a:ext>
          </a:extLst>
        </xdr:cNvPr>
        <xdr:cNvPicPr>
          <a:picLocks noChangeAspect="1"/>
        </xdr:cNvPicPr>
      </xdr:nvPicPr>
      <xdr:blipFill rotWithShape="1">
        <a:blip xmlns:r="http://schemas.openxmlformats.org/officeDocument/2006/relationships" r:embed="rId1"/>
        <a:srcRect l="4283" t="14493" r="3742" b="9033"/>
        <a:stretch/>
      </xdr:blipFill>
      <xdr:spPr>
        <a:xfrm>
          <a:off x="222250" y="165100"/>
          <a:ext cx="2301874" cy="583451"/>
        </a:xfrm>
        <a:prstGeom prst="rect">
          <a:avLst/>
        </a:prstGeom>
      </xdr:spPr>
    </xdr:pic>
    <xdr:clientData/>
  </xdr:twoCellAnchor>
  <xdr:twoCellAnchor>
    <xdr:from>
      <xdr:col>8</xdr:col>
      <xdr:colOff>400050</xdr:colOff>
      <xdr:row>2</xdr:row>
      <xdr:rowOff>123825</xdr:rowOff>
    </xdr:from>
    <xdr:to>
      <xdr:col>9</xdr:col>
      <xdr:colOff>0</xdr:colOff>
      <xdr:row>4</xdr:row>
      <xdr:rowOff>85725</xdr:rowOff>
    </xdr:to>
    <xdr:sp macro="" textlink="">
      <xdr:nvSpPr>
        <xdr:cNvPr id="4" name="Retângulo Arredondado 3">
          <a:hlinkClick xmlns:r="http://schemas.openxmlformats.org/officeDocument/2006/relationships" r:id="rId2"/>
          <a:extLst>
            <a:ext uri="{FF2B5EF4-FFF2-40B4-BE49-F238E27FC236}">
              <a16:creationId xmlns:a16="http://schemas.microsoft.com/office/drawing/2014/main" id="{1190E32C-152A-4682-BDE7-48790DD2FA0C}"/>
            </a:ext>
            <a:ext uri="{147F2762-F138-4A5C-976F-8EAC2B608ADB}">
              <a16:predDERef xmlns:a16="http://schemas.microsoft.com/office/drawing/2014/main" pred="{8721C86C-5B9B-4BE2-9287-F3009B167C90}"/>
            </a:ext>
          </a:extLst>
        </xdr:cNvPr>
        <xdr:cNvSpPr/>
      </xdr:nvSpPr>
      <xdr:spPr>
        <a:xfrm>
          <a:off x="9953625" y="447675"/>
          <a:ext cx="581025" cy="285750"/>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6349</xdr:rowOff>
    </xdr:from>
    <xdr:to>
      <xdr:col>2</xdr:col>
      <xdr:colOff>1211022</xdr:colOff>
      <xdr:row>4</xdr:row>
      <xdr:rowOff>103292</xdr:rowOff>
    </xdr:to>
    <xdr:pic>
      <xdr:nvPicPr>
        <xdr:cNvPr id="2" name="Imagem 1">
          <a:extLst>
            <a:ext uri="{FF2B5EF4-FFF2-40B4-BE49-F238E27FC236}">
              <a16:creationId xmlns:a16="http://schemas.microsoft.com/office/drawing/2014/main" id="{2C84949F-48EE-47D1-9C48-0AF08838C24E}"/>
            </a:ext>
          </a:extLst>
        </xdr:cNvPr>
        <xdr:cNvPicPr>
          <a:picLocks noChangeAspect="1"/>
        </xdr:cNvPicPr>
      </xdr:nvPicPr>
      <xdr:blipFill rotWithShape="1">
        <a:blip xmlns:r="http://schemas.openxmlformats.org/officeDocument/2006/relationships" r:embed="rId1"/>
        <a:srcRect l="4283" t="14493" r="3742" b="9033"/>
        <a:stretch/>
      </xdr:blipFill>
      <xdr:spPr>
        <a:xfrm>
          <a:off x="222249" y="165099"/>
          <a:ext cx="2233373" cy="573193"/>
        </a:xfrm>
        <a:prstGeom prst="rect">
          <a:avLst/>
        </a:prstGeom>
      </xdr:spPr>
    </xdr:pic>
    <xdr:clientData/>
  </xdr:twoCellAnchor>
  <xdr:twoCellAnchor editAs="oneCell">
    <xdr:from>
      <xdr:col>2</xdr:col>
      <xdr:colOff>2897404</xdr:colOff>
      <xdr:row>1</xdr:row>
      <xdr:rowOff>47574</xdr:rowOff>
    </xdr:from>
    <xdr:to>
      <xdr:col>4</xdr:col>
      <xdr:colOff>93574</xdr:colOff>
      <xdr:row>5</xdr:row>
      <xdr:rowOff>1814</xdr:rowOff>
    </xdr:to>
    <xdr:pic>
      <xdr:nvPicPr>
        <xdr:cNvPr id="3" name="Imagem 2">
          <a:extLst>
            <a:ext uri="{FF2B5EF4-FFF2-40B4-BE49-F238E27FC236}">
              <a16:creationId xmlns:a16="http://schemas.microsoft.com/office/drawing/2014/main" id="{F20C2444-B40F-4C68-B978-51D79CBDD10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5639" b="36690"/>
        <a:stretch/>
      </xdr:blipFill>
      <xdr:spPr>
        <a:xfrm>
          <a:off x="4149261" y="210860"/>
          <a:ext cx="4144884" cy="602847"/>
        </a:xfrm>
        <a:prstGeom prst="rect">
          <a:avLst/>
        </a:prstGeom>
      </xdr:spPr>
    </xdr:pic>
    <xdr:clientData/>
  </xdr:twoCellAnchor>
  <xdr:twoCellAnchor editAs="oneCell">
    <xdr:from>
      <xdr:col>1</xdr:col>
      <xdr:colOff>197650</xdr:colOff>
      <xdr:row>24</xdr:row>
      <xdr:rowOff>158750</xdr:rowOff>
    </xdr:from>
    <xdr:to>
      <xdr:col>1</xdr:col>
      <xdr:colOff>731300</xdr:colOff>
      <xdr:row>25</xdr:row>
      <xdr:rowOff>38350</xdr:rowOff>
    </xdr:to>
    <xdr:pic>
      <xdr:nvPicPr>
        <xdr:cNvPr id="4" name="Imagem 3">
          <a:extLst>
            <a:ext uri="{FF2B5EF4-FFF2-40B4-BE49-F238E27FC236}">
              <a16:creationId xmlns:a16="http://schemas.microsoft.com/office/drawing/2014/main" id="{3282CBBC-DD5D-4AF5-9922-7024D67F35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900" y="1384300"/>
          <a:ext cx="533650" cy="540000"/>
        </a:xfrm>
        <a:prstGeom prst="rect">
          <a:avLst/>
        </a:prstGeom>
      </xdr:spPr>
    </xdr:pic>
    <xdr:clientData/>
  </xdr:twoCellAnchor>
  <xdr:twoCellAnchor editAs="oneCell">
    <xdr:from>
      <xdr:col>1</xdr:col>
      <xdr:colOff>201600</xdr:colOff>
      <xdr:row>26</xdr:row>
      <xdr:rowOff>111900</xdr:rowOff>
    </xdr:from>
    <xdr:to>
      <xdr:col>1</xdr:col>
      <xdr:colOff>741600</xdr:colOff>
      <xdr:row>27</xdr:row>
      <xdr:rowOff>321700</xdr:rowOff>
    </xdr:to>
    <xdr:pic>
      <xdr:nvPicPr>
        <xdr:cNvPr id="5" name="Imagem 4">
          <a:extLst>
            <a:ext uri="{FF2B5EF4-FFF2-40B4-BE49-F238E27FC236}">
              <a16:creationId xmlns:a16="http://schemas.microsoft.com/office/drawing/2014/main" id="{03FF187A-52E5-46AC-A61B-1DC9862101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3850" y="2829700"/>
          <a:ext cx="540000" cy="540000"/>
        </a:xfrm>
        <a:prstGeom prst="rect">
          <a:avLst/>
        </a:prstGeom>
      </xdr:spPr>
    </xdr:pic>
    <xdr:clientData/>
  </xdr:twoCellAnchor>
  <xdr:twoCellAnchor editAs="oneCell">
    <xdr:from>
      <xdr:col>1</xdr:col>
      <xdr:colOff>205552</xdr:colOff>
      <xdr:row>31</xdr:row>
      <xdr:rowOff>122200</xdr:rowOff>
    </xdr:from>
    <xdr:to>
      <xdr:col>1</xdr:col>
      <xdr:colOff>745296</xdr:colOff>
      <xdr:row>31</xdr:row>
      <xdr:rowOff>655850</xdr:rowOff>
    </xdr:to>
    <xdr:pic>
      <xdr:nvPicPr>
        <xdr:cNvPr id="6" name="Imagem 5">
          <a:extLst>
            <a:ext uri="{FF2B5EF4-FFF2-40B4-BE49-F238E27FC236}">
              <a16:creationId xmlns:a16="http://schemas.microsoft.com/office/drawing/2014/main" id="{69609322-B534-4338-A19A-F4F225E8D2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7802" y="5818150"/>
          <a:ext cx="539744" cy="533650"/>
        </a:xfrm>
        <a:prstGeom prst="rect">
          <a:avLst/>
        </a:prstGeom>
      </xdr:spPr>
    </xdr:pic>
    <xdr:clientData/>
  </xdr:twoCellAnchor>
  <xdr:twoCellAnchor editAs="oneCell">
    <xdr:from>
      <xdr:col>1</xdr:col>
      <xdr:colOff>209500</xdr:colOff>
      <xdr:row>35</xdr:row>
      <xdr:rowOff>113450</xdr:rowOff>
    </xdr:from>
    <xdr:to>
      <xdr:col>1</xdr:col>
      <xdr:colOff>749500</xdr:colOff>
      <xdr:row>36</xdr:row>
      <xdr:rowOff>2095</xdr:rowOff>
    </xdr:to>
    <xdr:pic>
      <xdr:nvPicPr>
        <xdr:cNvPr id="7" name="Imagem 6">
          <a:extLst>
            <a:ext uri="{FF2B5EF4-FFF2-40B4-BE49-F238E27FC236}">
              <a16:creationId xmlns:a16="http://schemas.microsoft.com/office/drawing/2014/main" id="{A9DBFEB6-4646-45E0-8897-C924A532B07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1750" y="9282850"/>
          <a:ext cx="540000" cy="549348"/>
        </a:xfrm>
        <a:prstGeom prst="rect">
          <a:avLst/>
        </a:prstGeom>
      </xdr:spPr>
    </xdr:pic>
    <xdr:clientData/>
  </xdr:twoCellAnchor>
  <xdr:twoCellAnchor editAs="oneCell">
    <xdr:from>
      <xdr:col>1</xdr:col>
      <xdr:colOff>207100</xdr:colOff>
      <xdr:row>37</xdr:row>
      <xdr:rowOff>104700</xdr:rowOff>
    </xdr:from>
    <xdr:to>
      <xdr:col>1</xdr:col>
      <xdr:colOff>753450</xdr:colOff>
      <xdr:row>38</xdr:row>
      <xdr:rowOff>962</xdr:rowOff>
    </xdr:to>
    <xdr:pic>
      <xdr:nvPicPr>
        <xdr:cNvPr id="8" name="Imagem 7">
          <a:extLst>
            <a:ext uri="{FF2B5EF4-FFF2-40B4-BE49-F238E27FC236}">
              <a16:creationId xmlns:a16="http://schemas.microsoft.com/office/drawing/2014/main" id="{823AB034-1D5A-4DBA-BF49-E3A7DC154CB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29350" y="11096550"/>
          <a:ext cx="546350" cy="556663"/>
        </a:xfrm>
        <a:prstGeom prst="rect">
          <a:avLst/>
        </a:prstGeom>
      </xdr:spPr>
    </xdr:pic>
    <xdr:clientData/>
  </xdr:twoCellAnchor>
  <xdr:twoCellAnchor editAs="oneCell">
    <xdr:from>
      <xdr:col>1</xdr:col>
      <xdr:colOff>211053</xdr:colOff>
      <xdr:row>40</xdr:row>
      <xdr:rowOff>127700</xdr:rowOff>
    </xdr:from>
    <xdr:to>
      <xdr:col>1</xdr:col>
      <xdr:colOff>750797</xdr:colOff>
      <xdr:row>41</xdr:row>
      <xdr:rowOff>172400</xdr:rowOff>
    </xdr:to>
    <xdr:pic>
      <xdr:nvPicPr>
        <xdr:cNvPr id="9" name="Imagem 8">
          <a:extLst>
            <a:ext uri="{FF2B5EF4-FFF2-40B4-BE49-F238E27FC236}">
              <a16:creationId xmlns:a16="http://schemas.microsoft.com/office/drawing/2014/main" id="{C5DB79BD-1626-46BC-B6C5-6ECB67756CC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3303" y="12776900"/>
          <a:ext cx="539744" cy="540000"/>
        </a:xfrm>
        <a:prstGeom prst="rect">
          <a:avLst/>
        </a:prstGeom>
      </xdr:spPr>
    </xdr:pic>
    <xdr:clientData/>
  </xdr:twoCellAnchor>
  <xdr:twoCellAnchor>
    <xdr:from>
      <xdr:col>4</xdr:col>
      <xdr:colOff>2566241</xdr:colOff>
      <xdr:row>2</xdr:row>
      <xdr:rowOff>144934</xdr:rowOff>
    </xdr:from>
    <xdr:to>
      <xdr:col>4</xdr:col>
      <xdr:colOff>3156282</xdr:colOff>
      <xdr:row>4</xdr:row>
      <xdr:rowOff>103677</xdr:rowOff>
    </xdr:to>
    <xdr:sp macro="" textlink="">
      <xdr:nvSpPr>
        <xdr:cNvPr id="10" name="Retângulo Arredondado 3">
          <a:hlinkClick xmlns:r="http://schemas.openxmlformats.org/officeDocument/2006/relationships" r:id="rId9"/>
          <a:extLst>
            <a:ext uri="{FF2B5EF4-FFF2-40B4-BE49-F238E27FC236}">
              <a16:creationId xmlns:a16="http://schemas.microsoft.com/office/drawing/2014/main" id="{8C3E02A8-86FF-4EA3-8646-773CF7845C29}"/>
            </a:ext>
          </a:extLst>
        </xdr:cNvPr>
        <xdr:cNvSpPr/>
      </xdr:nvSpPr>
      <xdr:spPr>
        <a:xfrm>
          <a:off x="10766812" y="471505"/>
          <a:ext cx="590041" cy="2853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xdr:colOff>
      <xdr:row>1</xdr:row>
      <xdr:rowOff>6350</xdr:rowOff>
    </xdr:from>
    <xdr:to>
      <xdr:col>2</xdr:col>
      <xdr:colOff>845866</xdr:colOff>
      <xdr:row>4</xdr:row>
      <xdr:rowOff>20901</xdr:rowOff>
    </xdr:to>
    <xdr:pic>
      <xdr:nvPicPr>
        <xdr:cNvPr id="2" name="Imagem 1">
          <a:extLst>
            <a:ext uri="{FF2B5EF4-FFF2-40B4-BE49-F238E27FC236}">
              <a16:creationId xmlns:a16="http://schemas.microsoft.com/office/drawing/2014/main" id="{52821DCE-3355-413B-B3F3-21EF1E1B7F52}"/>
            </a:ext>
          </a:extLst>
        </xdr:cNvPr>
        <xdr:cNvPicPr>
          <a:picLocks noChangeAspect="1"/>
        </xdr:cNvPicPr>
      </xdr:nvPicPr>
      <xdr:blipFill rotWithShape="1">
        <a:blip xmlns:r="http://schemas.openxmlformats.org/officeDocument/2006/relationships" r:embed="rId1"/>
        <a:srcRect l="4283" t="14493" r="3742" b="9033"/>
        <a:stretch/>
      </xdr:blipFill>
      <xdr:spPr>
        <a:xfrm>
          <a:off x="228600" y="165100"/>
          <a:ext cx="2179366" cy="560651"/>
        </a:xfrm>
        <a:prstGeom prst="rect">
          <a:avLst/>
        </a:prstGeom>
      </xdr:spPr>
    </xdr:pic>
    <xdr:clientData/>
  </xdr:twoCellAnchor>
  <xdr:twoCellAnchor>
    <xdr:from>
      <xdr:col>7</xdr:col>
      <xdr:colOff>2799751</xdr:colOff>
      <xdr:row>1</xdr:row>
      <xdr:rowOff>148913</xdr:rowOff>
    </xdr:from>
    <xdr:to>
      <xdr:col>7</xdr:col>
      <xdr:colOff>3395824</xdr:colOff>
      <xdr:row>3</xdr:row>
      <xdr:rowOff>59413</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08F97097-608B-4CC1-92EF-D90A02D51491}"/>
            </a:ext>
          </a:extLst>
        </xdr:cNvPr>
        <xdr:cNvSpPr/>
      </xdr:nvSpPr>
      <xdr:spPr>
        <a:xfrm>
          <a:off x="13582051" y="314013"/>
          <a:ext cx="596073" cy="304200"/>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Voltar</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cw-fs-066\D8394_1\Compartilhado_Secoes\Sustentabilidade\Comunicacao\Relatorios\00_Relatorio_Integrado\2023\04_asseguracao\05_evidencias_ESG\01_Subidos-no-OneDrive\Patrimonio_RI-2023.xlsx" TargetMode="External"/><Relationship Id="rId1" Type="http://schemas.openxmlformats.org/officeDocument/2006/relationships/externalLinkPath" Target="/Compartilhado_Secoes/Sustentabilidade/Comunicacao/Relatorios/00_Relatorio_Integrado/2023/04_asseguracao/05_evidencias_ESG/01_Subidos-no-OneDrive/Patrimonio_R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01-1_Materiais"/>
      <sheetName val="302-1_Energia"/>
      <sheetName val="302-2_Energia-foraOrg"/>
      <sheetName val="302-1&amp;2_Memoria_Calculo"/>
      <sheetName val="302-3 e 305_dados"/>
      <sheetName val="302-3_IntensidadeEnergetica"/>
      <sheetName val="302-4_ReducaoConsumoEnergia"/>
      <sheetName val="303_Agua"/>
      <sheetName val="GEE_DADOS"/>
      <sheetName val="305-1_Escopo1"/>
      <sheetName val="305-2_Escopo2"/>
      <sheetName val="305-3_Escopo3"/>
      <sheetName val="305-3_Escopo3 (final)"/>
      <sheetName val="305-4_IntensidadeEmissoes"/>
      <sheetName val="305-5_ReducoesEmissoes"/>
      <sheetName val="306-1 e 306-2_GestaoResiduos"/>
      <sheetName val="306-3 4 e 5_Residuos"/>
      <sheetName val="Metas"/>
    </sheetNames>
    <sheetDataSet>
      <sheetData sheetId="0"/>
      <sheetData sheetId="1"/>
      <sheetData sheetId="2"/>
      <sheetData sheetId="3"/>
      <sheetData sheetId="4"/>
      <sheetData sheetId="5"/>
      <sheetData sheetId="6"/>
      <sheetData sheetId="7"/>
      <sheetData sheetId="8">
        <row r="29">
          <cell r="M29">
            <v>58109.89</v>
          </cell>
        </row>
        <row r="32">
          <cell r="M32">
            <v>167.88</v>
          </cell>
        </row>
      </sheetData>
      <sheetData sheetId="9"/>
      <sheetData sheetId="10"/>
      <sheetData sheetId="11"/>
      <sheetData sheetId="12"/>
      <sheetData sheetId="13"/>
      <sheetData sheetId="14"/>
      <sheetData sheetId="15"/>
      <sheetData sheetId="16"/>
      <sheetData sheetId="17"/>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a 1">
      <a:majorFont>
        <a:latin typeface="Bradesco Sans"/>
        <a:ea typeface=""/>
        <a:cs typeface=""/>
      </a:majorFont>
      <a:minorFont>
        <a:latin typeface="Bradesc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4C7E-EDB4-4169-A342-5D92241F4E16}">
  <sheetPr>
    <tabColor theme="0"/>
  </sheetPr>
  <dimension ref="A1:R52"/>
  <sheetViews>
    <sheetView showGridLines="0" tabSelected="1" topLeftCell="A3" zoomScale="60" zoomScaleNormal="60" workbookViewId="0">
      <selection activeCell="A48" sqref="A48"/>
    </sheetView>
  </sheetViews>
  <sheetFormatPr defaultColWidth="0" defaultRowHeight="13" customHeight="1" zeroHeight="1"/>
  <cols>
    <col min="1" max="1" width="2.69140625" customWidth="1"/>
    <col min="2" max="13" width="9.3046875" customWidth="1"/>
    <col min="14" max="14" width="2.69140625" customWidth="1"/>
    <col min="15" max="17" width="9.3046875" hidden="1" customWidth="1"/>
    <col min="18" max="18" width="0" hidden="1" customWidth="1"/>
    <col min="19" max="16384" width="9.3046875" hidden="1"/>
  </cols>
  <sheetData>
    <row r="1" spans="1:17" s="325" customFormat="1">
      <c r="A1"/>
      <c r="B1"/>
      <c r="C1"/>
      <c r="D1"/>
      <c r="E1"/>
      <c r="F1"/>
      <c r="G1"/>
      <c r="H1"/>
      <c r="I1"/>
      <c r="J1"/>
      <c r="K1"/>
      <c r="L1"/>
      <c r="M1"/>
      <c r="N1"/>
      <c r="O1"/>
      <c r="P1"/>
      <c r="Q1"/>
    </row>
    <row r="2" spans="1:17" s="325" customFormat="1">
      <c r="A2"/>
      <c r="B2" s="471" t="e" vm="1">
        <v>#VALUE!</v>
      </c>
      <c r="C2" s="471"/>
      <c r="D2" s="471"/>
      <c r="E2" s="471"/>
      <c r="F2" s="471"/>
      <c r="G2" s="471"/>
      <c r="H2" s="471"/>
      <c r="I2" s="471"/>
      <c r="J2" s="471"/>
      <c r="K2" s="471"/>
      <c r="L2" s="471"/>
      <c r="M2" s="471"/>
      <c r="N2"/>
      <c r="O2"/>
      <c r="P2"/>
      <c r="Q2"/>
    </row>
    <row r="3" spans="1:17" s="325" customFormat="1">
      <c r="A3"/>
      <c r="B3" s="471"/>
      <c r="C3" s="471"/>
      <c r="D3" s="471"/>
      <c r="E3" s="471"/>
      <c r="F3" s="471"/>
      <c r="G3" s="471"/>
      <c r="H3" s="471"/>
      <c r="I3" s="471"/>
      <c r="J3" s="471"/>
      <c r="K3" s="471"/>
      <c r="L3" s="471"/>
      <c r="M3" s="471"/>
      <c r="N3"/>
      <c r="O3"/>
      <c r="P3"/>
      <c r="Q3"/>
    </row>
    <row r="4" spans="1:17" s="325" customFormat="1">
      <c r="A4"/>
      <c r="B4" s="471"/>
      <c r="C4" s="471"/>
      <c r="D4" s="471"/>
      <c r="E4" s="471"/>
      <c r="F4" s="471"/>
      <c r="G4" s="471"/>
      <c r="H4" s="471"/>
      <c r="I4" s="471"/>
      <c r="J4" s="471"/>
      <c r="K4" s="471"/>
      <c r="L4" s="471"/>
      <c r="M4" s="471"/>
      <c r="N4"/>
      <c r="O4"/>
      <c r="P4"/>
      <c r="Q4"/>
    </row>
    <row r="5" spans="1:17" s="325" customFormat="1">
      <c r="A5"/>
      <c r="B5" s="471"/>
      <c r="C5" s="471"/>
      <c r="D5" s="471"/>
      <c r="E5" s="471"/>
      <c r="F5" s="471"/>
      <c r="G5" s="471"/>
      <c r="H5" s="471"/>
      <c r="I5" s="471"/>
      <c r="J5" s="471"/>
      <c r="K5" s="471"/>
      <c r="L5" s="471"/>
      <c r="M5" s="471"/>
      <c r="N5"/>
      <c r="O5"/>
      <c r="P5"/>
      <c r="Q5"/>
    </row>
    <row r="6" spans="1:17" s="325" customFormat="1">
      <c r="A6"/>
      <c r="B6" s="471"/>
      <c r="C6" s="471"/>
      <c r="D6" s="471"/>
      <c r="E6" s="471"/>
      <c r="F6" s="471"/>
      <c r="G6" s="471"/>
      <c r="H6" s="471"/>
      <c r="I6" s="471"/>
      <c r="J6" s="471"/>
      <c r="K6" s="471"/>
      <c r="L6" s="471"/>
      <c r="M6" s="471"/>
      <c r="N6"/>
      <c r="O6"/>
      <c r="P6"/>
      <c r="Q6"/>
    </row>
    <row r="7" spans="1:17" s="325" customFormat="1">
      <c r="A7"/>
      <c r="B7" s="471"/>
      <c r="C7" s="471"/>
      <c r="D7" s="471"/>
      <c r="E7" s="471"/>
      <c r="F7" s="471"/>
      <c r="G7" s="471"/>
      <c r="H7" s="471"/>
      <c r="I7" s="471"/>
      <c r="J7" s="471"/>
      <c r="K7" s="471"/>
      <c r="L7" s="471"/>
      <c r="M7" s="471"/>
      <c r="N7"/>
      <c r="O7"/>
      <c r="P7"/>
      <c r="Q7"/>
    </row>
    <row r="8" spans="1:17" s="325" customFormat="1">
      <c r="A8"/>
      <c r="B8" s="471"/>
      <c r="C8" s="471"/>
      <c r="D8" s="471"/>
      <c r="E8" s="471"/>
      <c r="F8" s="471"/>
      <c r="G8" s="471"/>
      <c r="H8" s="471"/>
      <c r="I8" s="471"/>
      <c r="J8" s="471"/>
      <c r="K8" s="471"/>
      <c r="L8" s="471"/>
      <c r="M8" s="471"/>
      <c r="N8"/>
      <c r="O8"/>
      <c r="P8"/>
      <c r="Q8"/>
    </row>
    <row r="9" spans="1:17" s="325" customFormat="1">
      <c r="A9"/>
      <c r="B9" s="471"/>
      <c r="C9" s="471"/>
      <c r="D9" s="471"/>
      <c r="E9" s="471"/>
      <c r="F9" s="471"/>
      <c r="G9" s="471"/>
      <c r="H9" s="471"/>
      <c r="I9" s="471"/>
      <c r="J9" s="471"/>
      <c r="K9" s="471"/>
      <c r="L9" s="471"/>
      <c r="M9" s="471"/>
      <c r="N9"/>
      <c r="O9"/>
      <c r="P9"/>
      <c r="Q9"/>
    </row>
    <row r="10" spans="1:17" s="325" customFormat="1">
      <c r="A10"/>
      <c r="B10" s="471"/>
      <c r="C10" s="471"/>
      <c r="D10" s="471"/>
      <c r="E10" s="471"/>
      <c r="F10" s="471"/>
      <c r="G10" s="471"/>
      <c r="H10" s="471"/>
      <c r="I10" s="471"/>
      <c r="J10" s="471"/>
      <c r="K10" s="471"/>
      <c r="L10" s="471"/>
      <c r="M10" s="471"/>
      <c r="N10"/>
      <c r="O10"/>
      <c r="P10"/>
      <c r="Q10"/>
    </row>
    <row r="11" spans="1:17" s="325" customFormat="1">
      <c r="A11"/>
      <c r="B11" s="471"/>
      <c r="C11" s="471"/>
      <c r="D11" s="471"/>
      <c r="E11" s="471"/>
      <c r="F11" s="471"/>
      <c r="G11" s="471"/>
      <c r="H11" s="471"/>
      <c r="I11" s="471"/>
      <c r="J11" s="471"/>
      <c r="K11" s="471"/>
      <c r="L11" s="471"/>
      <c r="M11" s="471"/>
      <c r="N11"/>
      <c r="O11"/>
      <c r="P11"/>
      <c r="Q11"/>
    </row>
    <row r="12" spans="1:17">
      <c r="B12" s="471"/>
      <c r="C12" s="471"/>
      <c r="D12" s="471"/>
      <c r="E12" s="471"/>
      <c r="F12" s="471"/>
      <c r="G12" s="471"/>
      <c r="H12" s="471"/>
      <c r="I12" s="471"/>
      <c r="J12" s="471"/>
      <c r="K12" s="471"/>
      <c r="L12" s="471"/>
      <c r="M12" s="471"/>
    </row>
    <row r="13" spans="1:17">
      <c r="B13" s="471"/>
      <c r="C13" s="471"/>
      <c r="D13" s="471"/>
      <c r="E13" s="471"/>
      <c r="F13" s="471"/>
      <c r="G13" s="471"/>
      <c r="H13" s="471"/>
      <c r="I13" s="471"/>
      <c r="J13" s="471"/>
      <c r="K13" s="471"/>
      <c r="L13" s="471"/>
      <c r="M13" s="471"/>
    </row>
    <row r="14" spans="1:17">
      <c r="B14" s="471"/>
      <c r="C14" s="471"/>
      <c r="D14" s="471"/>
      <c r="E14" s="471"/>
      <c r="F14" s="471"/>
      <c r="G14" s="471"/>
      <c r="H14" s="471"/>
      <c r="I14" s="471"/>
      <c r="J14" s="471"/>
      <c r="K14" s="471"/>
      <c r="L14" s="471"/>
      <c r="M14" s="471"/>
    </row>
    <row r="15" spans="1:17">
      <c r="B15" s="471"/>
      <c r="C15" s="471"/>
      <c r="D15" s="471"/>
      <c r="E15" s="471"/>
      <c r="F15" s="471"/>
      <c r="G15" s="471"/>
      <c r="H15" s="471"/>
      <c r="I15" s="471"/>
      <c r="J15" s="471"/>
      <c r="K15" s="471"/>
      <c r="L15" s="471"/>
      <c r="M15" s="471"/>
    </row>
    <row r="16" spans="1:17">
      <c r="B16" s="471"/>
      <c r="C16" s="471"/>
      <c r="D16" s="471"/>
      <c r="E16" s="471"/>
      <c r="F16" s="471"/>
      <c r="G16" s="471"/>
      <c r="H16" s="471"/>
      <c r="I16" s="471"/>
      <c r="J16" s="471"/>
      <c r="K16" s="471"/>
      <c r="L16" s="471"/>
      <c r="M16" s="471"/>
    </row>
    <row r="17" spans="2:13">
      <c r="B17" s="471"/>
      <c r="C17" s="471"/>
      <c r="D17" s="471"/>
      <c r="E17" s="471"/>
      <c r="F17" s="471"/>
      <c r="G17" s="471"/>
      <c r="H17" s="471"/>
      <c r="I17" s="471"/>
      <c r="J17" s="471"/>
      <c r="K17" s="471"/>
      <c r="L17" s="471"/>
      <c r="M17" s="471"/>
    </row>
    <row r="18" spans="2:13">
      <c r="B18" s="471"/>
      <c r="C18" s="471"/>
      <c r="D18" s="471"/>
      <c r="E18" s="471"/>
      <c r="F18" s="471"/>
      <c r="G18" s="471"/>
      <c r="H18" s="471"/>
      <c r="I18" s="471"/>
      <c r="J18" s="471"/>
      <c r="K18" s="471"/>
      <c r="L18" s="471"/>
      <c r="M18" s="471"/>
    </row>
    <row r="19" spans="2:13">
      <c r="B19" s="471"/>
      <c r="C19" s="471"/>
      <c r="D19" s="471"/>
      <c r="E19" s="471"/>
      <c r="F19" s="471"/>
      <c r="G19" s="471"/>
      <c r="H19" s="471"/>
      <c r="I19" s="471"/>
      <c r="J19" s="471"/>
      <c r="K19" s="471"/>
      <c r="L19" s="471"/>
      <c r="M19" s="471"/>
    </row>
    <row r="20" spans="2:13">
      <c r="B20" s="471"/>
      <c r="C20" s="471"/>
      <c r="D20" s="471"/>
      <c r="E20" s="471"/>
      <c r="F20" s="471"/>
      <c r="G20" s="471"/>
      <c r="H20" s="471"/>
      <c r="I20" s="471"/>
      <c r="J20" s="471"/>
      <c r="K20" s="471"/>
      <c r="L20" s="471"/>
      <c r="M20" s="471"/>
    </row>
    <row r="21" spans="2:13">
      <c r="B21" s="471"/>
      <c r="C21" s="471"/>
      <c r="D21" s="471"/>
      <c r="E21" s="471"/>
      <c r="F21" s="471"/>
      <c r="G21" s="471"/>
      <c r="H21" s="471"/>
      <c r="I21" s="471"/>
      <c r="J21" s="471"/>
      <c r="K21" s="471"/>
      <c r="L21" s="471"/>
      <c r="M21" s="471"/>
    </row>
    <row r="22" spans="2:13">
      <c r="B22" s="471"/>
      <c r="C22" s="471"/>
      <c r="D22" s="471"/>
      <c r="E22" s="471"/>
      <c r="F22" s="471"/>
      <c r="G22" s="471"/>
      <c r="H22" s="471"/>
      <c r="I22" s="471"/>
      <c r="J22" s="471"/>
      <c r="K22" s="471"/>
      <c r="L22" s="471"/>
      <c r="M22" s="471"/>
    </row>
    <row r="23" spans="2:13"/>
    <row r="24" spans="2:13"/>
    <row r="25" spans="2:13"/>
    <row r="26" spans="2:13"/>
    <row r="27" spans="2:13"/>
    <row r="28" spans="2:13"/>
    <row r="29" spans="2:13"/>
    <row r="30" spans="2:13"/>
    <row r="31" spans="2:13"/>
    <row r="32" spans="2:13"/>
    <row r="33"/>
    <row r="34"/>
    <row r="35"/>
    <row r="36"/>
    <row r="37"/>
    <row r="38"/>
    <row r="39"/>
    <row r="40"/>
    <row r="41"/>
    <row r="42"/>
    <row r="43"/>
    <row r="44"/>
    <row r="45"/>
    <row r="46"/>
    <row r="47"/>
    <row r="48"/>
    <row r="49" spans="1:17" ht="9" customHeight="1"/>
    <row r="50" spans="1:17" hidden="1"/>
    <row r="51" spans="1:17" ht="89.25" customHeight="1">
      <c r="B51" s="470" t="s">
        <v>0</v>
      </c>
      <c r="C51" s="470"/>
      <c r="D51" s="470"/>
      <c r="E51" s="470"/>
      <c r="F51" s="470"/>
      <c r="G51" s="470"/>
      <c r="H51" s="470"/>
      <c r="I51" s="470"/>
      <c r="J51" s="470"/>
      <c r="K51" s="470"/>
      <c r="L51" s="470"/>
      <c r="M51" s="470"/>
      <c r="N51" s="450"/>
      <c r="O51" s="450"/>
      <c r="P51" s="450"/>
      <c r="Q51" s="450"/>
    </row>
    <row r="52" spans="1:17" ht="54.75" customHeight="1">
      <c r="A52" s="450"/>
      <c r="B52" s="450"/>
      <c r="C52" s="450"/>
      <c r="D52" s="450"/>
      <c r="E52" s="450"/>
      <c r="F52" s="450"/>
      <c r="G52" s="450"/>
      <c r="H52" s="450"/>
      <c r="I52" s="450"/>
      <c r="J52" s="450"/>
      <c r="K52" s="450"/>
      <c r="L52" s="450"/>
      <c r="M52" s="450"/>
      <c r="N52" s="450"/>
      <c r="O52" s="450"/>
      <c r="P52" s="450"/>
      <c r="Q52" s="450"/>
    </row>
  </sheetData>
  <sheetProtection selectLockedCells="1" selectUnlockedCells="1"/>
  <mergeCells count="2">
    <mergeCell ref="B51:M51"/>
    <mergeCell ref="B2:M22"/>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A0000"/>
  </sheetPr>
  <dimension ref="A6:W264"/>
  <sheetViews>
    <sheetView showGridLines="0" zoomScale="58" zoomScaleNormal="58" workbookViewId="0">
      <pane ySplit="7" topLeftCell="A8" activePane="bottomLeft" state="frozen"/>
      <selection activeCell="P44" sqref="P44"/>
      <selection pane="bottomLeft" activeCell="N97" sqref="N97"/>
    </sheetView>
  </sheetViews>
  <sheetFormatPr defaultColWidth="8" defaultRowHeight="13"/>
  <cols>
    <col min="1" max="1" width="2.69140625" style="21" customWidth="1"/>
    <col min="2" max="2" width="14.3046875" style="25" customWidth="1"/>
    <col min="3" max="4" width="19.3828125" style="25" customWidth="1"/>
    <col min="5" max="5" width="52.3046875" style="326" customWidth="1"/>
    <col min="6" max="6" width="16" style="9" customWidth="1"/>
    <col min="7" max="9" width="11.69140625" style="9" customWidth="1"/>
    <col min="10" max="13" width="11.69140625" style="21" customWidth="1"/>
    <col min="14" max="14" width="14.53515625" style="21" customWidth="1"/>
    <col min="15" max="15" width="28.84375" style="21" customWidth="1"/>
    <col min="16" max="16" width="2.69140625" style="21" customWidth="1"/>
    <col min="17" max="17" width="9" style="21" bestFit="1" customWidth="1"/>
    <col min="18" max="18" width="9.15234375" style="21" bestFit="1" customWidth="1"/>
    <col min="19" max="20" width="8.53515625" style="21" bestFit="1" customWidth="1"/>
    <col min="21" max="21" width="8.69140625" style="21" bestFit="1" customWidth="1"/>
    <col min="22" max="22" width="9.15234375" style="21" bestFit="1" customWidth="1"/>
    <col min="23" max="16384" width="8" style="21"/>
  </cols>
  <sheetData>
    <row r="6" spans="1:16" ht="13.5" thickBot="1">
      <c r="O6" s="23"/>
      <c r="P6" s="23"/>
    </row>
    <row r="7" spans="1:16" s="2" customFormat="1" ht="21.65" customHeight="1" thickBot="1">
      <c r="B7" s="36" t="s">
        <v>1</v>
      </c>
      <c r="C7" s="37" t="s">
        <v>2</v>
      </c>
      <c r="D7" s="502" t="s">
        <v>3</v>
      </c>
      <c r="E7" s="502"/>
      <c r="F7" s="38" t="s">
        <v>4</v>
      </c>
      <c r="G7" s="38">
        <v>2019</v>
      </c>
      <c r="H7" s="38">
        <v>2020</v>
      </c>
      <c r="I7" s="38">
        <v>2021</v>
      </c>
      <c r="J7" s="38">
        <v>2022</v>
      </c>
      <c r="K7" s="39">
        <v>2023</v>
      </c>
      <c r="L7" s="39">
        <v>2024</v>
      </c>
      <c r="M7" s="39">
        <v>2025</v>
      </c>
      <c r="N7" s="40" t="s">
        <v>5</v>
      </c>
      <c r="O7" s="41" t="s">
        <v>6</v>
      </c>
      <c r="P7" s="304"/>
    </row>
    <row r="8" spans="1:16" ht="20.149999999999999" customHeight="1">
      <c r="A8" s="2"/>
      <c r="B8" s="490" t="s">
        <v>7</v>
      </c>
      <c r="C8" s="480" t="s">
        <v>8</v>
      </c>
      <c r="D8" s="480" t="s">
        <v>9</v>
      </c>
      <c r="E8" s="327" t="s">
        <v>10</v>
      </c>
      <c r="F8" s="55" t="s">
        <v>11</v>
      </c>
      <c r="G8" s="56">
        <v>765.97</v>
      </c>
      <c r="H8" s="56">
        <v>438.33</v>
      </c>
      <c r="I8" s="56">
        <v>336.45</v>
      </c>
      <c r="J8" s="56">
        <v>546.75</v>
      </c>
      <c r="K8" s="56">
        <v>535.00200000000007</v>
      </c>
      <c r="L8" s="56">
        <v>644</v>
      </c>
      <c r="M8" s="56">
        <v>484.23</v>
      </c>
      <c r="N8" s="510" t="s">
        <v>12</v>
      </c>
      <c r="O8" s="484" t="s">
        <v>13</v>
      </c>
      <c r="P8" s="305"/>
    </row>
    <row r="9" spans="1:16" ht="20.149999999999999" customHeight="1">
      <c r="A9" s="2"/>
      <c r="B9" s="490"/>
      <c r="C9" s="480"/>
      <c r="D9" s="476"/>
      <c r="E9" s="328" t="s">
        <v>14</v>
      </c>
      <c r="F9" s="58" t="s">
        <v>11</v>
      </c>
      <c r="G9" s="59">
        <v>973.4</v>
      </c>
      <c r="H9" s="59">
        <v>703.44</v>
      </c>
      <c r="I9" s="59">
        <v>791.17</v>
      </c>
      <c r="J9" s="59">
        <v>1692.73</v>
      </c>
      <c r="K9" s="59">
        <v>1595.1840000000002</v>
      </c>
      <c r="L9" s="59">
        <v>1591</v>
      </c>
      <c r="M9" s="59">
        <v>1617.47</v>
      </c>
      <c r="N9" s="510"/>
      <c r="O9" s="484"/>
      <c r="P9" s="305"/>
    </row>
    <row r="10" spans="1:16" ht="20.149999999999999" customHeight="1">
      <c r="A10" s="2"/>
      <c r="B10" s="490"/>
      <c r="C10" s="480"/>
      <c r="D10" s="476"/>
      <c r="E10" s="329" t="s">
        <v>15</v>
      </c>
      <c r="F10" s="60" t="s">
        <v>11</v>
      </c>
      <c r="G10" s="61">
        <v>8594.39</v>
      </c>
      <c r="H10" s="61">
        <v>12493.09</v>
      </c>
      <c r="I10" s="61">
        <v>13069.84</v>
      </c>
      <c r="J10" s="61">
        <v>11986.58</v>
      </c>
      <c r="K10" s="61">
        <v>14409.841646000001</v>
      </c>
      <c r="L10" s="61">
        <v>17396</v>
      </c>
      <c r="M10" s="61">
        <v>14555.42</v>
      </c>
      <c r="N10" s="510"/>
      <c r="O10" s="484"/>
      <c r="P10" s="305"/>
    </row>
    <row r="11" spans="1:16" ht="20.149999999999999" customHeight="1">
      <c r="A11" s="2"/>
      <c r="B11" s="490"/>
      <c r="C11" s="480"/>
      <c r="D11" s="476"/>
      <c r="E11" s="144" t="s">
        <v>16</v>
      </c>
      <c r="F11" s="62" t="s">
        <v>11</v>
      </c>
      <c r="G11" s="63">
        <f>SUM(G8:G10)</f>
        <v>10333.759999999998</v>
      </c>
      <c r="H11" s="63">
        <f>SUM(H8:H10)</f>
        <v>13634.86</v>
      </c>
      <c r="I11" s="63">
        <f t="shared" ref="I11:K11" si="0">SUM(I8:I10)</f>
        <v>14197.46</v>
      </c>
      <c r="J11" s="63">
        <f t="shared" si="0"/>
        <v>14226.06</v>
      </c>
      <c r="K11" s="63">
        <f t="shared" si="0"/>
        <v>16540.027646000002</v>
      </c>
      <c r="L11" s="63">
        <f>SUM(L8:L10)</f>
        <v>19631</v>
      </c>
      <c r="M11" s="63">
        <f>SUM(M8:M10)</f>
        <v>16657.12</v>
      </c>
      <c r="N11" s="510"/>
      <c r="O11" s="484"/>
      <c r="P11" s="305"/>
    </row>
    <row r="12" spans="1:16" ht="20.149999999999999" customHeight="1">
      <c r="A12" s="2"/>
      <c r="B12" s="490"/>
      <c r="C12" s="480"/>
      <c r="D12" s="476"/>
      <c r="E12" s="191" t="s">
        <v>10</v>
      </c>
      <c r="F12" s="55" t="s">
        <v>11</v>
      </c>
      <c r="G12" s="64">
        <v>79.89</v>
      </c>
      <c r="H12" s="64">
        <v>49.93</v>
      </c>
      <c r="I12" s="64">
        <v>39.22</v>
      </c>
      <c r="J12" s="64">
        <v>56.34</v>
      </c>
      <c r="K12" s="64">
        <v>64.465999999999994</v>
      </c>
      <c r="L12" s="64">
        <v>95</v>
      </c>
      <c r="M12" s="64">
        <v>75.63</v>
      </c>
      <c r="N12" s="510"/>
      <c r="O12" s="484"/>
      <c r="P12" s="305"/>
    </row>
    <row r="13" spans="1:16" ht="20.149999999999999" customHeight="1">
      <c r="A13" s="2"/>
      <c r="B13" s="490"/>
      <c r="C13" s="480"/>
      <c r="D13" s="476"/>
      <c r="E13" s="142" t="s">
        <v>14</v>
      </c>
      <c r="F13" s="60" t="s">
        <v>11</v>
      </c>
      <c r="G13" s="65">
        <v>268.32</v>
      </c>
      <c r="H13" s="65">
        <v>146.88999999999999</v>
      </c>
      <c r="I13" s="65">
        <v>143.82</v>
      </c>
      <c r="J13" s="65">
        <v>194.4</v>
      </c>
      <c r="K13" s="65">
        <v>220.99799999999999</v>
      </c>
      <c r="L13" s="65">
        <v>482.13</v>
      </c>
      <c r="M13" s="65">
        <v>628.67999999999995</v>
      </c>
      <c r="N13" s="510"/>
      <c r="O13" s="484"/>
      <c r="P13" s="305"/>
    </row>
    <row r="14" spans="1:16" ht="20.149999999999999" customHeight="1" thickBot="1">
      <c r="A14" s="2"/>
      <c r="B14" s="490"/>
      <c r="C14" s="480"/>
      <c r="D14" s="494"/>
      <c r="E14" s="83" t="s">
        <v>17</v>
      </c>
      <c r="F14" s="66" t="s">
        <v>11</v>
      </c>
      <c r="G14" s="67">
        <f t="shared" ref="G14:M14" si="1">SUM(G12:G13)</f>
        <v>348.21</v>
      </c>
      <c r="H14" s="67">
        <f t="shared" si="1"/>
        <v>196.82</v>
      </c>
      <c r="I14" s="67">
        <f t="shared" si="1"/>
        <v>183.04</v>
      </c>
      <c r="J14" s="67">
        <f t="shared" si="1"/>
        <v>250.74</v>
      </c>
      <c r="K14" s="67">
        <f t="shared" si="1"/>
        <v>285.464</v>
      </c>
      <c r="L14" s="67">
        <f t="shared" ref="L14" si="2">SUM(L12:L13)</f>
        <v>577.13</v>
      </c>
      <c r="M14" s="67">
        <f t="shared" si="1"/>
        <v>704.31</v>
      </c>
      <c r="N14" s="511"/>
      <c r="O14" s="485"/>
      <c r="P14" s="305"/>
    </row>
    <row r="15" spans="1:16" ht="20.149999999999999" customHeight="1">
      <c r="A15" s="2"/>
      <c r="B15" s="490"/>
      <c r="C15" s="476"/>
      <c r="D15" s="475" t="s">
        <v>18</v>
      </c>
      <c r="E15" s="137" t="s">
        <v>19</v>
      </c>
      <c r="F15" s="69" t="s">
        <v>11</v>
      </c>
      <c r="G15" s="70">
        <v>38641.730000000003</v>
      </c>
      <c r="H15" s="70">
        <v>28031.86</v>
      </c>
      <c r="I15" s="70">
        <v>49637.32</v>
      </c>
      <c r="J15" s="70">
        <v>16222.74</v>
      </c>
      <c r="K15" s="70">
        <v>13932.75</v>
      </c>
      <c r="L15" s="70">
        <v>19354</v>
      </c>
      <c r="M15" s="70">
        <v>14098.89</v>
      </c>
      <c r="N15" s="512" t="s">
        <v>20</v>
      </c>
      <c r="O15" s="486" t="s">
        <v>21</v>
      </c>
      <c r="P15" s="305"/>
    </row>
    <row r="16" spans="1:16" ht="20.149999999999999" customHeight="1" thickBot="1">
      <c r="A16" s="2"/>
      <c r="B16" s="490"/>
      <c r="C16" s="476"/>
      <c r="D16" s="494"/>
      <c r="E16" s="189" t="s">
        <v>22</v>
      </c>
      <c r="F16" s="72" t="s">
        <v>11</v>
      </c>
      <c r="G16" s="73">
        <v>38346.97</v>
      </c>
      <c r="H16" s="73">
        <v>141.80000000000001</v>
      </c>
      <c r="I16" s="73">
        <v>23.3</v>
      </c>
      <c r="J16" s="73">
        <v>0</v>
      </c>
      <c r="K16" s="73">
        <v>0</v>
      </c>
      <c r="L16" s="73">
        <v>0</v>
      </c>
      <c r="M16" s="73">
        <v>0</v>
      </c>
      <c r="N16" s="511"/>
      <c r="O16" s="485"/>
      <c r="P16" s="305"/>
    </row>
    <row r="17" spans="1:16" ht="20.149999999999999" customHeight="1">
      <c r="A17" s="2"/>
      <c r="B17" s="490"/>
      <c r="C17" s="476"/>
      <c r="D17" s="508" t="s">
        <v>23</v>
      </c>
      <c r="E17" s="440" t="s">
        <v>24</v>
      </c>
      <c r="F17" s="441" t="s">
        <v>11</v>
      </c>
      <c r="G17" s="442" t="s">
        <v>25</v>
      </c>
      <c r="H17" s="442" t="s">
        <v>25</v>
      </c>
      <c r="I17" s="442" t="s">
        <v>25</v>
      </c>
      <c r="J17" s="442" t="s">
        <v>25</v>
      </c>
      <c r="K17" s="442" t="s">
        <v>25</v>
      </c>
      <c r="L17" s="442" t="s">
        <v>25</v>
      </c>
      <c r="M17" s="447">
        <v>4689.59</v>
      </c>
      <c r="N17" s="513" t="s">
        <v>26</v>
      </c>
      <c r="O17" s="499" t="s">
        <v>27</v>
      </c>
      <c r="P17" s="305"/>
    </row>
    <row r="18" spans="1:16" ht="20.149999999999999" customHeight="1">
      <c r="B18" s="490"/>
      <c r="C18" s="476"/>
      <c r="D18" s="509"/>
      <c r="E18" s="444" t="s">
        <v>28</v>
      </c>
      <c r="F18" s="445" t="s">
        <v>11</v>
      </c>
      <c r="G18" s="446" t="s">
        <v>25</v>
      </c>
      <c r="H18" s="446" t="s">
        <v>25</v>
      </c>
      <c r="I18" s="446" t="s">
        <v>25</v>
      </c>
      <c r="J18" s="446" t="s">
        <v>25</v>
      </c>
      <c r="K18" s="446" t="s">
        <v>25</v>
      </c>
      <c r="L18" s="446" t="s">
        <v>25</v>
      </c>
      <c r="M18" s="59">
        <v>551.62</v>
      </c>
      <c r="N18" s="514"/>
      <c r="O18" s="500"/>
      <c r="P18" s="443"/>
    </row>
    <row r="19" spans="1:16" ht="20.149999999999999" customHeight="1">
      <c r="B19" s="490"/>
      <c r="C19" s="476"/>
      <c r="D19" s="509"/>
      <c r="E19" s="444" t="s">
        <v>29</v>
      </c>
      <c r="F19" s="445" t="s">
        <v>11</v>
      </c>
      <c r="G19" s="446">
        <v>63088.79</v>
      </c>
      <c r="H19" s="446">
        <v>60385.24</v>
      </c>
      <c r="I19" s="446">
        <v>53410.2</v>
      </c>
      <c r="J19" s="446">
        <v>86119.26</v>
      </c>
      <c r="K19" s="446">
        <v>48022.07</v>
      </c>
      <c r="L19" s="446">
        <v>45873</v>
      </c>
      <c r="M19" s="59">
        <v>45631.12</v>
      </c>
      <c r="N19" s="514"/>
      <c r="O19" s="500"/>
      <c r="P19" s="443"/>
    </row>
    <row r="20" spans="1:16" ht="20.149999999999999" customHeight="1">
      <c r="A20" s="2"/>
      <c r="B20" s="490"/>
      <c r="C20" s="476"/>
      <c r="D20" s="476"/>
      <c r="E20" s="139" t="s">
        <v>30</v>
      </c>
      <c r="F20" s="58" t="s">
        <v>11</v>
      </c>
      <c r="G20" s="75">
        <v>5234.0200000000004</v>
      </c>
      <c r="H20" s="75">
        <v>4126.51</v>
      </c>
      <c r="I20" s="75">
        <v>3721.83</v>
      </c>
      <c r="J20" s="75">
        <v>4923.38</v>
      </c>
      <c r="K20" s="75">
        <v>4532.26</v>
      </c>
      <c r="L20" s="75">
        <v>4279</v>
      </c>
      <c r="M20" s="75">
        <v>3312.36</v>
      </c>
      <c r="N20" s="514"/>
      <c r="O20" s="500"/>
      <c r="P20" s="305"/>
    </row>
    <row r="21" spans="1:16" ht="20.149999999999999" customHeight="1">
      <c r="A21" s="2"/>
      <c r="B21" s="490"/>
      <c r="C21" s="476"/>
      <c r="D21" s="476"/>
      <c r="E21" s="139" t="s">
        <v>31</v>
      </c>
      <c r="F21" s="58" t="s">
        <v>11</v>
      </c>
      <c r="G21" s="75">
        <v>21330.55</v>
      </c>
      <c r="H21" s="75">
        <v>5218.79</v>
      </c>
      <c r="I21" s="75">
        <v>2620.0300000000002</v>
      </c>
      <c r="J21" s="75">
        <v>6097.5</v>
      </c>
      <c r="K21" s="75">
        <v>11953.01</v>
      </c>
      <c r="L21" s="75">
        <v>14115</v>
      </c>
      <c r="M21" s="75">
        <v>12262.34</v>
      </c>
      <c r="N21" s="514"/>
      <c r="O21" s="500"/>
      <c r="P21" s="305"/>
    </row>
    <row r="22" spans="1:16" ht="20.149999999999999" customHeight="1">
      <c r="A22" s="2"/>
      <c r="B22" s="490"/>
      <c r="C22" s="476"/>
      <c r="D22" s="476"/>
      <c r="E22" s="142" t="s">
        <v>32</v>
      </c>
      <c r="F22" s="60" t="s">
        <v>11</v>
      </c>
      <c r="G22" s="65">
        <v>99504.6</v>
      </c>
      <c r="H22" s="65">
        <v>59412.19</v>
      </c>
      <c r="I22" s="65">
        <v>42515</v>
      </c>
      <c r="J22" s="65">
        <v>53918</v>
      </c>
      <c r="K22" s="65">
        <f>[1]GEE_DADOS!$M$29+[1]GEE_DADOS!$M$32</f>
        <v>58277.77</v>
      </c>
      <c r="L22" s="65">
        <v>55110</v>
      </c>
      <c r="M22" s="65">
        <f>180.28+44363.09</f>
        <v>44543.369999999995</v>
      </c>
      <c r="N22" s="514"/>
      <c r="O22" s="500"/>
      <c r="P22" s="305"/>
    </row>
    <row r="23" spans="1:16" ht="20.149999999999999" customHeight="1">
      <c r="A23" s="2"/>
      <c r="B23" s="490"/>
      <c r="C23" s="476"/>
      <c r="D23" s="476"/>
      <c r="E23" s="144" t="s">
        <v>16</v>
      </c>
      <c r="F23" s="62" t="s">
        <v>11</v>
      </c>
      <c r="G23" s="63">
        <f t="shared" ref="G23:M23" si="3">SUM(G17:G22)</f>
        <v>189157.96000000002</v>
      </c>
      <c r="H23" s="63">
        <f t="shared" si="3"/>
        <v>129142.73</v>
      </c>
      <c r="I23" s="63">
        <f t="shared" si="3"/>
        <v>102267.06</v>
      </c>
      <c r="J23" s="63">
        <f t="shared" si="3"/>
        <v>151058.14000000001</v>
      </c>
      <c r="K23" s="63">
        <f t="shared" si="3"/>
        <v>122785.11</v>
      </c>
      <c r="L23" s="63">
        <f t="shared" si="3"/>
        <v>119377</v>
      </c>
      <c r="M23" s="63">
        <f t="shared" si="3"/>
        <v>110990.39999999999</v>
      </c>
      <c r="N23" s="514"/>
      <c r="O23" s="500"/>
      <c r="P23" s="305"/>
    </row>
    <row r="24" spans="1:16" ht="20.149999999999999" customHeight="1">
      <c r="A24" s="2"/>
      <c r="B24" s="490"/>
      <c r="C24" s="476"/>
      <c r="D24" s="476"/>
      <c r="E24" s="191" t="s">
        <v>29</v>
      </c>
      <c r="F24" s="55" t="s">
        <v>11</v>
      </c>
      <c r="G24" s="64">
        <v>7988.93</v>
      </c>
      <c r="H24" s="64">
        <v>8672.4599999999991</v>
      </c>
      <c r="I24" s="64">
        <v>8163.97</v>
      </c>
      <c r="J24" s="64">
        <v>10410.08</v>
      </c>
      <c r="K24" s="64">
        <v>8561.3574767955924</v>
      </c>
      <c r="L24" s="64">
        <v>8360.42</v>
      </c>
      <c r="M24" s="64">
        <v>7259.14</v>
      </c>
      <c r="N24" s="514"/>
      <c r="O24" s="500"/>
      <c r="P24" s="305"/>
    </row>
    <row r="25" spans="1:16" ht="20.149999999999999" customHeight="1">
      <c r="A25" s="2"/>
      <c r="B25" s="490"/>
      <c r="C25" s="476"/>
      <c r="D25" s="476"/>
      <c r="E25" s="139" t="s">
        <v>33</v>
      </c>
      <c r="F25" s="58" t="s">
        <v>11</v>
      </c>
      <c r="G25" s="75" t="s">
        <v>34</v>
      </c>
      <c r="H25" s="75" t="s">
        <v>34</v>
      </c>
      <c r="I25" s="75" t="s">
        <v>34</v>
      </c>
      <c r="J25" s="75">
        <v>579.58000000000004</v>
      </c>
      <c r="K25" s="75">
        <v>45.641985274827917</v>
      </c>
      <c r="L25" s="75">
        <v>43.09</v>
      </c>
      <c r="M25" s="75">
        <v>33.36</v>
      </c>
      <c r="N25" s="514"/>
      <c r="O25" s="500"/>
      <c r="P25" s="305"/>
    </row>
    <row r="26" spans="1:16" ht="20.149999999999999" customHeight="1">
      <c r="A26" s="2"/>
      <c r="B26" s="490"/>
      <c r="C26" s="476"/>
      <c r="D26" s="476"/>
      <c r="E26" s="139" t="s">
        <v>35</v>
      </c>
      <c r="F26" s="58" t="s">
        <v>11</v>
      </c>
      <c r="G26" s="75">
        <v>3065.69</v>
      </c>
      <c r="H26" s="75">
        <v>1132.22</v>
      </c>
      <c r="I26" s="75">
        <v>1424.27</v>
      </c>
      <c r="J26" s="75">
        <v>1883.75</v>
      </c>
      <c r="K26" s="75">
        <v>2693.3240000000001</v>
      </c>
      <c r="L26" s="75">
        <v>3676.81</v>
      </c>
      <c r="M26" s="75">
        <v>4093.82</v>
      </c>
      <c r="N26" s="514"/>
      <c r="O26" s="500"/>
      <c r="P26" s="305"/>
    </row>
    <row r="27" spans="1:16" ht="20.149999999999999" customHeight="1">
      <c r="A27" s="2"/>
      <c r="B27" s="490"/>
      <c r="C27" s="476"/>
      <c r="D27" s="476"/>
      <c r="E27" s="142" t="s">
        <v>36</v>
      </c>
      <c r="F27" s="60" t="s">
        <v>11</v>
      </c>
      <c r="G27" s="65">
        <v>22623.14</v>
      </c>
      <c r="H27" s="65">
        <v>13692.12</v>
      </c>
      <c r="I27" s="65">
        <v>6751.38</v>
      </c>
      <c r="J27" s="65">
        <v>11106.05</v>
      </c>
      <c r="K27" s="65">
        <v>12525.625177530454</v>
      </c>
      <c r="L27" s="65">
        <v>12299.33</v>
      </c>
      <c r="M27" s="65">
        <v>10574.17</v>
      </c>
      <c r="N27" s="514"/>
      <c r="O27" s="500"/>
      <c r="P27" s="305"/>
    </row>
    <row r="28" spans="1:16" ht="20.149999999999999" customHeight="1">
      <c r="A28" s="2"/>
      <c r="B28" s="490"/>
      <c r="C28" s="476"/>
      <c r="D28" s="478"/>
      <c r="E28" s="464" t="s">
        <v>17</v>
      </c>
      <c r="F28" s="465" t="s">
        <v>11</v>
      </c>
      <c r="G28" s="466">
        <f t="shared" ref="G28:M28" si="4">SUM(G23:G26)</f>
        <v>200212.58000000002</v>
      </c>
      <c r="H28" s="466">
        <f t="shared" si="4"/>
        <v>138947.41</v>
      </c>
      <c r="I28" s="466">
        <f t="shared" si="4"/>
        <v>111855.3</v>
      </c>
      <c r="J28" s="466">
        <f t="shared" si="4"/>
        <v>163931.54999999999</v>
      </c>
      <c r="K28" s="466">
        <f t="shared" si="4"/>
        <v>134085.43346207042</v>
      </c>
      <c r="L28" s="466">
        <f t="shared" ref="L28" si="5">SUM(L23:L26)</f>
        <v>131457.32</v>
      </c>
      <c r="M28" s="466">
        <f t="shared" si="4"/>
        <v>122376.72</v>
      </c>
      <c r="N28" s="515"/>
      <c r="O28" s="501"/>
      <c r="P28" s="305"/>
    </row>
    <row r="29" spans="1:16" ht="20.149999999999999" customHeight="1" thickBot="1">
      <c r="A29" s="2"/>
      <c r="B29" s="490"/>
      <c r="C29" s="476"/>
      <c r="D29" s="494"/>
      <c r="E29" s="191" t="s">
        <v>37</v>
      </c>
      <c r="F29" s="55" t="s">
        <v>38</v>
      </c>
      <c r="G29" s="64" t="s">
        <v>34</v>
      </c>
      <c r="H29" s="64" t="s">
        <v>34</v>
      </c>
      <c r="I29" s="64" t="s">
        <v>34</v>
      </c>
      <c r="J29" s="64">
        <v>10644.24</v>
      </c>
      <c r="K29" s="64">
        <v>9973.11</v>
      </c>
      <c r="L29" s="64">
        <v>13820.683000000001</v>
      </c>
      <c r="M29" s="64">
        <v>12578.1</v>
      </c>
      <c r="N29" s="100" t="s">
        <v>39</v>
      </c>
      <c r="O29" s="463" t="s">
        <v>40</v>
      </c>
      <c r="P29" s="305"/>
    </row>
    <row r="30" spans="1:16" ht="20.149999999999999" customHeight="1">
      <c r="A30" s="2"/>
      <c r="B30" s="490"/>
      <c r="C30" s="476"/>
      <c r="D30" s="475" t="s">
        <v>41</v>
      </c>
      <c r="E30" s="137" t="s">
        <v>42</v>
      </c>
      <c r="F30" s="77" t="s">
        <v>43</v>
      </c>
      <c r="G30" s="108">
        <v>0.97</v>
      </c>
      <c r="H30" s="108">
        <v>0.69</v>
      </c>
      <c r="I30" s="108">
        <v>0.49</v>
      </c>
      <c r="J30" s="271">
        <v>0.51</v>
      </c>
      <c r="K30" s="271">
        <v>0.4</v>
      </c>
      <c r="L30" s="271">
        <v>0.38386146274604088</v>
      </c>
      <c r="M30" s="271">
        <v>0.32</v>
      </c>
      <c r="N30" s="512" t="s">
        <v>44</v>
      </c>
      <c r="O30" s="486" t="s">
        <v>45</v>
      </c>
      <c r="P30" s="305"/>
    </row>
    <row r="31" spans="1:16" ht="20.149999999999999" customHeight="1">
      <c r="A31" s="2"/>
      <c r="B31" s="490"/>
      <c r="C31" s="476"/>
      <c r="D31" s="476"/>
      <c r="E31" s="139" t="s">
        <v>46</v>
      </c>
      <c r="F31" s="58" t="s">
        <v>43</v>
      </c>
      <c r="G31" s="109">
        <v>10.55</v>
      </c>
      <c r="H31" s="109">
        <v>8.64</v>
      </c>
      <c r="I31" s="109">
        <v>5.31</v>
      </c>
      <c r="J31" s="270">
        <v>7.97</v>
      </c>
      <c r="K31" s="270">
        <v>9.2100000000000009</v>
      </c>
      <c r="L31" s="270">
        <v>7.2782233050403446</v>
      </c>
      <c r="M31" s="270">
        <v>5.2</v>
      </c>
      <c r="N31" s="510"/>
      <c r="O31" s="484"/>
      <c r="P31" s="305"/>
    </row>
    <row r="32" spans="1:16" ht="20.149999999999999" customHeight="1">
      <c r="A32" s="2"/>
      <c r="B32" s="490"/>
      <c r="C32" s="476"/>
      <c r="D32" s="476"/>
      <c r="E32" s="139" t="s">
        <v>47</v>
      </c>
      <c r="F32" s="58" t="s">
        <v>48</v>
      </c>
      <c r="G32" s="109">
        <v>2.4500000000000002</v>
      </c>
      <c r="H32" s="109">
        <v>1.6</v>
      </c>
      <c r="I32" s="109">
        <v>1.33</v>
      </c>
      <c r="J32" s="109">
        <v>1.87</v>
      </c>
      <c r="K32" s="109">
        <v>1.62</v>
      </c>
      <c r="L32" s="109">
        <v>1.6532833067529935</v>
      </c>
      <c r="M32" s="109">
        <v>1.55</v>
      </c>
      <c r="N32" s="510"/>
      <c r="O32" s="484"/>
      <c r="P32" s="305"/>
    </row>
    <row r="33" spans="1:19" ht="20.149999999999999" customHeight="1" thickBot="1">
      <c r="A33" s="2"/>
      <c r="B33" s="490"/>
      <c r="C33" s="476"/>
      <c r="D33" s="494"/>
      <c r="E33" s="189" t="s">
        <v>49</v>
      </c>
      <c r="F33" s="72" t="s">
        <v>50</v>
      </c>
      <c r="G33" s="110">
        <v>2.6</v>
      </c>
      <c r="H33" s="110">
        <v>1.69</v>
      </c>
      <c r="I33" s="110">
        <v>1.4</v>
      </c>
      <c r="J33" s="110">
        <v>1.94</v>
      </c>
      <c r="K33" s="110">
        <v>1.68</v>
      </c>
      <c r="L33" s="110">
        <v>1.7087628853297907</v>
      </c>
      <c r="M33" s="110">
        <v>1.56</v>
      </c>
      <c r="N33" s="511"/>
      <c r="O33" s="485"/>
      <c r="P33" s="305"/>
    </row>
    <row r="34" spans="1:19" ht="20.149999999999999" customHeight="1">
      <c r="A34" s="2"/>
      <c r="B34" s="490"/>
      <c r="C34" s="478"/>
      <c r="D34" s="475" t="s">
        <v>51</v>
      </c>
      <c r="E34" s="137" t="s">
        <v>52</v>
      </c>
      <c r="F34" s="69" t="s">
        <v>11</v>
      </c>
      <c r="G34" s="80">
        <v>3106.13</v>
      </c>
      <c r="H34" s="80">
        <v>597.6</v>
      </c>
      <c r="I34" s="80">
        <v>101.88</v>
      </c>
      <c r="J34" s="80">
        <v>1083.26</v>
      </c>
      <c r="K34" s="80">
        <v>98</v>
      </c>
      <c r="L34" s="80">
        <v>122</v>
      </c>
      <c r="M34" s="80">
        <v>2840.27</v>
      </c>
      <c r="N34" s="512" t="s">
        <v>53</v>
      </c>
      <c r="O34" s="496" t="s">
        <v>54</v>
      </c>
      <c r="P34" s="306"/>
    </row>
    <row r="35" spans="1:19" ht="20.149999999999999" customHeight="1">
      <c r="A35" s="2"/>
      <c r="B35" s="490"/>
      <c r="C35" s="478"/>
      <c r="D35" s="476"/>
      <c r="E35" s="139" t="s">
        <v>18</v>
      </c>
      <c r="F35" s="58" t="s">
        <v>11</v>
      </c>
      <c r="G35" s="81">
        <v>294.76</v>
      </c>
      <c r="H35" s="81">
        <v>38205</v>
      </c>
      <c r="I35" s="81">
        <v>119</v>
      </c>
      <c r="J35" s="81">
        <v>16222.74</v>
      </c>
      <c r="K35" s="81">
        <v>0</v>
      </c>
      <c r="L35" s="81">
        <v>0</v>
      </c>
      <c r="M35" s="81">
        <v>0</v>
      </c>
      <c r="N35" s="510"/>
      <c r="O35" s="497"/>
      <c r="P35" s="305"/>
    </row>
    <row r="36" spans="1:19" ht="20.149999999999999" customHeight="1">
      <c r="A36" s="2"/>
      <c r="B36" s="490"/>
      <c r="C36" s="478"/>
      <c r="D36" s="476"/>
      <c r="E36" s="142" t="s">
        <v>23</v>
      </c>
      <c r="F36" s="60" t="s">
        <v>11</v>
      </c>
      <c r="G36" s="82">
        <v>1577.07</v>
      </c>
      <c r="H36" s="82">
        <v>60015</v>
      </c>
      <c r="I36" s="82">
        <v>26876</v>
      </c>
      <c r="J36" s="82">
        <v>6012.7</v>
      </c>
      <c r="K36" s="82">
        <v>39205</v>
      </c>
      <c r="L36" s="82">
        <v>71227</v>
      </c>
      <c r="M36" s="82">
        <v>10488.3</v>
      </c>
      <c r="N36" s="510"/>
      <c r="O36" s="497"/>
      <c r="P36" s="305"/>
    </row>
    <row r="37" spans="1:19" ht="20.149999999999999" customHeight="1" thickBot="1">
      <c r="A37" s="2"/>
      <c r="B37" s="490"/>
      <c r="C37" s="494"/>
      <c r="D37" s="494"/>
      <c r="E37" s="83" t="s">
        <v>55</v>
      </c>
      <c r="F37" s="66" t="s">
        <v>11</v>
      </c>
      <c r="G37" s="84">
        <f t="shared" ref="G37:M37" si="6">SUM(G34:G36)</f>
        <v>4977.96</v>
      </c>
      <c r="H37" s="84">
        <f t="shared" si="6"/>
        <v>98817.600000000006</v>
      </c>
      <c r="I37" s="84">
        <f t="shared" si="6"/>
        <v>27096.880000000001</v>
      </c>
      <c r="J37" s="84">
        <f t="shared" si="6"/>
        <v>23318.7</v>
      </c>
      <c r="K37" s="84">
        <f t="shared" si="6"/>
        <v>39303</v>
      </c>
      <c r="L37" s="84">
        <f t="shared" ref="L37" si="7">SUM(L34:L36)</f>
        <v>71349</v>
      </c>
      <c r="M37" s="84">
        <f t="shared" si="6"/>
        <v>13328.57</v>
      </c>
      <c r="N37" s="511"/>
      <c r="O37" s="498"/>
      <c r="P37" s="305"/>
      <c r="Q37" s="24"/>
      <c r="R37" s="24"/>
      <c r="S37" s="24"/>
    </row>
    <row r="38" spans="1:19" ht="20.149999999999999" customHeight="1">
      <c r="A38" s="2"/>
      <c r="B38" s="490"/>
      <c r="C38" s="507" t="s">
        <v>56</v>
      </c>
      <c r="D38" s="507" t="s">
        <v>57</v>
      </c>
      <c r="E38" s="137" t="s">
        <v>58</v>
      </c>
      <c r="F38" s="69" t="s">
        <v>59</v>
      </c>
      <c r="G38" s="80">
        <v>181000</v>
      </c>
      <c r="H38" s="80">
        <v>176382</v>
      </c>
      <c r="I38" s="80">
        <v>166632</v>
      </c>
      <c r="J38" s="85">
        <v>156073</v>
      </c>
      <c r="K38" s="85">
        <v>133266</v>
      </c>
      <c r="L38" s="85">
        <v>142703</v>
      </c>
      <c r="M38" s="85">
        <v>130926</v>
      </c>
      <c r="N38" s="512" t="s">
        <v>60</v>
      </c>
      <c r="O38" s="486" t="s">
        <v>61</v>
      </c>
      <c r="P38" s="305"/>
    </row>
    <row r="39" spans="1:19" ht="20.149999999999999" customHeight="1">
      <c r="A39" s="2"/>
      <c r="B39" s="490"/>
      <c r="C39" s="479"/>
      <c r="D39" s="479"/>
      <c r="E39" s="139" t="s">
        <v>62</v>
      </c>
      <c r="F39" s="58" t="s">
        <v>59</v>
      </c>
      <c r="G39" s="81">
        <v>1052</v>
      </c>
      <c r="H39" s="81">
        <v>599</v>
      </c>
      <c r="I39" s="75">
        <v>0</v>
      </c>
      <c r="J39" s="86">
        <v>6300</v>
      </c>
      <c r="K39" s="86">
        <v>0</v>
      </c>
      <c r="L39" s="86">
        <v>0</v>
      </c>
      <c r="M39" s="86" t="s">
        <v>63</v>
      </c>
      <c r="N39" s="510"/>
      <c r="O39" s="484"/>
      <c r="P39" s="305"/>
    </row>
    <row r="40" spans="1:19" ht="20.149999999999999" customHeight="1">
      <c r="A40" s="2"/>
      <c r="B40" s="490"/>
      <c r="C40" s="479"/>
      <c r="D40" s="479"/>
      <c r="E40" s="197" t="s">
        <v>64</v>
      </c>
      <c r="F40" s="87" t="s">
        <v>59</v>
      </c>
      <c r="G40" s="88">
        <v>1303782</v>
      </c>
      <c r="H40" s="88">
        <v>1054566</v>
      </c>
      <c r="I40" s="88">
        <v>933409</v>
      </c>
      <c r="J40" s="89">
        <v>907516</v>
      </c>
      <c r="K40" s="89">
        <v>957399</v>
      </c>
      <c r="L40" s="89">
        <v>873157</v>
      </c>
      <c r="M40" s="89">
        <v>806263</v>
      </c>
      <c r="N40" s="510"/>
      <c r="O40" s="484"/>
      <c r="P40" s="305"/>
    </row>
    <row r="41" spans="1:19" ht="20.149999999999999" customHeight="1">
      <c r="A41" s="2"/>
      <c r="B41" s="490"/>
      <c r="C41" s="479"/>
      <c r="D41" s="479"/>
      <c r="E41" s="144" t="s">
        <v>65</v>
      </c>
      <c r="F41" s="62" t="s">
        <v>59</v>
      </c>
      <c r="G41" s="90">
        <f t="shared" ref="G41:M41" si="8">SUM(G38:G40)</f>
        <v>1485834</v>
      </c>
      <c r="H41" s="90">
        <f t="shared" si="8"/>
        <v>1231547</v>
      </c>
      <c r="I41" s="90">
        <f t="shared" si="8"/>
        <v>1100041</v>
      </c>
      <c r="J41" s="90">
        <f t="shared" si="8"/>
        <v>1069889</v>
      </c>
      <c r="K41" s="90">
        <f t="shared" si="8"/>
        <v>1090665</v>
      </c>
      <c r="L41" s="90">
        <f t="shared" ref="L41" si="9">SUM(L38:L40)</f>
        <v>1015860</v>
      </c>
      <c r="M41" s="90">
        <f t="shared" si="8"/>
        <v>937189</v>
      </c>
      <c r="N41" s="510"/>
      <c r="O41" s="484"/>
      <c r="P41" s="305"/>
    </row>
    <row r="42" spans="1:19" ht="20.149999999999999" customHeight="1">
      <c r="A42" s="2"/>
      <c r="B42" s="490"/>
      <c r="C42" s="479"/>
      <c r="D42" s="479"/>
      <c r="E42" s="147" t="s">
        <v>66</v>
      </c>
      <c r="F42" s="91" t="s">
        <v>59</v>
      </c>
      <c r="G42" s="92">
        <v>72166</v>
      </c>
      <c r="H42" s="92">
        <v>69804</v>
      </c>
      <c r="I42" s="92">
        <v>66000</v>
      </c>
      <c r="J42" s="92">
        <v>62685</v>
      </c>
      <c r="K42" s="92">
        <v>66000</v>
      </c>
      <c r="L42" s="92">
        <v>36911</v>
      </c>
      <c r="M42" s="92">
        <v>37084</v>
      </c>
      <c r="N42" s="510"/>
      <c r="O42" s="484"/>
      <c r="P42" s="305"/>
    </row>
    <row r="43" spans="1:19" ht="20.149999999999999" customHeight="1" thickBot="1">
      <c r="A43" s="2"/>
      <c r="B43" s="490"/>
      <c r="C43" s="479"/>
      <c r="D43" s="479"/>
      <c r="E43" s="330" t="s">
        <v>67</v>
      </c>
      <c r="F43" s="116" t="s">
        <v>59</v>
      </c>
      <c r="G43" s="117">
        <f t="shared" ref="G43:M43" si="10">G41+G42</f>
        <v>1558000</v>
      </c>
      <c r="H43" s="117">
        <f t="shared" si="10"/>
        <v>1301351</v>
      </c>
      <c r="I43" s="117">
        <f t="shared" si="10"/>
        <v>1166041</v>
      </c>
      <c r="J43" s="117">
        <f t="shared" si="10"/>
        <v>1132574</v>
      </c>
      <c r="K43" s="117">
        <f t="shared" si="10"/>
        <v>1156665</v>
      </c>
      <c r="L43" s="117">
        <f t="shared" ref="L43" si="11">L41+L42</f>
        <v>1052771</v>
      </c>
      <c r="M43" s="117">
        <f t="shared" si="10"/>
        <v>974273</v>
      </c>
      <c r="N43" s="510"/>
      <c r="O43" s="484"/>
      <c r="P43" s="305"/>
    </row>
    <row r="44" spans="1:19" ht="20.149999999999999" customHeight="1" thickBot="1">
      <c r="A44" s="2"/>
      <c r="B44" s="490"/>
      <c r="C44" s="479"/>
      <c r="D44" s="93" t="s">
        <v>68</v>
      </c>
      <c r="E44" s="135" t="s">
        <v>69</v>
      </c>
      <c r="F44" s="94" t="s">
        <v>70</v>
      </c>
      <c r="G44" s="95"/>
      <c r="H44" s="96">
        <f>(H41-$G$41)/$G$41*100</f>
        <v>-17.114092152959213</v>
      </c>
      <c r="I44" s="96">
        <f>(I41-$G$41)/$G$41*100</f>
        <v>-25.96474437925098</v>
      </c>
      <c r="J44" s="96">
        <v>-27.99404240312175</v>
      </c>
      <c r="K44" s="96">
        <f>(K41-$G$41)/$G$41*100</f>
        <v>-26.595770456188241</v>
      </c>
      <c r="L44" s="96">
        <f>(L41-$G$41)/$G$41*100</f>
        <v>-31.630316711018864</v>
      </c>
      <c r="M44" s="96">
        <f>(M41-$G$41)/$G$41*100</f>
        <v>-36.925053538955225</v>
      </c>
      <c r="N44" s="97" t="s">
        <v>71</v>
      </c>
      <c r="O44" s="98" t="s">
        <v>72</v>
      </c>
      <c r="P44" s="305"/>
    </row>
    <row r="45" spans="1:19" ht="20.149999999999999" customHeight="1" thickBot="1">
      <c r="A45" s="2"/>
      <c r="B45" s="490"/>
      <c r="C45" s="493"/>
      <c r="D45" s="99" t="s">
        <v>73</v>
      </c>
      <c r="E45" s="83" t="s">
        <v>74</v>
      </c>
      <c r="F45" s="66" t="s">
        <v>59</v>
      </c>
      <c r="G45" s="84">
        <f t="shared" ref="G45:M45" si="12">G41-G42</f>
        <v>1413668</v>
      </c>
      <c r="H45" s="84">
        <f t="shared" si="12"/>
        <v>1161743</v>
      </c>
      <c r="I45" s="84">
        <f t="shared" si="12"/>
        <v>1034041</v>
      </c>
      <c r="J45" s="84">
        <f t="shared" si="12"/>
        <v>1007204</v>
      </c>
      <c r="K45" s="84">
        <f t="shared" si="12"/>
        <v>1024665</v>
      </c>
      <c r="L45" s="84">
        <f t="shared" ref="L45" si="13">L41-L42</f>
        <v>978949</v>
      </c>
      <c r="M45" s="84">
        <f t="shared" si="12"/>
        <v>900105</v>
      </c>
      <c r="N45" s="100"/>
      <c r="O45" s="101" t="s">
        <v>75</v>
      </c>
      <c r="P45" s="305"/>
    </row>
    <row r="46" spans="1:19" ht="20.149999999999999" customHeight="1">
      <c r="A46" s="2"/>
      <c r="B46" s="490"/>
      <c r="C46" s="505" t="s">
        <v>76</v>
      </c>
      <c r="D46" s="503" t="s">
        <v>77</v>
      </c>
      <c r="E46" s="191" t="s">
        <v>78</v>
      </c>
      <c r="F46" s="55" t="s">
        <v>79</v>
      </c>
      <c r="G46" s="103">
        <v>423210</v>
      </c>
      <c r="H46" s="104" t="s">
        <v>63</v>
      </c>
      <c r="I46" s="104" t="s">
        <v>63</v>
      </c>
      <c r="J46" s="104" t="s">
        <v>63</v>
      </c>
      <c r="K46" s="104" t="s">
        <v>63</v>
      </c>
      <c r="L46" s="104" t="s">
        <v>63</v>
      </c>
      <c r="M46" s="104">
        <v>0</v>
      </c>
      <c r="N46" s="518" t="s">
        <v>80</v>
      </c>
      <c r="O46" s="483" t="s">
        <v>81</v>
      </c>
      <c r="P46" s="305"/>
    </row>
    <row r="47" spans="1:19" ht="20.149999999999999" customHeight="1">
      <c r="A47" s="2"/>
      <c r="B47" s="490"/>
      <c r="C47" s="479"/>
      <c r="D47" s="476"/>
      <c r="E47" s="331" t="s">
        <v>82</v>
      </c>
      <c r="F47" s="105" t="s">
        <v>79</v>
      </c>
      <c r="G47" s="106">
        <v>48692</v>
      </c>
      <c r="H47" s="104" t="s">
        <v>63</v>
      </c>
      <c r="I47" s="104" t="s">
        <v>63</v>
      </c>
      <c r="J47" s="104" t="s">
        <v>63</v>
      </c>
      <c r="K47" s="104" t="s">
        <v>63</v>
      </c>
      <c r="L47" s="104" t="s">
        <v>63</v>
      </c>
      <c r="M47" s="104">
        <v>0</v>
      </c>
      <c r="N47" s="510"/>
      <c r="O47" s="484"/>
      <c r="P47" s="305"/>
    </row>
    <row r="48" spans="1:19" ht="20.149999999999999" customHeight="1">
      <c r="A48" s="2"/>
      <c r="B48" s="490"/>
      <c r="C48" s="479"/>
      <c r="D48" s="476"/>
      <c r="E48" s="331" t="s">
        <v>83</v>
      </c>
      <c r="F48" s="105" t="s">
        <v>79</v>
      </c>
      <c r="G48" s="106">
        <v>369855</v>
      </c>
      <c r="H48" s="104" t="s">
        <v>63</v>
      </c>
      <c r="I48" s="104" t="s">
        <v>63</v>
      </c>
      <c r="J48" s="104" t="s">
        <v>63</v>
      </c>
      <c r="K48" s="104" t="s">
        <v>63</v>
      </c>
      <c r="L48" s="104" t="s">
        <v>63</v>
      </c>
      <c r="M48" s="104">
        <v>0</v>
      </c>
      <c r="N48" s="510"/>
      <c r="O48" s="484"/>
      <c r="P48" s="305"/>
    </row>
    <row r="49" spans="1:23" ht="20.149999999999999" customHeight="1">
      <c r="A49" s="2"/>
      <c r="B49" s="490"/>
      <c r="C49" s="479"/>
      <c r="D49" s="476"/>
      <c r="E49" s="331" t="s">
        <v>84</v>
      </c>
      <c r="F49" s="105" t="s">
        <v>79</v>
      </c>
      <c r="G49" s="106">
        <v>4662</v>
      </c>
      <c r="H49" s="104" t="s">
        <v>63</v>
      </c>
      <c r="I49" s="104" t="s">
        <v>63</v>
      </c>
      <c r="J49" s="104" t="s">
        <v>63</v>
      </c>
      <c r="K49" s="104" t="s">
        <v>63</v>
      </c>
      <c r="L49" s="104" t="s">
        <v>63</v>
      </c>
      <c r="M49" s="104">
        <v>0</v>
      </c>
      <c r="N49" s="510"/>
      <c r="O49" s="484"/>
      <c r="P49" s="305"/>
    </row>
    <row r="50" spans="1:23" ht="20.149999999999999" customHeight="1">
      <c r="A50" s="2"/>
      <c r="B50" s="490"/>
      <c r="C50" s="479"/>
      <c r="D50" s="476"/>
      <c r="E50" s="139" t="s">
        <v>85</v>
      </c>
      <c r="F50" s="58" t="s">
        <v>79</v>
      </c>
      <c r="G50" s="81">
        <v>10</v>
      </c>
      <c r="H50" s="81">
        <v>4802</v>
      </c>
      <c r="I50" s="81">
        <v>5946</v>
      </c>
      <c r="J50" s="75">
        <v>5655</v>
      </c>
      <c r="K50" s="75">
        <v>8523</v>
      </c>
      <c r="L50" s="75">
        <v>6549</v>
      </c>
      <c r="M50" s="75">
        <v>9629.32</v>
      </c>
      <c r="N50" s="510"/>
      <c r="O50" s="484"/>
      <c r="P50" s="305"/>
    </row>
    <row r="51" spans="1:23" ht="20.149999999999999" customHeight="1">
      <c r="A51" s="2"/>
      <c r="B51" s="490"/>
      <c r="C51" s="479"/>
      <c r="D51" s="476"/>
      <c r="E51" s="139" t="s">
        <v>86</v>
      </c>
      <c r="F51" s="58" t="s">
        <v>79</v>
      </c>
      <c r="G51" s="81">
        <v>3096</v>
      </c>
      <c r="H51" s="81">
        <v>20644</v>
      </c>
      <c r="I51" s="75" t="s">
        <v>63</v>
      </c>
      <c r="J51" s="75" t="s">
        <v>63</v>
      </c>
      <c r="K51" s="75">
        <v>131294</v>
      </c>
      <c r="L51" s="75">
        <v>194592</v>
      </c>
      <c r="M51" s="75">
        <v>200333.29</v>
      </c>
      <c r="N51" s="510"/>
      <c r="O51" s="484"/>
      <c r="P51" s="305"/>
    </row>
    <row r="52" spans="1:23" ht="20.149999999999999" customHeight="1">
      <c r="A52" s="2"/>
      <c r="B52" s="490"/>
      <c r="C52" s="479"/>
      <c r="D52" s="476"/>
      <c r="E52" s="142" t="s">
        <v>87</v>
      </c>
      <c r="F52" s="60" t="s">
        <v>79</v>
      </c>
      <c r="G52" s="65" t="s">
        <v>88</v>
      </c>
      <c r="H52" s="82">
        <v>416317</v>
      </c>
      <c r="I52" s="82">
        <v>386518</v>
      </c>
      <c r="J52" s="65">
        <v>373045</v>
      </c>
      <c r="K52" s="65">
        <v>225367</v>
      </c>
      <c r="L52" s="65">
        <v>159406</v>
      </c>
      <c r="M52" s="65">
        <v>107221.87</v>
      </c>
      <c r="N52" s="510"/>
      <c r="O52" s="484"/>
      <c r="P52" s="305"/>
    </row>
    <row r="53" spans="1:23" ht="20.149999999999999" customHeight="1">
      <c r="A53" s="2"/>
      <c r="B53" s="490"/>
      <c r="C53" s="479"/>
      <c r="D53" s="476"/>
      <c r="E53" s="144" t="s">
        <v>89</v>
      </c>
      <c r="F53" s="62" t="s">
        <v>79</v>
      </c>
      <c r="G53" s="90">
        <v>426315</v>
      </c>
      <c r="H53" s="90">
        <v>441762</v>
      </c>
      <c r="I53" s="90">
        <v>392465</v>
      </c>
      <c r="J53" s="90">
        <v>378699</v>
      </c>
      <c r="K53" s="90">
        <v>365184</v>
      </c>
      <c r="L53" s="90">
        <v>360547</v>
      </c>
      <c r="M53" s="90">
        <f>SUM(M46,M50,M51,M52)</f>
        <v>317184.48</v>
      </c>
      <c r="N53" s="510"/>
      <c r="O53" s="484"/>
      <c r="P53" s="305"/>
    </row>
    <row r="54" spans="1:23" ht="20.149999999999999" customHeight="1">
      <c r="A54" s="2"/>
      <c r="B54" s="490"/>
      <c r="C54" s="479"/>
      <c r="D54" s="476"/>
      <c r="E54" s="191" t="s">
        <v>78</v>
      </c>
      <c r="F54" s="55" t="s">
        <v>79</v>
      </c>
      <c r="G54" s="103">
        <v>94795</v>
      </c>
      <c r="H54" s="104" t="s">
        <v>63</v>
      </c>
      <c r="I54" s="104" t="s">
        <v>63</v>
      </c>
      <c r="J54" s="104" t="s">
        <v>63</v>
      </c>
      <c r="K54" s="104" t="s">
        <v>63</v>
      </c>
      <c r="L54" s="104" t="s">
        <v>63</v>
      </c>
      <c r="M54" s="104">
        <v>0</v>
      </c>
      <c r="N54" s="510"/>
      <c r="O54" s="484"/>
      <c r="P54" s="305"/>
    </row>
    <row r="55" spans="1:23" ht="20.149999999999999" customHeight="1">
      <c r="A55" s="2"/>
      <c r="B55" s="490"/>
      <c r="C55" s="479"/>
      <c r="D55" s="476"/>
      <c r="E55" s="331" t="s">
        <v>90</v>
      </c>
      <c r="F55" s="105" t="s">
        <v>79</v>
      </c>
      <c r="G55" s="106">
        <v>14504</v>
      </c>
      <c r="H55" s="104" t="s">
        <v>63</v>
      </c>
      <c r="I55" s="104" t="s">
        <v>63</v>
      </c>
      <c r="J55" s="104" t="s">
        <v>63</v>
      </c>
      <c r="K55" s="104" t="s">
        <v>63</v>
      </c>
      <c r="L55" s="104" t="s">
        <v>63</v>
      </c>
      <c r="M55" s="104">
        <v>0</v>
      </c>
      <c r="N55" s="510"/>
      <c r="O55" s="484"/>
      <c r="P55" s="305"/>
    </row>
    <row r="56" spans="1:23" ht="20.149999999999999" customHeight="1">
      <c r="A56" s="2"/>
      <c r="B56" s="490"/>
      <c r="C56" s="479"/>
      <c r="D56" s="476"/>
      <c r="E56" s="331" t="s">
        <v>91</v>
      </c>
      <c r="F56" s="105" t="s">
        <v>79</v>
      </c>
      <c r="G56" s="106">
        <v>80291</v>
      </c>
      <c r="H56" s="104" t="s">
        <v>63</v>
      </c>
      <c r="I56" s="104" t="s">
        <v>63</v>
      </c>
      <c r="J56" s="104" t="s">
        <v>63</v>
      </c>
      <c r="K56" s="104" t="s">
        <v>63</v>
      </c>
      <c r="L56" s="104" t="s">
        <v>63</v>
      </c>
      <c r="M56" s="104">
        <v>0</v>
      </c>
      <c r="N56" s="510"/>
      <c r="O56" s="484"/>
      <c r="P56" s="305"/>
    </row>
    <row r="57" spans="1:23" ht="20.149999999999999" customHeight="1">
      <c r="A57" s="2"/>
      <c r="B57" s="490"/>
      <c r="C57" s="479"/>
      <c r="D57" s="476"/>
      <c r="E57" s="142" t="s">
        <v>92</v>
      </c>
      <c r="F57" s="60" t="s">
        <v>79</v>
      </c>
      <c r="G57" s="82">
        <v>3395</v>
      </c>
      <c r="H57" s="82">
        <v>1808</v>
      </c>
      <c r="I57" s="82">
        <v>1410</v>
      </c>
      <c r="J57" s="65">
        <v>2249</v>
      </c>
      <c r="K57" s="65">
        <v>2235</v>
      </c>
      <c r="L57" s="65">
        <v>2756</v>
      </c>
      <c r="M57" s="65">
        <v>2087.29</v>
      </c>
      <c r="N57" s="510"/>
      <c r="O57" s="484"/>
      <c r="P57" s="305"/>
    </row>
    <row r="58" spans="1:23" ht="20.149999999999999" customHeight="1">
      <c r="A58" s="2"/>
      <c r="B58" s="490"/>
      <c r="C58" s="479"/>
      <c r="D58" s="476"/>
      <c r="E58" s="144" t="s">
        <v>93</v>
      </c>
      <c r="F58" s="62" t="s">
        <v>79</v>
      </c>
      <c r="G58" s="90">
        <v>98190</v>
      </c>
      <c r="H58" s="90">
        <v>1808</v>
      </c>
      <c r="I58" s="90">
        <v>1410</v>
      </c>
      <c r="J58" s="90">
        <v>2249</v>
      </c>
      <c r="K58" s="90">
        <v>2235</v>
      </c>
      <c r="L58" s="90">
        <v>2756</v>
      </c>
      <c r="M58" s="90">
        <f t="shared" ref="M58" si="14">M57+M54</f>
        <v>2087.29</v>
      </c>
      <c r="N58" s="510"/>
      <c r="O58" s="484"/>
      <c r="P58" s="305"/>
      <c r="Q58" s="335"/>
      <c r="R58" s="335"/>
      <c r="S58" s="335"/>
      <c r="T58" s="335"/>
      <c r="U58" s="335"/>
      <c r="V58" s="335"/>
      <c r="W58" s="335"/>
    </row>
    <row r="59" spans="1:23" ht="20.149999999999999" customHeight="1" thickBot="1">
      <c r="A59" s="2"/>
      <c r="B59" s="490"/>
      <c r="C59" s="479"/>
      <c r="D59" s="494"/>
      <c r="E59" s="83" t="s">
        <v>94</v>
      </c>
      <c r="F59" s="66" t="s">
        <v>79</v>
      </c>
      <c r="G59" s="84">
        <v>524505</v>
      </c>
      <c r="H59" s="84">
        <v>443570</v>
      </c>
      <c r="I59" s="84">
        <v>393875</v>
      </c>
      <c r="J59" s="84">
        <v>380948</v>
      </c>
      <c r="K59" s="84">
        <v>367419</v>
      </c>
      <c r="L59" s="84">
        <v>363303</v>
      </c>
      <c r="M59" s="84">
        <f>SUM(M53,M58)</f>
        <v>319271.76999999996</v>
      </c>
      <c r="N59" s="511"/>
      <c r="O59" s="485"/>
      <c r="P59" s="305"/>
    </row>
    <row r="60" spans="1:23" ht="20.149999999999999" customHeight="1" thickBot="1">
      <c r="A60" s="2"/>
      <c r="B60" s="490"/>
      <c r="C60" s="479"/>
      <c r="D60" s="93" t="s">
        <v>95</v>
      </c>
      <c r="E60" s="135" t="s">
        <v>96</v>
      </c>
      <c r="F60" s="107" t="s">
        <v>70</v>
      </c>
      <c r="G60" s="96">
        <f>SUM(G46,G51,G50)/G59*100</f>
        <v>81.279682748496199</v>
      </c>
      <c r="H60" s="96">
        <v>100</v>
      </c>
      <c r="I60" s="96">
        <v>100</v>
      </c>
      <c r="J60" s="96">
        <v>100</v>
      </c>
      <c r="K60" s="96">
        <v>100</v>
      </c>
      <c r="L60" s="96">
        <v>100</v>
      </c>
      <c r="M60" s="448">
        <v>100</v>
      </c>
      <c r="N60" s="97" t="s">
        <v>80</v>
      </c>
      <c r="O60" s="98"/>
      <c r="P60" s="305"/>
    </row>
    <row r="61" spans="1:23" ht="20.149999999999999" customHeight="1">
      <c r="A61" s="2"/>
      <c r="B61" s="490"/>
      <c r="C61" s="479"/>
      <c r="D61" s="475" t="s">
        <v>97</v>
      </c>
      <c r="E61" s="137" t="s">
        <v>98</v>
      </c>
      <c r="F61" s="379" t="s">
        <v>99</v>
      </c>
      <c r="G61" s="108">
        <v>2.1228333177176051</v>
      </c>
      <c r="H61" s="108">
        <v>2.139516074351747</v>
      </c>
      <c r="I61" s="108">
        <v>1.6534407360908654</v>
      </c>
      <c r="J61" s="108">
        <v>1.1782935123849942</v>
      </c>
      <c r="K61" s="108">
        <v>1.0478587107788984</v>
      </c>
      <c r="L61" s="108">
        <v>0.99631370533407393</v>
      </c>
      <c r="M61" s="108">
        <v>0.81</v>
      </c>
      <c r="N61" s="512" t="s">
        <v>100</v>
      </c>
      <c r="O61" s="486" t="s">
        <v>45</v>
      </c>
      <c r="P61" s="305"/>
    </row>
    <row r="62" spans="1:23" ht="20.149999999999999" customHeight="1">
      <c r="A62" s="2"/>
      <c r="B62" s="490"/>
      <c r="C62" s="479"/>
      <c r="D62" s="476"/>
      <c r="E62" s="139" t="s">
        <v>101</v>
      </c>
      <c r="F62" s="380" t="s">
        <v>99</v>
      </c>
      <c r="G62" s="109">
        <v>23.076388273846426</v>
      </c>
      <c r="H62" s="109">
        <v>26.697467818939987</v>
      </c>
      <c r="I62" s="109">
        <v>17.883982683982683</v>
      </c>
      <c r="J62" s="109">
        <v>18.266448003087014</v>
      </c>
      <c r="K62" s="109">
        <v>24.149186615527046</v>
      </c>
      <c r="L62" s="109">
        <v>18.890652834538404</v>
      </c>
      <c r="M62" s="109">
        <v>13</v>
      </c>
      <c r="N62" s="510"/>
      <c r="O62" s="484"/>
      <c r="P62" s="305"/>
    </row>
    <row r="63" spans="1:23" ht="20.149999999999999" customHeight="1">
      <c r="A63" s="2"/>
      <c r="B63" s="490"/>
      <c r="C63" s="479"/>
      <c r="D63" s="476"/>
      <c r="E63" s="139" t="s">
        <v>47</v>
      </c>
      <c r="F63" s="380" t="s">
        <v>102</v>
      </c>
      <c r="G63" s="109">
        <v>5.3541185052759195</v>
      </c>
      <c r="H63" s="109">
        <v>4.9317666759698575</v>
      </c>
      <c r="I63" s="109">
        <v>4.4969177532827649</v>
      </c>
      <c r="J63" s="109">
        <v>4.2848576051413767</v>
      </c>
      <c r="K63" s="109">
        <v>4.2353923592586575</v>
      </c>
      <c r="L63" s="109">
        <v>4.2911023303420537</v>
      </c>
      <c r="M63" s="109">
        <v>3.89</v>
      </c>
      <c r="N63" s="510"/>
      <c r="O63" s="484"/>
      <c r="P63" s="305"/>
    </row>
    <row r="64" spans="1:23" ht="20.149999999999999" customHeight="1" thickBot="1">
      <c r="A64" s="2"/>
      <c r="B64" s="490"/>
      <c r="C64" s="479"/>
      <c r="D64" s="494"/>
      <c r="E64" s="189" t="s">
        <v>49</v>
      </c>
      <c r="F64" s="381" t="s">
        <v>103</v>
      </c>
      <c r="G64" s="110">
        <v>5.6861292364096636</v>
      </c>
      <c r="H64" s="110">
        <v>5.2214145568872183</v>
      </c>
      <c r="I64" s="110">
        <v>4.7297925931282165</v>
      </c>
      <c r="J64" s="110">
        <v>4.44655793910787</v>
      </c>
      <c r="K64" s="110">
        <v>4.3906028326159614</v>
      </c>
      <c r="L64" s="110">
        <v>4.4350997613600018</v>
      </c>
      <c r="M64" s="110">
        <v>3.91</v>
      </c>
      <c r="N64" s="511"/>
      <c r="O64" s="485"/>
      <c r="P64" s="305"/>
    </row>
    <row r="65" spans="1:16" ht="20.149999999999999" customHeight="1">
      <c r="A65" s="2"/>
      <c r="B65" s="490"/>
      <c r="C65" s="479"/>
      <c r="D65" s="475" t="s">
        <v>104</v>
      </c>
      <c r="E65" s="137" t="s">
        <v>105</v>
      </c>
      <c r="F65" s="69" t="s">
        <v>79</v>
      </c>
      <c r="G65" s="80">
        <v>649</v>
      </c>
      <c r="H65" s="80">
        <v>330</v>
      </c>
      <c r="I65" s="80">
        <v>266</v>
      </c>
      <c r="J65" s="80">
        <v>357</v>
      </c>
      <c r="K65" s="80">
        <v>510</v>
      </c>
      <c r="L65" s="80">
        <v>1471</v>
      </c>
      <c r="M65" s="80">
        <v>2006.48</v>
      </c>
      <c r="N65" s="512" t="s">
        <v>80</v>
      </c>
      <c r="O65" s="486" t="s">
        <v>106</v>
      </c>
      <c r="P65" s="305"/>
    </row>
    <row r="66" spans="1:16" ht="20.149999999999999" customHeight="1">
      <c r="A66" s="2"/>
      <c r="B66" s="490"/>
      <c r="C66" s="479"/>
      <c r="D66" s="476"/>
      <c r="E66" s="144" t="s">
        <v>89</v>
      </c>
      <c r="F66" s="62" t="s">
        <v>79</v>
      </c>
      <c r="G66" s="90">
        <v>649</v>
      </c>
      <c r="H66" s="90">
        <v>330</v>
      </c>
      <c r="I66" s="90">
        <v>266</v>
      </c>
      <c r="J66" s="90">
        <v>357</v>
      </c>
      <c r="K66" s="90">
        <v>510</v>
      </c>
      <c r="L66" s="90">
        <v>1471</v>
      </c>
      <c r="M66" s="90">
        <f>SUM(M65)</f>
        <v>2006.48</v>
      </c>
      <c r="N66" s="510"/>
      <c r="O66" s="484"/>
      <c r="P66" s="305"/>
    </row>
    <row r="67" spans="1:16" ht="20.149999999999999" customHeight="1">
      <c r="A67" s="2"/>
      <c r="B67" s="490"/>
      <c r="C67" s="479"/>
      <c r="D67" s="476"/>
      <c r="E67" s="139" t="s">
        <v>107</v>
      </c>
      <c r="F67" s="58" t="s">
        <v>79</v>
      </c>
      <c r="G67" s="81">
        <v>2353</v>
      </c>
      <c r="H67" s="81">
        <v>1417</v>
      </c>
      <c r="I67" s="81">
        <v>1695</v>
      </c>
      <c r="J67" s="81">
        <v>2095</v>
      </c>
      <c r="K67" s="81">
        <v>1882</v>
      </c>
      <c r="L67" s="81">
        <v>2394</v>
      </c>
      <c r="M67" s="81">
        <v>2114.89</v>
      </c>
      <c r="N67" s="510"/>
      <c r="O67" s="484"/>
      <c r="P67" s="305"/>
    </row>
    <row r="68" spans="1:16" ht="20.149999999999999" customHeight="1">
      <c r="A68" s="2"/>
      <c r="B68" s="490"/>
      <c r="C68" s="479"/>
      <c r="D68" s="476"/>
      <c r="E68" s="139" t="s">
        <v>108</v>
      </c>
      <c r="F68" s="58" t="s">
        <v>79</v>
      </c>
      <c r="G68" s="81">
        <v>19</v>
      </c>
      <c r="H68" s="81">
        <v>23</v>
      </c>
      <c r="I68" s="81">
        <v>21</v>
      </c>
      <c r="J68" s="81">
        <v>28</v>
      </c>
      <c r="K68" s="81">
        <v>19</v>
      </c>
      <c r="L68" s="81">
        <v>22</v>
      </c>
      <c r="M68" s="81">
        <v>55.38</v>
      </c>
      <c r="N68" s="510"/>
      <c r="O68" s="484"/>
      <c r="P68" s="305"/>
    </row>
    <row r="69" spans="1:16" ht="20.149999999999999" customHeight="1">
      <c r="A69" s="2"/>
      <c r="B69" s="490"/>
      <c r="C69" s="479"/>
      <c r="D69" s="476"/>
      <c r="E69" s="139" t="s">
        <v>109</v>
      </c>
      <c r="F69" s="58" t="s">
        <v>79</v>
      </c>
      <c r="G69" s="81">
        <v>1946</v>
      </c>
      <c r="H69" s="81">
        <v>1626</v>
      </c>
      <c r="I69" s="81">
        <v>1782</v>
      </c>
      <c r="J69" s="81">
        <v>4769</v>
      </c>
      <c r="K69" s="81">
        <v>4566</v>
      </c>
      <c r="L69" s="81">
        <v>4165</v>
      </c>
      <c r="M69" s="81">
        <v>3961.68</v>
      </c>
      <c r="N69" s="510"/>
      <c r="O69" s="484"/>
      <c r="P69" s="305"/>
    </row>
    <row r="70" spans="1:16" ht="20.149999999999999" customHeight="1">
      <c r="A70" s="2"/>
      <c r="B70" s="490"/>
      <c r="C70" s="479"/>
      <c r="D70" s="476"/>
      <c r="E70" s="144" t="s">
        <v>93</v>
      </c>
      <c r="F70" s="62" t="s">
        <v>79</v>
      </c>
      <c r="G70" s="90">
        <v>4318</v>
      </c>
      <c r="H70" s="90">
        <v>3067</v>
      </c>
      <c r="I70" s="90">
        <v>3498</v>
      </c>
      <c r="J70" s="90">
        <v>6892</v>
      </c>
      <c r="K70" s="90">
        <v>6467</v>
      </c>
      <c r="L70" s="90">
        <v>6580</v>
      </c>
      <c r="M70" s="90">
        <f t="shared" ref="M70" si="15">SUM(M67:M69)</f>
        <v>6131.95</v>
      </c>
      <c r="N70" s="510"/>
      <c r="O70" s="484"/>
      <c r="P70" s="305"/>
    </row>
    <row r="71" spans="1:16" ht="20.149999999999999" customHeight="1" thickBot="1">
      <c r="A71" s="2"/>
      <c r="B71" s="490"/>
      <c r="C71" s="479"/>
      <c r="D71" s="494"/>
      <c r="E71" s="83" t="s">
        <v>94</v>
      </c>
      <c r="F71" s="66" t="s">
        <v>79</v>
      </c>
      <c r="G71" s="84">
        <v>4967</v>
      </c>
      <c r="H71" s="84">
        <v>3397</v>
      </c>
      <c r="I71" s="84">
        <v>3764</v>
      </c>
      <c r="J71" s="84">
        <v>7249</v>
      </c>
      <c r="K71" s="84">
        <v>6977</v>
      </c>
      <c r="L71" s="84">
        <v>8051</v>
      </c>
      <c r="M71" s="84">
        <f t="shared" ref="M71" si="16">SUM(M70,M66)</f>
        <v>8138.43</v>
      </c>
      <c r="N71" s="511"/>
      <c r="O71" s="485"/>
      <c r="P71" s="305"/>
    </row>
    <row r="72" spans="1:16" ht="20.149999999999999" customHeight="1">
      <c r="A72" s="2"/>
      <c r="B72" s="490"/>
      <c r="C72" s="479"/>
      <c r="D72" s="480" t="s">
        <v>110</v>
      </c>
      <c r="E72" s="191" t="s">
        <v>111</v>
      </c>
      <c r="F72" s="55" t="s">
        <v>79</v>
      </c>
      <c r="G72" s="103">
        <v>66258</v>
      </c>
      <c r="H72" s="103">
        <v>68933</v>
      </c>
      <c r="I72" s="103">
        <v>55337</v>
      </c>
      <c r="J72" s="103">
        <v>39662</v>
      </c>
      <c r="K72" s="103">
        <v>45596</v>
      </c>
      <c r="L72" s="103">
        <v>39523</v>
      </c>
      <c r="M72" s="103">
        <v>27960.62</v>
      </c>
      <c r="N72" s="512" t="s">
        <v>112</v>
      </c>
      <c r="O72" s="486" t="s">
        <v>106</v>
      </c>
      <c r="P72" s="305"/>
    </row>
    <row r="73" spans="1:16" ht="20.149999999999999" customHeight="1">
      <c r="A73" s="2"/>
      <c r="B73" s="490"/>
      <c r="C73" s="479"/>
      <c r="D73" s="476"/>
      <c r="E73" s="139" t="s">
        <v>113</v>
      </c>
      <c r="F73" s="58" t="s">
        <v>79</v>
      </c>
      <c r="G73" s="81">
        <v>126585</v>
      </c>
      <c r="H73" s="81">
        <v>119733</v>
      </c>
      <c r="I73" s="81">
        <v>130657</v>
      </c>
      <c r="J73" s="81">
        <v>288456</v>
      </c>
      <c r="K73" s="81">
        <v>131154</v>
      </c>
      <c r="L73" s="81">
        <v>131764</v>
      </c>
      <c r="M73" s="81">
        <v>141286.68</v>
      </c>
      <c r="N73" s="510"/>
      <c r="O73" s="484"/>
      <c r="P73" s="305"/>
    </row>
    <row r="74" spans="1:16" ht="20.149999999999999" customHeight="1">
      <c r="A74" s="2"/>
      <c r="B74" s="490"/>
      <c r="C74" s="479"/>
      <c r="D74" s="476"/>
      <c r="E74" s="139" t="s">
        <v>114</v>
      </c>
      <c r="F74" s="58" t="s">
        <v>79</v>
      </c>
      <c r="G74" s="81">
        <v>53823</v>
      </c>
      <c r="H74" s="81">
        <v>47436</v>
      </c>
      <c r="I74" s="81">
        <v>35036</v>
      </c>
      <c r="J74" s="81">
        <v>26914</v>
      </c>
      <c r="K74" s="81">
        <v>25248</v>
      </c>
      <c r="L74" s="81">
        <v>16888</v>
      </c>
      <c r="M74" s="81">
        <v>15100.64</v>
      </c>
      <c r="N74" s="510"/>
      <c r="O74" s="484"/>
      <c r="P74" s="305"/>
    </row>
    <row r="75" spans="1:16" ht="20.149999999999999" customHeight="1">
      <c r="A75" s="2"/>
      <c r="B75" s="490"/>
      <c r="C75" s="479"/>
      <c r="D75" s="476"/>
      <c r="E75" s="139" t="s">
        <v>115</v>
      </c>
      <c r="F75" s="58" t="s">
        <v>79</v>
      </c>
      <c r="G75" s="81">
        <v>26973</v>
      </c>
      <c r="H75" s="81">
        <v>24760</v>
      </c>
      <c r="I75" s="81">
        <v>10620</v>
      </c>
      <c r="J75" s="81">
        <v>6573</v>
      </c>
      <c r="K75" s="81">
        <v>9557</v>
      </c>
      <c r="L75" s="81">
        <v>10089</v>
      </c>
      <c r="M75" s="81">
        <v>7985.86</v>
      </c>
      <c r="N75" s="510"/>
      <c r="O75" s="484"/>
      <c r="P75" s="305"/>
    </row>
    <row r="76" spans="1:16" ht="20.149999999999999" customHeight="1">
      <c r="A76" s="2"/>
      <c r="B76" s="490"/>
      <c r="C76" s="479"/>
      <c r="D76" s="476"/>
      <c r="E76" s="139" t="s">
        <v>116</v>
      </c>
      <c r="F76" s="58" t="s">
        <v>79</v>
      </c>
      <c r="G76" s="75" t="s">
        <v>34</v>
      </c>
      <c r="H76" s="75" t="s">
        <v>34</v>
      </c>
      <c r="I76" s="75" t="s">
        <v>34</v>
      </c>
      <c r="J76" s="75" t="s">
        <v>34</v>
      </c>
      <c r="K76" s="81">
        <v>131</v>
      </c>
      <c r="L76" s="81">
        <v>111</v>
      </c>
      <c r="M76" s="81">
        <v>103.9</v>
      </c>
      <c r="N76" s="510"/>
      <c r="O76" s="484"/>
      <c r="P76" s="305"/>
    </row>
    <row r="77" spans="1:16" ht="20.149999999999999" customHeight="1">
      <c r="A77" s="2"/>
      <c r="B77" s="490"/>
      <c r="C77" s="479"/>
      <c r="D77" s="476"/>
      <c r="E77" s="139" t="s">
        <v>117</v>
      </c>
      <c r="F77" s="58" t="s">
        <v>79</v>
      </c>
      <c r="G77" s="75" t="s">
        <v>34</v>
      </c>
      <c r="H77" s="75" t="s">
        <v>34</v>
      </c>
      <c r="I77" s="75" t="s">
        <v>34</v>
      </c>
      <c r="J77" s="75" t="s">
        <v>34</v>
      </c>
      <c r="K77" s="75" t="s">
        <v>34</v>
      </c>
      <c r="L77" s="81">
        <v>5687</v>
      </c>
      <c r="M77" s="81">
        <v>6226.71</v>
      </c>
      <c r="N77" s="510"/>
      <c r="O77" s="484"/>
      <c r="P77" s="305"/>
    </row>
    <row r="78" spans="1:16" ht="20.149999999999999" customHeight="1">
      <c r="A78" s="2"/>
      <c r="B78" s="490"/>
      <c r="C78" s="479"/>
      <c r="D78" s="476"/>
      <c r="E78" s="139" t="s">
        <v>118</v>
      </c>
      <c r="F78" s="58" t="s">
        <v>79</v>
      </c>
      <c r="G78" s="103">
        <v>52527</v>
      </c>
      <c r="H78" s="103">
        <v>8885</v>
      </c>
      <c r="I78" s="103">
        <v>2482</v>
      </c>
      <c r="J78" s="103">
        <v>12000</v>
      </c>
      <c r="K78" s="81">
        <v>29313</v>
      </c>
      <c r="L78" s="81">
        <v>35766</v>
      </c>
      <c r="M78" s="81">
        <v>24232.17</v>
      </c>
      <c r="N78" s="510"/>
      <c r="O78" s="484"/>
      <c r="P78" s="305"/>
    </row>
    <row r="79" spans="1:16" ht="20.149999999999999" customHeight="1">
      <c r="A79" s="2"/>
      <c r="B79" s="490"/>
      <c r="C79" s="479"/>
      <c r="D79" s="476"/>
      <c r="E79" s="139" t="s">
        <v>119</v>
      </c>
      <c r="F79" s="58" t="s">
        <v>79</v>
      </c>
      <c r="G79" s="81">
        <v>28939</v>
      </c>
      <c r="H79" s="81">
        <v>5433</v>
      </c>
      <c r="I79" s="81">
        <v>8589</v>
      </c>
      <c r="J79" s="81">
        <v>11558</v>
      </c>
      <c r="K79" s="81">
        <v>18406</v>
      </c>
      <c r="L79" s="81">
        <v>21934</v>
      </c>
      <c r="M79" s="81">
        <v>23621.45</v>
      </c>
      <c r="N79" s="510"/>
      <c r="O79" s="484"/>
      <c r="P79" s="305"/>
    </row>
    <row r="80" spans="1:16" ht="20.149999999999999" customHeight="1">
      <c r="A80" s="2"/>
      <c r="B80" s="490"/>
      <c r="C80" s="479"/>
      <c r="D80" s="476"/>
      <c r="E80" s="139" t="s">
        <v>120</v>
      </c>
      <c r="F80" s="58" t="s">
        <v>79</v>
      </c>
      <c r="G80" s="81">
        <v>20629</v>
      </c>
      <c r="H80" s="81">
        <v>12879</v>
      </c>
      <c r="I80" s="81">
        <v>4741</v>
      </c>
      <c r="J80" s="81">
        <v>7850</v>
      </c>
      <c r="K80" s="81">
        <v>8777</v>
      </c>
      <c r="L80" s="81">
        <v>11142</v>
      </c>
      <c r="M80" s="81">
        <v>12789.9</v>
      </c>
      <c r="N80" s="510"/>
      <c r="O80" s="484"/>
      <c r="P80" s="305"/>
    </row>
    <row r="81" spans="1:16" ht="20.149999999999999" customHeight="1">
      <c r="A81" s="2"/>
      <c r="B81" s="490"/>
      <c r="C81" s="479"/>
      <c r="D81" s="476"/>
      <c r="E81" s="139" t="s">
        <v>121</v>
      </c>
      <c r="F81" s="58" t="s">
        <v>79</v>
      </c>
      <c r="G81" s="81">
        <v>506820</v>
      </c>
      <c r="H81" s="81">
        <v>305963</v>
      </c>
      <c r="I81" s="81">
        <v>211496</v>
      </c>
      <c r="J81" s="81">
        <v>270208</v>
      </c>
      <c r="K81" s="81">
        <v>270608</v>
      </c>
      <c r="L81" s="81">
        <v>258416</v>
      </c>
      <c r="M81" s="81">
        <v>209203.75</v>
      </c>
      <c r="N81" s="510"/>
      <c r="O81" s="484"/>
      <c r="P81" s="305"/>
    </row>
    <row r="82" spans="1:16" ht="20.149999999999999" customHeight="1">
      <c r="A82" s="2"/>
      <c r="B82" s="490"/>
      <c r="C82" s="479"/>
      <c r="D82" s="476"/>
      <c r="E82" s="139" t="s">
        <v>122</v>
      </c>
      <c r="F82" s="58" t="s">
        <v>79</v>
      </c>
      <c r="G82" s="81">
        <v>3038</v>
      </c>
      <c r="H82" s="81" t="s">
        <v>63</v>
      </c>
      <c r="I82" s="81" t="s">
        <v>63</v>
      </c>
      <c r="J82" s="81">
        <v>2326</v>
      </c>
      <c r="K82" s="81">
        <v>1784</v>
      </c>
      <c r="L82" s="81">
        <v>1671</v>
      </c>
      <c r="M82" s="81">
        <v>1564.18</v>
      </c>
      <c r="N82" s="510"/>
      <c r="O82" s="484"/>
      <c r="P82" s="305"/>
    </row>
    <row r="83" spans="1:16" ht="20.149999999999999" customHeight="1">
      <c r="A83" s="2"/>
      <c r="B83" s="490"/>
      <c r="C83" s="479"/>
      <c r="D83" s="476"/>
      <c r="E83" s="332" t="s">
        <v>123</v>
      </c>
      <c r="F83" s="60" t="s">
        <v>79</v>
      </c>
      <c r="G83" s="65" t="s">
        <v>124</v>
      </c>
      <c r="H83" s="65" t="s">
        <v>124</v>
      </c>
      <c r="I83" s="82">
        <v>14453</v>
      </c>
      <c r="J83" s="82">
        <v>10099</v>
      </c>
      <c r="K83" s="82">
        <v>4359</v>
      </c>
      <c r="L83" s="82">
        <v>4302</v>
      </c>
      <c r="M83" s="82">
        <v>3912.12</v>
      </c>
      <c r="N83" s="510"/>
      <c r="O83" s="484"/>
      <c r="P83" s="305"/>
    </row>
    <row r="84" spans="1:16" ht="20.149999999999999" customHeight="1" thickBot="1">
      <c r="A84" s="2"/>
      <c r="B84" s="490"/>
      <c r="C84" s="506"/>
      <c r="D84" s="504"/>
      <c r="E84" s="333" t="s">
        <v>125</v>
      </c>
      <c r="F84" s="111" t="s">
        <v>79</v>
      </c>
      <c r="G84" s="112">
        <v>885592</v>
      </c>
      <c r="H84" s="112">
        <v>594023</v>
      </c>
      <c r="I84" s="112">
        <v>473411</v>
      </c>
      <c r="J84" s="112">
        <v>675645</v>
      </c>
      <c r="K84" s="112">
        <v>544931</v>
      </c>
      <c r="L84" s="112">
        <v>537293</v>
      </c>
      <c r="M84" s="112">
        <f t="shared" ref="M84" si="17">SUM(M72:M83)</f>
        <v>473987.97999999992</v>
      </c>
      <c r="N84" s="511"/>
      <c r="O84" s="485"/>
      <c r="P84" s="305"/>
    </row>
    <row r="85" spans="1:16" ht="24" customHeight="1">
      <c r="A85" s="2"/>
      <c r="B85" s="490"/>
      <c r="C85" s="503" t="s">
        <v>126</v>
      </c>
      <c r="D85" s="503" t="s">
        <v>127</v>
      </c>
      <c r="E85" s="324" t="s">
        <v>128</v>
      </c>
      <c r="F85" s="114" t="s">
        <v>129</v>
      </c>
      <c r="G85" s="115">
        <v>2427</v>
      </c>
      <c r="H85" s="115">
        <v>9098</v>
      </c>
      <c r="I85" s="115">
        <v>8275</v>
      </c>
      <c r="J85" s="103">
        <v>7348.95</v>
      </c>
      <c r="K85" s="103">
        <v>3531.36</v>
      </c>
      <c r="L85" s="103">
        <v>7054.4617180000005</v>
      </c>
      <c r="M85" s="103">
        <v>7307.9</v>
      </c>
      <c r="N85" s="512" t="s">
        <v>130</v>
      </c>
      <c r="O85" s="486" t="s">
        <v>131</v>
      </c>
      <c r="P85" s="305"/>
    </row>
    <row r="86" spans="1:16" ht="24" customHeight="1">
      <c r="A86" s="2"/>
      <c r="B86" s="490"/>
      <c r="C86" s="476"/>
      <c r="D86" s="476"/>
      <c r="E86" s="139" t="s">
        <v>132</v>
      </c>
      <c r="F86" s="58" t="s">
        <v>129</v>
      </c>
      <c r="G86" s="81">
        <v>33.97</v>
      </c>
      <c r="H86" s="81">
        <v>61.92</v>
      </c>
      <c r="I86" s="81">
        <v>40.08</v>
      </c>
      <c r="J86" s="81">
        <v>10.15</v>
      </c>
      <c r="K86" s="81">
        <v>0</v>
      </c>
      <c r="L86" s="81">
        <v>0</v>
      </c>
      <c r="M86" s="81">
        <v>0</v>
      </c>
      <c r="N86" s="510"/>
      <c r="O86" s="484"/>
      <c r="P86" s="305"/>
    </row>
    <row r="87" spans="1:16" ht="24" customHeight="1">
      <c r="A87" s="2"/>
      <c r="B87" s="490"/>
      <c r="C87" s="476"/>
      <c r="D87" s="476"/>
      <c r="E87" s="139" t="s">
        <v>133</v>
      </c>
      <c r="F87" s="58" t="s">
        <v>129</v>
      </c>
      <c r="G87" s="81">
        <v>0</v>
      </c>
      <c r="H87" s="81">
        <v>0</v>
      </c>
      <c r="I87" s="81">
        <v>754</v>
      </c>
      <c r="J87" s="81">
        <v>926.7</v>
      </c>
      <c r="K87" s="81">
        <v>1075.1500000000001</v>
      </c>
      <c r="L87" s="81">
        <v>1264.6729499999999</v>
      </c>
      <c r="M87" s="81">
        <v>1169.9000000000001</v>
      </c>
      <c r="N87" s="510"/>
      <c r="O87" s="484"/>
      <c r="P87" s="305"/>
    </row>
    <row r="88" spans="1:16" ht="24" customHeight="1">
      <c r="A88" s="2"/>
      <c r="B88" s="490"/>
      <c r="C88" s="476"/>
      <c r="D88" s="476"/>
      <c r="E88" s="142" t="s">
        <v>134</v>
      </c>
      <c r="F88" s="60" t="s">
        <v>129</v>
      </c>
      <c r="G88" s="82">
        <v>6435</v>
      </c>
      <c r="H88" s="82">
        <v>5040</v>
      </c>
      <c r="I88" s="82">
        <v>3080</v>
      </c>
      <c r="J88" s="82">
        <v>3840.22</v>
      </c>
      <c r="K88" s="82">
        <v>3517.7902317287876</v>
      </c>
      <c r="L88" s="82">
        <v>3323.6883132915</v>
      </c>
      <c r="M88" s="82">
        <v>2572.8000000000002</v>
      </c>
      <c r="N88" s="510"/>
      <c r="O88" s="484"/>
      <c r="P88" s="305"/>
    </row>
    <row r="89" spans="1:16" ht="24" customHeight="1" thickBot="1">
      <c r="A89" s="2"/>
      <c r="B89" s="490"/>
      <c r="C89" s="478"/>
      <c r="D89" s="478"/>
      <c r="E89" s="330" t="s">
        <v>135</v>
      </c>
      <c r="F89" s="116" t="s">
        <v>129</v>
      </c>
      <c r="G89" s="117">
        <v>8895.9699999999993</v>
      </c>
      <c r="H89" s="117">
        <v>14199.92</v>
      </c>
      <c r="I89" s="117">
        <v>12149.08</v>
      </c>
      <c r="J89" s="117">
        <v>12126.02</v>
      </c>
      <c r="K89" s="117">
        <f>SUM(K85:K88)</f>
        <v>8124.3002317287883</v>
      </c>
      <c r="L89" s="117">
        <f>SUM(L85:L88)</f>
        <v>11642.822981291501</v>
      </c>
      <c r="M89" s="449">
        <f>SUM(M85:M88)</f>
        <v>11050.599999999999</v>
      </c>
      <c r="N89" s="510"/>
      <c r="O89" s="484"/>
      <c r="P89" s="305"/>
    </row>
    <row r="90" spans="1:16" ht="20.149999999999999" customHeight="1">
      <c r="A90" s="2"/>
      <c r="B90" s="490"/>
      <c r="C90" s="475" t="s">
        <v>136</v>
      </c>
      <c r="D90" s="475" t="s">
        <v>137</v>
      </c>
      <c r="E90" s="137" t="s">
        <v>138</v>
      </c>
      <c r="F90" s="118" t="s">
        <v>129</v>
      </c>
      <c r="G90" s="119">
        <v>2272.3000000000002</v>
      </c>
      <c r="H90" s="119">
        <v>1566.5</v>
      </c>
      <c r="I90" s="119">
        <v>1054.78</v>
      </c>
      <c r="J90" s="119">
        <v>1317.4</v>
      </c>
      <c r="K90" s="119">
        <v>1134.04</v>
      </c>
      <c r="L90" s="119">
        <v>1179.1199999999999</v>
      </c>
      <c r="M90" s="119">
        <v>1892.37</v>
      </c>
      <c r="N90" s="519" t="s">
        <v>139</v>
      </c>
      <c r="O90" s="487" t="s">
        <v>140</v>
      </c>
      <c r="P90" s="307"/>
    </row>
    <row r="91" spans="1:16" ht="20.149999999999999" customHeight="1">
      <c r="A91" s="2"/>
      <c r="B91" s="490"/>
      <c r="C91" s="476"/>
      <c r="D91" s="478"/>
      <c r="E91" s="197" t="s">
        <v>141</v>
      </c>
      <c r="F91" s="120" t="s">
        <v>129</v>
      </c>
      <c r="G91" s="121">
        <v>0.3</v>
      </c>
      <c r="H91" s="121">
        <v>0.06</v>
      </c>
      <c r="I91" s="121">
        <v>1.62</v>
      </c>
      <c r="J91" s="121">
        <v>0.15</v>
      </c>
      <c r="K91" s="121">
        <v>0.08</v>
      </c>
      <c r="L91" s="121">
        <v>0.14000000000000001</v>
      </c>
      <c r="M91" s="121" t="s">
        <v>34</v>
      </c>
      <c r="N91" s="520"/>
      <c r="O91" s="488"/>
      <c r="P91" s="307"/>
    </row>
    <row r="92" spans="1:16" ht="20.149999999999999" customHeight="1">
      <c r="A92" s="2"/>
      <c r="B92" s="490"/>
      <c r="C92" s="476"/>
      <c r="D92" s="495" t="s">
        <v>142</v>
      </c>
      <c r="E92" s="176" t="s">
        <v>143</v>
      </c>
      <c r="F92" s="123" t="s">
        <v>129</v>
      </c>
      <c r="G92" s="124">
        <v>225.56</v>
      </c>
      <c r="H92" s="124">
        <v>162.22</v>
      </c>
      <c r="I92" s="124">
        <v>197.39</v>
      </c>
      <c r="J92" s="124">
        <v>197.3</v>
      </c>
      <c r="K92" s="124">
        <v>173.2</v>
      </c>
      <c r="L92" s="124">
        <v>194.5</v>
      </c>
      <c r="M92" s="124">
        <v>146</v>
      </c>
      <c r="N92" s="520"/>
      <c r="O92" s="488"/>
      <c r="P92" s="307"/>
    </row>
    <row r="93" spans="1:16" ht="20.149999999999999" customHeight="1">
      <c r="A93" s="2"/>
      <c r="B93" s="490"/>
      <c r="C93" s="476"/>
      <c r="D93" s="477"/>
      <c r="E93" s="142" t="s">
        <v>144</v>
      </c>
      <c r="F93" s="125" t="s">
        <v>129</v>
      </c>
      <c r="G93" s="126">
        <v>0.05</v>
      </c>
      <c r="H93" s="126">
        <v>0.57999999999999996</v>
      </c>
      <c r="I93" s="126">
        <v>0.12</v>
      </c>
      <c r="J93" s="126">
        <v>0.13</v>
      </c>
      <c r="K93" s="126">
        <v>0.59</v>
      </c>
      <c r="L93" s="126">
        <v>0.75</v>
      </c>
      <c r="M93" s="126">
        <v>1.49</v>
      </c>
      <c r="N93" s="520"/>
      <c r="O93" s="488"/>
      <c r="P93" s="307"/>
    </row>
    <row r="94" spans="1:16" ht="20.149999999999999" customHeight="1">
      <c r="A94" s="2"/>
      <c r="B94" s="490"/>
      <c r="C94" s="478"/>
      <c r="D94" s="492" t="s">
        <v>145</v>
      </c>
      <c r="E94" s="516" t="s">
        <v>146</v>
      </c>
      <c r="F94" s="123" t="s">
        <v>129</v>
      </c>
      <c r="G94" s="124">
        <v>0.03</v>
      </c>
      <c r="H94" s="124">
        <v>0.04</v>
      </c>
      <c r="I94" s="124">
        <v>0.02</v>
      </c>
      <c r="J94" s="124">
        <v>0.02</v>
      </c>
      <c r="K94" s="124">
        <v>0.01</v>
      </c>
      <c r="L94" s="124">
        <v>0.01</v>
      </c>
      <c r="M94" s="124">
        <v>1.5E-3</v>
      </c>
      <c r="N94" s="520"/>
      <c r="O94" s="488"/>
      <c r="P94" s="307"/>
    </row>
    <row r="95" spans="1:16" ht="20.149999999999999" customHeight="1" thickBot="1">
      <c r="A95" s="2"/>
      <c r="B95" s="491"/>
      <c r="C95" s="494"/>
      <c r="D95" s="493"/>
      <c r="E95" s="517"/>
      <c r="F95" s="66" t="s">
        <v>70</v>
      </c>
      <c r="G95" s="127">
        <v>0.01</v>
      </c>
      <c r="H95" s="127">
        <v>0.01</v>
      </c>
      <c r="I95" s="127">
        <v>0.01</v>
      </c>
      <c r="J95" s="127">
        <v>0.01</v>
      </c>
      <c r="K95" s="127">
        <v>0.01</v>
      </c>
      <c r="L95" s="127">
        <v>0.01</v>
      </c>
      <c r="M95" s="127">
        <v>1E-3</v>
      </c>
      <c r="N95" s="521"/>
      <c r="O95" s="489"/>
      <c r="P95" s="307"/>
    </row>
    <row r="96" spans="1:16" ht="28" customHeight="1">
      <c r="A96" s="2"/>
      <c r="B96" s="472" t="s">
        <v>147</v>
      </c>
      <c r="C96" s="475" t="s">
        <v>148</v>
      </c>
      <c r="D96" s="418" t="s">
        <v>149</v>
      </c>
      <c r="E96" s="137" t="s">
        <v>150</v>
      </c>
      <c r="F96" s="427" t="s">
        <v>151</v>
      </c>
      <c r="G96" s="432" t="s">
        <v>34</v>
      </c>
      <c r="H96" s="432" t="s">
        <v>34</v>
      </c>
      <c r="I96" s="432">
        <v>10.15</v>
      </c>
      <c r="J96" s="432">
        <v>10.64</v>
      </c>
      <c r="K96" s="432">
        <v>9.9700000000000006</v>
      </c>
      <c r="L96" s="432">
        <v>13.3</v>
      </c>
      <c r="M96" s="432" t="s">
        <v>34</v>
      </c>
      <c r="N96" s="68" t="s">
        <v>39</v>
      </c>
      <c r="O96" s="422"/>
      <c r="P96" s="307"/>
    </row>
    <row r="97" spans="1:16" ht="25" customHeight="1">
      <c r="A97" s="2"/>
      <c r="B97" s="473"/>
      <c r="C97" s="476"/>
      <c r="D97" s="481" t="s">
        <v>152</v>
      </c>
      <c r="E97" s="482"/>
      <c r="F97" s="428" t="s">
        <v>153</v>
      </c>
      <c r="G97" s="433" t="s">
        <v>34</v>
      </c>
      <c r="H97" s="433" t="s">
        <v>34</v>
      </c>
      <c r="I97" s="433">
        <v>2.6178010471204188E-2</v>
      </c>
      <c r="J97" s="433">
        <v>2.6203669498830195E-2</v>
      </c>
      <c r="K97" s="433">
        <v>2.5969628298299081E-2</v>
      </c>
      <c r="L97" s="433">
        <v>3.3091267586367386E-2</v>
      </c>
      <c r="M97" s="433" t="s">
        <v>34</v>
      </c>
      <c r="N97" s="74"/>
      <c r="O97" s="423"/>
      <c r="P97" s="307"/>
    </row>
    <row r="98" spans="1:16" ht="20.149999999999999" customHeight="1">
      <c r="A98" s="2"/>
      <c r="B98" s="473"/>
      <c r="C98" s="476"/>
      <c r="D98" s="478" t="s">
        <v>154</v>
      </c>
      <c r="E98" s="139" t="s">
        <v>155</v>
      </c>
      <c r="F98" s="428" t="s">
        <v>156</v>
      </c>
      <c r="G98" s="433" t="s">
        <v>34</v>
      </c>
      <c r="H98" s="433" t="s">
        <v>34</v>
      </c>
      <c r="I98" s="433">
        <v>3.6132858719315735</v>
      </c>
      <c r="J98" s="433">
        <v>3.2226981564460919</v>
      </c>
      <c r="K98" s="433">
        <v>2.4516118040746586</v>
      </c>
      <c r="L98" s="433">
        <v>2.1220041895212036</v>
      </c>
      <c r="M98" s="433" t="s">
        <v>34</v>
      </c>
      <c r="N98" s="74"/>
      <c r="O98" s="423"/>
      <c r="P98" s="307"/>
    </row>
    <row r="99" spans="1:16" ht="20.149999999999999" customHeight="1">
      <c r="A99" s="2"/>
      <c r="B99" s="473"/>
      <c r="C99" s="476"/>
      <c r="D99" s="479"/>
      <c r="E99" s="139" t="s">
        <v>157</v>
      </c>
      <c r="F99" s="428" t="s">
        <v>158</v>
      </c>
      <c r="G99" s="433" t="s">
        <v>34</v>
      </c>
      <c r="H99" s="433" t="s">
        <v>34</v>
      </c>
      <c r="I99" s="433">
        <v>0.61681016639399333</v>
      </c>
      <c r="J99" s="433">
        <v>0.61662568807193263</v>
      </c>
      <c r="K99" s="433">
        <v>0.61685558700185972</v>
      </c>
      <c r="L99" s="433">
        <v>0.6078370029636786</v>
      </c>
      <c r="M99" s="433" t="s">
        <v>34</v>
      </c>
      <c r="N99" s="74"/>
      <c r="O99" s="423"/>
      <c r="P99" s="307"/>
    </row>
    <row r="100" spans="1:16" ht="20.149999999999999" customHeight="1">
      <c r="A100" s="2"/>
      <c r="B100" s="473"/>
      <c r="C100" s="476"/>
      <c r="D100" s="479"/>
      <c r="E100" s="139" t="s">
        <v>159</v>
      </c>
      <c r="F100" s="428" t="s">
        <v>160</v>
      </c>
      <c r="G100" s="433" t="s">
        <v>34</v>
      </c>
      <c r="H100" s="433" t="s">
        <v>34</v>
      </c>
      <c r="I100" s="433">
        <v>1.9306709656796657</v>
      </c>
      <c r="J100" s="433">
        <v>1.8460710275217256</v>
      </c>
      <c r="K100" s="433">
        <v>1.9538531337430265</v>
      </c>
      <c r="L100" s="433">
        <v>1.8978027997810565</v>
      </c>
      <c r="M100" s="433" t="s">
        <v>34</v>
      </c>
      <c r="N100" s="74"/>
      <c r="O100" s="423"/>
      <c r="P100" s="307"/>
    </row>
    <row r="101" spans="1:16" ht="20.149999999999999" customHeight="1">
      <c r="A101" s="2"/>
      <c r="B101" s="473"/>
      <c r="C101" s="476"/>
      <c r="D101" s="479"/>
      <c r="E101" s="139" t="s">
        <v>161</v>
      </c>
      <c r="F101" s="428" t="s">
        <v>162</v>
      </c>
      <c r="G101" s="433" t="s">
        <v>34</v>
      </c>
      <c r="H101" s="433" t="s">
        <v>34</v>
      </c>
      <c r="I101" s="433">
        <v>56.737594527178175</v>
      </c>
      <c r="J101" s="433">
        <v>77.539397644780578</v>
      </c>
      <c r="K101" s="433">
        <v>80.151887327745541</v>
      </c>
      <c r="L101" s="433">
        <v>26.242304198947462</v>
      </c>
      <c r="M101" s="433" t="s">
        <v>34</v>
      </c>
      <c r="N101" s="74"/>
      <c r="O101" s="423"/>
      <c r="P101" s="307"/>
    </row>
    <row r="102" spans="1:16" ht="20.149999999999999" customHeight="1">
      <c r="A102" s="2"/>
      <c r="B102" s="473"/>
      <c r="C102" s="476"/>
      <c r="D102" s="480"/>
      <c r="E102" s="139" t="s">
        <v>163</v>
      </c>
      <c r="F102" s="428" t="s">
        <v>164</v>
      </c>
      <c r="G102" s="433" t="s">
        <v>34</v>
      </c>
      <c r="H102" s="433" t="s">
        <v>34</v>
      </c>
      <c r="I102" s="433">
        <v>70.580453526719879</v>
      </c>
      <c r="J102" s="433">
        <v>67.925093065707088</v>
      </c>
      <c r="K102" s="433">
        <v>67.793743892460469</v>
      </c>
      <c r="L102" s="433">
        <v>72.130549249252184</v>
      </c>
      <c r="M102" s="433" t="s">
        <v>34</v>
      </c>
      <c r="N102" s="74"/>
      <c r="O102" s="423"/>
      <c r="P102" s="307"/>
    </row>
    <row r="103" spans="1:16" ht="40" customHeight="1">
      <c r="A103" s="2"/>
      <c r="B103" s="473"/>
      <c r="C103" s="476"/>
      <c r="D103" s="419" t="s">
        <v>165</v>
      </c>
      <c r="E103" s="139" t="s">
        <v>166</v>
      </c>
      <c r="F103" s="428" t="s">
        <v>167</v>
      </c>
      <c r="G103" s="433" t="s">
        <v>34</v>
      </c>
      <c r="H103" s="433" t="s">
        <v>34</v>
      </c>
      <c r="I103" s="433">
        <v>11</v>
      </c>
      <c r="J103" s="433">
        <v>21.3</v>
      </c>
      <c r="K103" s="433">
        <v>14.7</v>
      </c>
      <c r="L103" s="433">
        <v>20.72</v>
      </c>
      <c r="M103" s="433" t="s">
        <v>34</v>
      </c>
      <c r="N103" s="74"/>
      <c r="O103" s="423"/>
      <c r="P103" s="307"/>
    </row>
    <row r="104" spans="1:16" ht="20.149999999999999" customHeight="1">
      <c r="A104" s="2"/>
      <c r="B104" s="473"/>
      <c r="C104" s="477"/>
      <c r="D104" s="420" t="s">
        <v>168</v>
      </c>
      <c r="E104" s="142" t="s">
        <v>169</v>
      </c>
      <c r="F104" s="429" t="s">
        <v>167</v>
      </c>
      <c r="G104" s="434" t="s">
        <v>34</v>
      </c>
      <c r="H104" s="434" t="s">
        <v>34</v>
      </c>
      <c r="I104" s="434" t="s">
        <v>34</v>
      </c>
      <c r="J104" s="434" t="s">
        <v>34</v>
      </c>
      <c r="K104" s="434" t="s">
        <v>34</v>
      </c>
      <c r="L104" s="434">
        <v>12201</v>
      </c>
      <c r="M104" s="434">
        <v>8563.08</v>
      </c>
      <c r="N104" s="76"/>
      <c r="O104" s="424"/>
      <c r="P104" s="307"/>
    </row>
    <row r="105" spans="1:16" ht="26.5" customHeight="1">
      <c r="A105" s="2"/>
      <c r="B105" s="473"/>
      <c r="C105" s="183" t="s">
        <v>170</v>
      </c>
      <c r="D105" s="183" t="s">
        <v>171</v>
      </c>
      <c r="E105" s="147" t="s">
        <v>172</v>
      </c>
      <c r="F105" s="430" t="s">
        <v>173</v>
      </c>
      <c r="G105" s="435" t="s">
        <v>34</v>
      </c>
      <c r="H105" s="435" t="s">
        <v>34</v>
      </c>
      <c r="I105" s="435" t="s">
        <v>34</v>
      </c>
      <c r="J105" s="435" t="s">
        <v>34</v>
      </c>
      <c r="K105" s="435" t="s">
        <v>34</v>
      </c>
      <c r="L105" s="435" t="s">
        <v>34</v>
      </c>
      <c r="M105" s="435">
        <v>37</v>
      </c>
      <c r="N105" s="425"/>
      <c r="O105" s="426"/>
      <c r="P105" s="307"/>
    </row>
    <row r="106" spans="1:16" ht="20.149999999999999" customHeight="1" thickBot="1">
      <c r="A106" s="2"/>
      <c r="B106" s="474"/>
      <c r="C106" s="99" t="s">
        <v>174</v>
      </c>
      <c r="D106" s="99" t="s">
        <v>175</v>
      </c>
      <c r="E106" s="233" t="s">
        <v>176</v>
      </c>
      <c r="F106" s="431" t="s">
        <v>173</v>
      </c>
      <c r="G106" s="436" t="s">
        <v>34</v>
      </c>
      <c r="H106" s="436" t="s">
        <v>34</v>
      </c>
      <c r="I106" s="436" t="s">
        <v>34</v>
      </c>
      <c r="J106" s="436" t="s">
        <v>34</v>
      </c>
      <c r="K106" s="436" t="s">
        <v>34</v>
      </c>
      <c r="L106" s="436" t="s">
        <v>34</v>
      </c>
      <c r="M106" s="436">
        <v>40</v>
      </c>
      <c r="N106" s="128"/>
      <c r="O106" s="421"/>
      <c r="P106" s="307"/>
    </row>
    <row r="107" spans="1:16">
      <c r="B107" s="29" t="s">
        <v>177</v>
      </c>
    </row>
    <row r="108" spans="1:16">
      <c r="B108" s="29" t="s">
        <v>178</v>
      </c>
    </row>
    <row r="109" spans="1:16">
      <c r="B109" s="29" t="s">
        <v>179</v>
      </c>
      <c r="E109" s="334"/>
      <c r="I109" s="21"/>
      <c r="O109" s="23"/>
      <c r="P109" s="23"/>
    </row>
    <row r="110" spans="1:16">
      <c r="B110" s="28" t="s">
        <v>180</v>
      </c>
      <c r="C110" s="28"/>
      <c r="D110" s="28"/>
      <c r="E110" s="308"/>
      <c r="F110" s="28"/>
      <c r="G110" s="28"/>
      <c r="H110" s="28"/>
      <c r="I110" s="28"/>
      <c r="J110" s="28"/>
      <c r="K110" s="28"/>
      <c r="L110" s="28"/>
      <c r="M110" s="28"/>
      <c r="N110" s="28"/>
      <c r="O110" s="28"/>
      <c r="P110" s="28"/>
    </row>
    <row r="112" spans="1:16" ht="17.899999999999999" customHeight="1">
      <c r="C112" s="378"/>
    </row>
    <row r="131" ht="17.899999999999999" customHeight="1"/>
    <row r="144" ht="17.899999999999999" customHeight="1"/>
    <row r="263" ht="13" customHeight="1"/>
    <row r="264" ht="28.75" customHeight="1"/>
  </sheetData>
  <mergeCells count="50">
    <mergeCell ref="E94:E95"/>
    <mergeCell ref="N38:N43"/>
    <mergeCell ref="N46:N59"/>
    <mergeCell ref="N65:N71"/>
    <mergeCell ref="N72:N84"/>
    <mergeCell ref="N61:N64"/>
    <mergeCell ref="N90:N95"/>
    <mergeCell ref="N85:N89"/>
    <mergeCell ref="N8:N14"/>
    <mergeCell ref="N15:N16"/>
    <mergeCell ref="N30:N33"/>
    <mergeCell ref="N34:N37"/>
    <mergeCell ref="N17:N28"/>
    <mergeCell ref="D7:E7"/>
    <mergeCell ref="C8:C37"/>
    <mergeCell ref="C85:C89"/>
    <mergeCell ref="D15:D16"/>
    <mergeCell ref="D8:D14"/>
    <mergeCell ref="D30:D33"/>
    <mergeCell ref="D34:D37"/>
    <mergeCell ref="D61:D64"/>
    <mergeCell ref="D72:D84"/>
    <mergeCell ref="D85:D89"/>
    <mergeCell ref="D46:D59"/>
    <mergeCell ref="C46:C84"/>
    <mergeCell ref="D38:D43"/>
    <mergeCell ref="D65:D71"/>
    <mergeCell ref="C38:C45"/>
    <mergeCell ref="D17:D29"/>
    <mergeCell ref="O15:O16"/>
    <mergeCell ref="O30:O33"/>
    <mergeCell ref="O34:O37"/>
    <mergeCell ref="O38:O43"/>
    <mergeCell ref="O17:O28"/>
    <mergeCell ref="B96:B106"/>
    <mergeCell ref="C96:C104"/>
    <mergeCell ref="D98:D102"/>
    <mergeCell ref="D97:E97"/>
    <mergeCell ref="O46:O59"/>
    <mergeCell ref="O61:O64"/>
    <mergeCell ref="O65:O71"/>
    <mergeCell ref="O72:O84"/>
    <mergeCell ref="O85:O89"/>
    <mergeCell ref="O90:O95"/>
    <mergeCell ref="B8:B95"/>
    <mergeCell ref="D94:D95"/>
    <mergeCell ref="C90:C95"/>
    <mergeCell ref="D92:D93"/>
    <mergeCell ref="D90:D91"/>
    <mergeCell ref="O8:O14"/>
  </mergeCells>
  <phoneticPr fontId="9" type="noConversion"/>
  <printOptions horizontalCentered="1"/>
  <pageMargins left="0.23622047244094491" right="0.23622047244094491" top="0.35433070866141736" bottom="0.35433070866141736" header="0.31496062992125984" footer="0.31496062992125984"/>
  <pageSetup paperSize="9" scale="40" fitToHeight="4" orientation="landscape" r:id="rId1"/>
  <ignoredErrors>
    <ignoredError sqref="I11:J11 G37:J3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92F"/>
  </sheetPr>
  <dimension ref="B6:AF434"/>
  <sheetViews>
    <sheetView showGridLines="0" zoomScale="50" zoomScaleNormal="50" zoomScaleSheetLayoutView="70" workbookViewId="0">
      <pane xSplit="2" topLeftCell="C1" activePane="topRight" state="frozen"/>
      <selection activeCell="P44" sqref="P44"/>
      <selection pane="topRight" activeCell="L276" sqref="L276:L279"/>
    </sheetView>
  </sheetViews>
  <sheetFormatPr defaultColWidth="8" defaultRowHeight="13"/>
  <cols>
    <col min="1" max="1" width="2.69140625" style="21" customWidth="1"/>
    <col min="2" max="2" width="16.53515625" style="25" customWidth="1"/>
    <col min="3" max="3" width="17.3046875" style="25" customWidth="1"/>
    <col min="4" max="4" width="26.53515625" style="25" customWidth="1"/>
    <col min="5" max="5" width="39.53515625" style="1" customWidth="1"/>
    <col min="6" max="6" width="13.69140625" style="9" bestFit="1" customWidth="1"/>
    <col min="7" max="7" width="12.69140625" style="9" customWidth="1"/>
    <col min="8" max="10" width="12.69140625" style="21" customWidth="1"/>
    <col min="11" max="11" width="19.69140625" style="12" customWidth="1"/>
    <col min="12" max="13" width="53.69140625" style="12" customWidth="1"/>
    <col min="14" max="14" width="2.69140625" style="21" customWidth="1"/>
    <col min="15" max="16384" width="8" style="21"/>
  </cols>
  <sheetData>
    <row r="6" spans="2:14" ht="13.5" thickBot="1"/>
    <row r="7" spans="2:14" s="7" customFormat="1" ht="20.149999999999999" customHeight="1" thickBot="1">
      <c r="B7" s="34" t="s">
        <v>1</v>
      </c>
      <c r="C7" s="35" t="s">
        <v>2</v>
      </c>
      <c r="D7" s="611" t="s">
        <v>3</v>
      </c>
      <c r="E7" s="611"/>
      <c r="F7" s="31" t="s">
        <v>4</v>
      </c>
      <c r="G7" s="31">
        <v>2022</v>
      </c>
      <c r="H7" s="31">
        <v>2023</v>
      </c>
      <c r="I7" s="31">
        <v>2024</v>
      </c>
      <c r="J7" s="31">
        <v>2025</v>
      </c>
      <c r="K7" s="32" t="s">
        <v>5</v>
      </c>
      <c r="L7" s="32" t="s">
        <v>6</v>
      </c>
      <c r="M7" s="33" t="s">
        <v>181</v>
      </c>
    </row>
    <row r="8" spans="2:14" s="2" customFormat="1" ht="50.15" customHeight="1" thickBot="1">
      <c r="B8" s="617" t="s">
        <v>182</v>
      </c>
      <c r="C8" s="99" t="s">
        <v>183</v>
      </c>
      <c r="D8" s="99" t="s">
        <v>183</v>
      </c>
      <c r="E8" s="128" t="s">
        <v>184</v>
      </c>
      <c r="F8" s="129" t="s">
        <v>185</v>
      </c>
      <c r="G8" s="130">
        <v>77.099999999999994</v>
      </c>
      <c r="H8" s="130">
        <v>71</v>
      </c>
      <c r="I8" s="130">
        <v>73</v>
      </c>
      <c r="J8" s="130">
        <v>74.3</v>
      </c>
      <c r="K8" s="131" t="s">
        <v>186</v>
      </c>
      <c r="L8" s="132" t="s">
        <v>187</v>
      </c>
      <c r="M8" s="133"/>
    </row>
    <row r="9" spans="2:14" s="2" customFormat="1" ht="60.75" customHeight="1">
      <c r="B9" s="618"/>
      <c r="C9" s="93" t="s">
        <v>188</v>
      </c>
      <c r="D9" s="134" t="s">
        <v>189</v>
      </c>
      <c r="E9" s="135" t="s">
        <v>190</v>
      </c>
      <c r="F9" s="129" t="s">
        <v>191</v>
      </c>
      <c r="G9" s="130" t="s">
        <v>34</v>
      </c>
      <c r="H9" s="130">
        <v>100</v>
      </c>
      <c r="I9" s="130">
        <v>111</v>
      </c>
      <c r="J9" s="130">
        <v>120</v>
      </c>
      <c r="K9" s="131" t="s">
        <v>192</v>
      </c>
      <c r="L9" s="131" t="s">
        <v>193</v>
      </c>
      <c r="M9" s="136" t="s">
        <v>194</v>
      </c>
    </row>
    <row r="10" spans="2:14" s="2" customFormat="1" ht="20.149999999999999" customHeight="1">
      <c r="B10" s="618"/>
      <c r="C10" s="507" t="s">
        <v>195</v>
      </c>
      <c r="D10" s="476" t="s">
        <v>196</v>
      </c>
      <c r="E10" s="137" t="s">
        <v>197</v>
      </c>
      <c r="F10" s="77" t="s">
        <v>173</v>
      </c>
      <c r="G10" s="80">
        <v>56688</v>
      </c>
      <c r="H10" s="80">
        <v>69394</v>
      </c>
      <c r="I10" s="80">
        <v>67923</v>
      </c>
      <c r="J10" s="80">
        <v>117538</v>
      </c>
      <c r="K10" s="574" t="s">
        <v>198</v>
      </c>
      <c r="L10" s="574" t="s">
        <v>199</v>
      </c>
      <c r="M10" s="568" t="s">
        <v>200</v>
      </c>
      <c r="N10" s="26"/>
    </row>
    <row r="11" spans="2:14" s="2" customFormat="1" ht="20.149999999999999" customHeight="1">
      <c r="B11" s="618"/>
      <c r="C11" s="479"/>
      <c r="D11" s="476"/>
      <c r="E11" s="139" t="s">
        <v>201</v>
      </c>
      <c r="F11" s="140" t="s">
        <v>70</v>
      </c>
      <c r="G11" s="81">
        <v>100</v>
      </c>
      <c r="H11" s="81">
        <v>100</v>
      </c>
      <c r="I11" s="81">
        <v>100</v>
      </c>
      <c r="J11" s="81">
        <v>100</v>
      </c>
      <c r="K11" s="575"/>
      <c r="L11" s="575"/>
      <c r="M11" s="569"/>
      <c r="N11" s="7"/>
    </row>
    <row r="12" spans="2:14" s="2" customFormat="1" ht="20.149999999999999" customHeight="1">
      <c r="B12" s="618"/>
      <c r="C12" s="479"/>
      <c r="D12" s="476" t="s">
        <v>202</v>
      </c>
      <c r="E12" s="139" t="s">
        <v>197</v>
      </c>
      <c r="F12" s="140" t="s">
        <v>173</v>
      </c>
      <c r="G12" s="81">
        <v>46862</v>
      </c>
      <c r="H12" s="81">
        <v>52165</v>
      </c>
      <c r="I12" s="81">
        <v>59406</v>
      </c>
      <c r="J12" s="81">
        <v>121996</v>
      </c>
      <c r="K12" s="575"/>
      <c r="L12" s="575"/>
      <c r="M12" s="569"/>
      <c r="N12" s="7"/>
    </row>
    <row r="13" spans="2:14" s="2" customFormat="1" ht="20.149999999999999" customHeight="1">
      <c r="B13" s="618"/>
      <c r="C13" s="479"/>
      <c r="D13" s="476"/>
      <c r="E13" s="139" t="s">
        <v>201</v>
      </c>
      <c r="F13" s="140" t="s">
        <v>70</v>
      </c>
      <c r="G13" s="81">
        <v>100</v>
      </c>
      <c r="H13" s="81">
        <v>100</v>
      </c>
      <c r="I13" s="81">
        <v>100</v>
      </c>
      <c r="J13" s="81">
        <v>100</v>
      </c>
      <c r="K13" s="575"/>
      <c r="L13" s="575"/>
      <c r="M13" s="569"/>
    </row>
    <row r="14" spans="2:14" s="2" customFormat="1" ht="20.149999999999999" customHeight="1">
      <c r="B14" s="618"/>
      <c r="C14" s="479"/>
      <c r="D14" s="476" t="s">
        <v>203</v>
      </c>
      <c r="E14" s="139" t="s">
        <v>197</v>
      </c>
      <c r="F14" s="140" t="s">
        <v>173</v>
      </c>
      <c r="G14" s="81">
        <v>55433</v>
      </c>
      <c r="H14" s="81">
        <v>79470</v>
      </c>
      <c r="I14" s="81">
        <v>68397</v>
      </c>
      <c r="J14" s="81">
        <v>76076</v>
      </c>
      <c r="K14" s="575"/>
      <c r="L14" s="575"/>
      <c r="M14" s="569"/>
    </row>
    <row r="15" spans="2:14" s="2" customFormat="1" ht="20.149999999999999" customHeight="1">
      <c r="B15" s="618"/>
      <c r="C15" s="479"/>
      <c r="D15" s="476"/>
      <c r="E15" s="139" t="s">
        <v>201</v>
      </c>
      <c r="F15" s="140" t="s">
        <v>70</v>
      </c>
      <c r="G15" s="81">
        <v>100</v>
      </c>
      <c r="H15" s="81">
        <v>100</v>
      </c>
      <c r="I15" s="81">
        <v>100</v>
      </c>
      <c r="J15" s="81">
        <v>100</v>
      </c>
      <c r="K15" s="575"/>
      <c r="L15" s="575"/>
      <c r="M15" s="569"/>
    </row>
    <row r="16" spans="2:14" s="2" customFormat="1" ht="20.149999999999999" customHeight="1">
      <c r="B16" s="618"/>
      <c r="C16" s="479"/>
      <c r="D16" s="478" t="s">
        <v>204</v>
      </c>
      <c r="E16" s="139" t="s">
        <v>197</v>
      </c>
      <c r="F16" s="140" t="s">
        <v>173</v>
      </c>
      <c r="G16" s="81">
        <v>35274</v>
      </c>
      <c r="H16" s="81">
        <v>34664</v>
      </c>
      <c r="I16" s="81">
        <v>24606</v>
      </c>
      <c r="J16" s="81">
        <v>25105</v>
      </c>
      <c r="K16" s="575"/>
      <c r="L16" s="575"/>
      <c r="M16" s="569"/>
    </row>
    <row r="17" spans="2:13" s="2" customFormat="1" ht="20.149999999999999" customHeight="1">
      <c r="B17" s="618"/>
      <c r="C17" s="479"/>
      <c r="D17" s="480"/>
      <c r="E17" s="139" t="s">
        <v>201</v>
      </c>
      <c r="F17" s="140" t="s">
        <v>70</v>
      </c>
      <c r="G17" s="81">
        <v>100</v>
      </c>
      <c r="H17" s="81">
        <v>100</v>
      </c>
      <c r="I17" s="81">
        <v>100</v>
      </c>
      <c r="J17" s="81">
        <v>100</v>
      </c>
      <c r="K17" s="575"/>
      <c r="L17" s="575"/>
      <c r="M17" s="569"/>
    </row>
    <row r="18" spans="2:13" s="2" customFormat="1" ht="20.149999999999999" customHeight="1">
      <c r="B18" s="618"/>
      <c r="C18" s="479"/>
      <c r="D18" s="476" t="s">
        <v>205</v>
      </c>
      <c r="E18" s="139" t="s">
        <v>197</v>
      </c>
      <c r="F18" s="140" t="s">
        <v>173</v>
      </c>
      <c r="G18" s="81">
        <v>2447</v>
      </c>
      <c r="H18" s="81">
        <v>2966</v>
      </c>
      <c r="I18" s="81">
        <v>4160</v>
      </c>
      <c r="J18" s="81">
        <v>5301</v>
      </c>
      <c r="K18" s="575"/>
      <c r="L18" s="575"/>
      <c r="M18" s="569"/>
    </row>
    <row r="19" spans="2:13" s="2" customFormat="1" ht="20.149999999999999" customHeight="1">
      <c r="B19" s="618"/>
      <c r="C19" s="479"/>
      <c r="D19" s="477"/>
      <c r="E19" s="142" t="s">
        <v>201</v>
      </c>
      <c r="F19" s="140" t="s">
        <v>70</v>
      </c>
      <c r="G19" s="81">
        <v>100</v>
      </c>
      <c r="H19" s="81">
        <v>100</v>
      </c>
      <c r="I19" s="81">
        <v>100</v>
      </c>
      <c r="J19" s="81">
        <v>100</v>
      </c>
      <c r="K19" s="578"/>
      <c r="L19" s="578"/>
      <c r="M19" s="570"/>
    </row>
    <row r="20" spans="2:13" s="2" customFormat="1" ht="50.15" customHeight="1">
      <c r="B20" s="618"/>
      <c r="C20" s="479"/>
      <c r="D20" s="143" t="s">
        <v>206</v>
      </c>
      <c r="E20" s="144" t="s">
        <v>207</v>
      </c>
      <c r="F20" s="145" t="s">
        <v>173</v>
      </c>
      <c r="G20" s="146">
        <v>196704</v>
      </c>
      <c r="H20" s="146">
        <v>238659</v>
      </c>
      <c r="I20" s="146">
        <v>224492</v>
      </c>
      <c r="J20" s="146">
        <v>346016</v>
      </c>
      <c r="K20" s="147" t="s">
        <v>198</v>
      </c>
      <c r="L20" s="147"/>
      <c r="M20" s="148"/>
    </row>
    <row r="21" spans="2:13" s="2" customFormat="1" ht="60.75" customHeight="1" thickBot="1">
      <c r="B21" s="618"/>
      <c r="C21" s="493"/>
      <c r="D21" s="149" t="s">
        <v>208</v>
      </c>
      <c r="E21" s="150" t="s">
        <v>209</v>
      </c>
      <c r="F21" s="151" t="s">
        <v>70</v>
      </c>
      <c r="G21" s="152">
        <v>86</v>
      </c>
      <c r="H21" s="152">
        <v>84</v>
      </c>
      <c r="I21" s="152">
        <v>91</v>
      </c>
      <c r="J21" s="152">
        <v>86</v>
      </c>
      <c r="K21" s="150" t="s">
        <v>198</v>
      </c>
      <c r="L21" s="150" t="s">
        <v>210</v>
      </c>
      <c r="M21" s="153"/>
    </row>
    <row r="22" spans="2:13" s="2" customFormat="1" ht="50.15" customHeight="1" thickBot="1">
      <c r="B22" s="619"/>
      <c r="C22" s="99" t="s">
        <v>211</v>
      </c>
      <c r="D22" s="93" t="s">
        <v>211</v>
      </c>
      <c r="E22" s="135" t="s">
        <v>212</v>
      </c>
      <c r="F22" s="154" t="s">
        <v>173</v>
      </c>
      <c r="G22" s="96">
        <v>0</v>
      </c>
      <c r="H22" s="96">
        <v>0</v>
      </c>
      <c r="I22" s="96">
        <v>0</v>
      </c>
      <c r="J22" s="96">
        <v>0</v>
      </c>
      <c r="K22" s="135" t="s">
        <v>213</v>
      </c>
      <c r="L22" s="135"/>
      <c r="M22" s="155"/>
    </row>
    <row r="23" spans="2:13" s="2" customFormat="1" ht="50.15" customHeight="1">
      <c r="B23" s="156" t="s">
        <v>214</v>
      </c>
      <c r="C23" s="507" t="s">
        <v>215</v>
      </c>
      <c r="D23" s="157" t="s">
        <v>216</v>
      </c>
      <c r="E23" s="158" t="s">
        <v>217</v>
      </c>
      <c r="F23" s="159" t="s">
        <v>173</v>
      </c>
      <c r="G23" s="160">
        <v>87800</v>
      </c>
      <c r="H23" s="160">
        <v>85592</v>
      </c>
      <c r="I23" s="160">
        <v>83285</v>
      </c>
      <c r="J23" s="160">
        <v>81280</v>
      </c>
      <c r="K23" s="161" t="s">
        <v>218</v>
      </c>
      <c r="L23" s="162" t="s">
        <v>219</v>
      </c>
      <c r="M23" s="163"/>
    </row>
    <row r="24" spans="2:13" s="2" customFormat="1" ht="20.149999999999999" customHeight="1">
      <c r="B24" s="164"/>
      <c r="C24" s="479"/>
      <c r="D24" s="492" t="s">
        <v>220</v>
      </c>
      <c r="E24" s="516" t="s">
        <v>221</v>
      </c>
      <c r="F24" s="165" t="s">
        <v>173</v>
      </c>
      <c r="G24" s="166">
        <v>3406</v>
      </c>
      <c r="H24" s="166">
        <v>3341</v>
      </c>
      <c r="I24" s="166">
        <v>3179</v>
      </c>
      <c r="J24" s="166">
        <v>2879</v>
      </c>
      <c r="K24" s="577" t="s">
        <v>218</v>
      </c>
      <c r="L24" s="577" t="s">
        <v>219</v>
      </c>
      <c r="M24" s="606"/>
    </row>
    <row r="25" spans="2:13" s="2" customFormat="1" ht="20.149999999999999" customHeight="1">
      <c r="B25" s="164"/>
      <c r="C25" s="479"/>
      <c r="D25" s="479"/>
      <c r="E25" s="607"/>
      <c r="F25" s="167" t="s">
        <v>70</v>
      </c>
      <c r="G25" s="168">
        <v>3.88</v>
      </c>
      <c r="H25" s="168">
        <f>H24/$H$23*100</f>
        <v>3.9034021871202915</v>
      </c>
      <c r="I25" s="168">
        <v>3.82</v>
      </c>
      <c r="J25" s="168">
        <v>3.54</v>
      </c>
      <c r="K25" s="575"/>
      <c r="L25" s="575"/>
      <c r="M25" s="569"/>
    </row>
    <row r="26" spans="2:13" s="2" customFormat="1" ht="20.149999999999999" customHeight="1">
      <c r="B26" s="164"/>
      <c r="C26" s="479"/>
      <c r="D26" s="479"/>
      <c r="E26" s="586" t="s">
        <v>222</v>
      </c>
      <c r="F26" s="140" t="s">
        <v>173</v>
      </c>
      <c r="G26" s="141">
        <v>12258</v>
      </c>
      <c r="H26" s="141">
        <v>12307</v>
      </c>
      <c r="I26" s="141">
        <v>12067</v>
      </c>
      <c r="J26" s="141">
        <v>11482</v>
      </c>
      <c r="K26" s="575"/>
      <c r="L26" s="575"/>
      <c r="M26" s="569"/>
    </row>
    <row r="27" spans="2:13" s="2" customFormat="1" ht="20.149999999999999" customHeight="1">
      <c r="B27" s="164"/>
      <c r="C27" s="479"/>
      <c r="D27" s="479"/>
      <c r="E27" s="607"/>
      <c r="F27" s="140" t="s">
        <v>70</v>
      </c>
      <c r="G27" s="168">
        <v>13.96</v>
      </c>
      <c r="H27" s="168">
        <f>H26/$H$23*100</f>
        <v>14.378680250490699</v>
      </c>
      <c r="I27" s="168">
        <v>14.49</v>
      </c>
      <c r="J27" s="168">
        <v>14.13</v>
      </c>
      <c r="K27" s="575"/>
      <c r="L27" s="575"/>
      <c r="M27" s="569"/>
    </row>
    <row r="28" spans="2:13" s="2" customFormat="1" ht="20.149999999999999" customHeight="1">
      <c r="B28" s="164"/>
      <c r="C28" s="479"/>
      <c r="D28" s="479"/>
      <c r="E28" s="586" t="s">
        <v>223</v>
      </c>
      <c r="F28" s="140" t="s">
        <v>173</v>
      </c>
      <c r="G28" s="141">
        <v>4421</v>
      </c>
      <c r="H28" s="141">
        <v>4365</v>
      </c>
      <c r="I28" s="141">
        <v>4089</v>
      </c>
      <c r="J28" s="141">
        <v>3728</v>
      </c>
      <c r="K28" s="575"/>
      <c r="L28" s="575"/>
      <c r="M28" s="569"/>
    </row>
    <row r="29" spans="2:13" s="2" customFormat="1" ht="20.149999999999999" customHeight="1">
      <c r="B29" s="164"/>
      <c r="C29" s="479"/>
      <c r="D29" s="479"/>
      <c r="E29" s="607"/>
      <c r="F29" s="140" t="s">
        <v>70</v>
      </c>
      <c r="G29" s="168">
        <v>5.04</v>
      </c>
      <c r="H29" s="168">
        <f>H28/$H$23*100</f>
        <v>5.0997756799700911</v>
      </c>
      <c r="I29" s="168">
        <v>4.91</v>
      </c>
      <c r="J29" s="168">
        <v>4.59</v>
      </c>
      <c r="K29" s="575"/>
      <c r="L29" s="575"/>
      <c r="M29" s="569"/>
    </row>
    <row r="30" spans="2:13" s="2" customFormat="1" ht="20.149999999999999" customHeight="1">
      <c r="B30" s="164"/>
      <c r="C30" s="479"/>
      <c r="D30" s="479"/>
      <c r="E30" s="586" t="s">
        <v>224</v>
      </c>
      <c r="F30" s="140" t="s">
        <v>173</v>
      </c>
      <c r="G30" s="141">
        <v>56794</v>
      </c>
      <c r="H30" s="141">
        <v>54995</v>
      </c>
      <c r="I30" s="141">
        <v>54046</v>
      </c>
      <c r="J30" s="141">
        <v>53963</v>
      </c>
      <c r="K30" s="575"/>
      <c r="L30" s="575"/>
      <c r="M30" s="569"/>
    </row>
    <row r="31" spans="2:13" s="2" customFormat="1" ht="20.149999999999999" customHeight="1">
      <c r="B31" s="164"/>
      <c r="C31" s="479"/>
      <c r="D31" s="479"/>
      <c r="E31" s="607"/>
      <c r="F31" s="170" t="s">
        <v>70</v>
      </c>
      <c r="G31" s="168">
        <v>64.69</v>
      </c>
      <c r="H31" s="168">
        <f>H30/$H$23*100</f>
        <v>64.252500233666694</v>
      </c>
      <c r="I31" s="168">
        <v>64.89</v>
      </c>
      <c r="J31" s="168">
        <v>66.39</v>
      </c>
      <c r="K31" s="575"/>
      <c r="L31" s="575"/>
      <c r="M31" s="569"/>
    </row>
    <row r="32" spans="2:13" s="2" customFormat="1" ht="20.149999999999999" customHeight="1">
      <c r="B32" s="164"/>
      <c r="C32" s="479"/>
      <c r="D32" s="479"/>
      <c r="E32" s="586" t="s">
        <v>225</v>
      </c>
      <c r="F32" s="140" t="s">
        <v>173</v>
      </c>
      <c r="G32" s="141">
        <v>10921</v>
      </c>
      <c r="H32" s="141">
        <v>10584</v>
      </c>
      <c r="I32" s="141">
        <v>9904</v>
      </c>
      <c r="J32" s="141">
        <v>9228</v>
      </c>
      <c r="K32" s="575"/>
      <c r="L32" s="575"/>
      <c r="M32" s="569"/>
    </row>
    <row r="33" spans="2:13" s="2" customFormat="1" ht="20.149999999999999" customHeight="1">
      <c r="B33" s="164"/>
      <c r="C33" s="479"/>
      <c r="D33" s="525"/>
      <c r="E33" s="558"/>
      <c r="F33" s="172" t="s">
        <v>70</v>
      </c>
      <c r="G33" s="174">
        <v>12.44</v>
      </c>
      <c r="H33" s="174">
        <f>H32/$H$23*100</f>
        <v>12.36564164875222</v>
      </c>
      <c r="I33" s="174">
        <v>11.89</v>
      </c>
      <c r="J33" s="174">
        <v>11.35</v>
      </c>
      <c r="K33" s="578"/>
      <c r="L33" s="578"/>
      <c r="M33" s="570"/>
    </row>
    <row r="34" spans="2:13" s="2" customFormat="1" ht="20.149999999999999" customHeight="1">
      <c r="B34" s="164"/>
      <c r="C34" s="479"/>
      <c r="D34" s="492" t="s">
        <v>226</v>
      </c>
      <c r="E34" s="516" t="s">
        <v>221</v>
      </c>
      <c r="F34" s="165" t="s">
        <v>173</v>
      </c>
      <c r="G34" s="175">
        <v>2584</v>
      </c>
      <c r="H34" s="175">
        <v>2512</v>
      </c>
      <c r="I34" s="175">
        <v>2495</v>
      </c>
      <c r="J34" s="175">
        <v>2324</v>
      </c>
      <c r="K34" s="577" t="s">
        <v>218</v>
      </c>
      <c r="L34" s="577" t="s">
        <v>227</v>
      </c>
      <c r="M34" s="606"/>
    </row>
    <row r="35" spans="2:13" s="2" customFormat="1" ht="20.149999999999999" customHeight="1">
      <c r="B35" s="164"/>
      <c r="C35" s="479"/>
      <c r="D35" s="479"/>
      <c r="E35" s="607"/>
      <c r="F35" s="167" t="s">
        <v>70</v>
      </c>
      <c r="G35" s="168">
        <v>2.94</v>
      </c>
      <c r="H35" s="168">
        <f>H34/$H$23*100</f>
        <v>2.9348537246471631</v>
      </c>
      <c r="I35" s="168">
        <v>3</v>
      </c>
      <c r="J35" s="168">
        <v>2.86</v>
      </c>
      <c r="K35" s="575"/>
      <c r="L35" s="575"/>
      <c r="M35" s="569"/>
    </row>
    <row r="36" spans="2:13" s="2" customFormat="1" ht="20.149999999999999" customHeight="1">
      <c r="B36" s="164"/>
      <c r="C36" s="479"/>
      <c r="D36" s="479"/>
      <c r="E36" s="586" t="s">
        <v>222</v>
      </c>
      <c r="F36" s="140" t="s">
        <v>173</v>
      </c>
      <c r="G36" s="175">
        <v>9634</v>
      </c>
      <c r="H36" s="175">
        <v>9683</v>
      </c>
      <c r="I36" s="175">
        <v>9786</v>
      </c>
      <c r="J36" s="175">
        <v>9504</v>
      </c>
      <c r="K36" s="575"/>
      <c r="L36" s="575"/>
      <c r="M36" s="569"/>
    </row>
    <row r="37" spans="2:13" s="2" customFormat="1" ht="20.149999999999999" customHeight="1">
      <c r="B37" s="164"/>
      <c r="C37" s="479"/>
      <c r="D37" s="479"/>
      <c r="E37" s="607"/>
      <c r="F37" s="140" t="s">
        <v>70</v>
      </c>
      <c r="G37" s="168">
        <v>10.97</v>
      </c>
      <c r="H37" s="168">
        <f>H36/$H$23*100</f>
        <v>11.312973175063091</v>
      </c>
      <c r="I37" s="168">
        <v>11.75</v>
      </c>
      <c r="J37" s="168">
        <v>11.69</v>
      </c>
      <c r="K37" s="575"/>
      <c r="L37" s="575"/>
      <c r="M37" s="569"/>
    </row>
    <row r="38" spans="2:13" s="2" customFormat="1" ht="20.149999999999999" customHeight="1">
      <c r="B38" s="164"/>
      <c r="C38" s="479"/>
      <c r="D38" s="479"/>
      <c r="E38" s="586" t="s">
        <v>223</v>
      </c>
      <c r="F38" s="140" t="s">
        <v>173</v>
      </c>
      <c r="G38" s="175">
        <v>3628</v>
      </c>
      <c r="H38" s="175">
        <v>3575</v>
      </c>
      <c r="I38" s="175">
        <v>3445</v>
      </c>
      <c r="J38" s="175">
        <v>3229</v>
      </c>
      <c r="K38" s="575"/>
      <c r="L38" s="575"/>
      <c r="M38" s="569"/>
    </row>
    <row r="39" spans="2:13" s="2" customFormat="1" ht="20.149999999999999" customHeight="1">
      <c r="B39" s="164"/>
      <c r="C39" s="479"/>
      <c r="D39" s="479"/>
      <c r="E39" s="607"/>
      <c r="F39" s="140" t="s">
        <v>70</v>
      </c>
      <c r="G39" s="168">
        <v>4.13</v>
      </c>
      <c r="H39" s="168">
        <f>H38/$H$23*100</f>
        <v>4.1767922235722965</v>
      </c>
      <c r="I39" s="168">
        <v>4.1399999999999997</v>
      </c>
      <c r="J39" s="168">
        <v>3.97</v>
      </c>
      <c r="K39" s="575"/>
      <c r="L39" s="575"/>
      <c r="M39" s="569"/>
    </row>
    <row r="40" spans="2:13" s="2" customFormat="1" ht="20.149999999999999" customHeight="1">
      <c r="B40" s="164"/>
      <c r="C40" s="479"/>
      <c r="D40" s="479"/>
      <c r="E40" s="586" t="s">
        <v>224</v>
      </c>
      <c r="F40" s="140" t="s">
        <v>173</v>
      </c>
      <c r="G40" s="175">
        <v>48715</v>
      </c>
      <c r="H40" s="175">
        <v>47776</v>
      </c>
      <c r="I40" s="175">
        <v>48411</v>
      </c>
      <c r="J40" s="175">
        <v>49371</v>
      </c>
      <c r="K40" s="575"/>
      <c r="L40" s="575"/>
      <c r="M40" s="569"/>
    </row>
    <row r="41" spans="2:13" s="2" customFormat="1" ht="20.149999999999999" customHeight="1">
      <c r="B41" s="164"/>
      <c r="C41" s="479"/>
      <c r="D41" s="479"/>
      <c r="E41" s="607"/>
      <c r="F41" s="170" t="s">
        <v>70</v>
      </c>
      <c r="G41" s="168">
        <v>55.48</v>
      </c>
      <c r="H41" s="168">
        <f>H40/$H$23*100</f>
        <v>55.81830077577343</v>
      </c>
      <c r="I41" s="168">
        <v>58.13</v>
      </c>
      <c r="J41" s="168">
        <v>60.74</v>
      </c>
      <c r="K41" s="575"/>
      <c r="L41" s="575"/>
      <c r="M41" s="569"/>
    </row>
    <row r="42" spans="2:13" s="2" customFormat="1" ht="20.149999999999999" customHeight="1">
      <c r="B42" s="164"/>
      <c r="C42" s="479"/>
      <c r="D42" s="479"/>
      <c r="E42" s="586" t="s">
        <v>225</v>
      </c>
      <c r="F42" s="140" t="s">
        <v>173</v>
      </c>
      <c r="G42" s="175">
        <v>9038</v>
      </c>
      <c r="H42" s="175">
        <v>8831</v>
      </c>
      <c r="I42" s="175">
        <v>8521</v>
      </c>
      <c r="J42" s="175">
        <v>8141</v>
      </c>
      <c r="K42" s="575"/>
      <c r="L42" s="575"/>
      <c r="M42" s="569"/>
    </row>
    <row r="43" spans="2:13" s="2" customFormat="1" ht="20.149999999999999" customHeight="1">
      <c r="B43" s="164"/>
      <c r="C43" s="479"/>
      <c r="D43" s="479"/>
      <c r="E43" s="558"/>
      <c r="F43" s="172" t="s">
        <v>70</v>
      </c>
      <c r="G43" s="174">
        <v>10.29</v>
      </c>
      <c r="H43" s="174">
        <f>H42/$H$23*100</f>
        <v>10.317553042340407</v>
      </c>
      <c r="I43" s="174">
        <v>10.23</v>
      </c>
      <c r="J43" s="174">
        <v>10.02</v>
      </c>
      <c r="K43" s="578"/>
      <c r="L43" s="578"/>
      <c r="M43" s="570"/>
    </row>
    <row r="44" spans="2:13" s="2" customFormat="1" ht="20.149999999999999" customHeight="1">
      <c r="B44" s="164"/>
      <c r="C44" s="479"/>
      <c r="D44" s="492" t="s">
        <v>228</v>
      </c>
      <c r="E44" s="516" t="s">
        <v>221</v>
      </c>
      <c r="F44" s="165" t="s">
        <v>173</v>
      </c>
      <c r="G44" s="166">
        <v>822</v>
      </c>
      <c r="H44" s="175">
        <v>829</v>
      </c>
      <c r="I44" s="175">
        <v>684</v>
      </c>
      <c r="J44" s="175">
        <v>555</v>
      </c>
      <c r="K44" s="577" t="s">
        <v>218</v>
      </c>
      <c r="L44" s="577" t="s">
        <v>229</v>
      </c>
      <c r="M44" s="606"/>
    </row>
    <row r="45" spans="2:13" s="2" customFormat="1" ht="20.149999999999999" customHeight="1">
      <c r="B45" s="164"/>
      <c r="C45" s="479"/>
      <c r="D45" s="479"/>
      <c r="E45" s="607"/>
      <c r="F45" s="167" t="s">
        <v>70</v>
      </c>
      <c r="G45" s="168">
        <v>0.94</v>
      </c>
      <c r="H45" s="168">
        <f>H44/$H$23*100</f>
        <v>0.96854846247312831</v>
      </c>
      <c r="I45" s="168">
        <v>0.82</v>
      </c>
      <c r="J45" s="168">
        <v>0.68</v>
      </c>
      <c r="K45" s="575"/>
      <c r="L45" s="575"/>
      <c r="M45" s="569"/>
    </row>
    <row r="46" spans="2:13" s="2" customFormat="1" ht="20.149999999999999" customHeight="1">
      <c r="B46" s="164"/>
      <c r="C46" s="479"/>
      <c r="D46" s="479"/>
      <c r="E46" s="586" t="s">
        <v>222</v>
      </c>
      <c r="F46" s="140" t="s">
        <v>173</v>
      </c>
      <c r="G46" s="175">
        <v>2624</v>
      </c>
      <c r="H46" s="175">
        <v>2624</v>
      </c>
      <c r="I46" s="175">
        <v>2281</v>
      </c>
      <c r="J46" s="175">
        <v>1978</v>
      </c>
      <c r="K46" s="575"/>
      <c r="L46" s="575"/>
      <c r="M46" s="569"/>
    </row>
    <row r="47" spans="2:13" s="2" customFormat="1" ht="20.149999999999999" customHeight="1">
      <c r="B47" s="164"/>
      <c r="C47" s="479"/>
      <c r="D47" s="479"/>
      <c r="E47" s="607"/>
      <c r="F47" s="140" t="s">
        <v>70</v>
      </c>
      <c r="G47" s="168">
        <v>2.99</v>
      </c>
      <c r="H47" s="168">
        <f>H46/$H$23*100</f>
        <v>3.0657070754276101</v>
      </c>
      <c r="I47" s="175">
        <v>2.74</v>
      </c>
      <c r="J47" s="175">
        <v>2.4300000000000002</v>
      </c>
      <c r="K47" s="575"/>
      <c r="L47" s="575"/>
      <c r="M47" s="569"/>
    </row>
    <row r="48" spans="2:13" s="2" customFormat="1" ht="20.149999999999999" customHeight="1">
      <c r="B48" s="164"/>
      <c r="C48" s="479"/>
      <c r="D48" s="479"/>
      <c r="E48" s="586" t="s">
        <v>223</v>
      </c>
      <c r="F48" s="140" t="s">
        <v>173</v>
      </c>
      <c r="G48" s="141">
        <v>793</v>
      </c>
      <c r="H48" s="175">
        <v>790</v>
      </c>
      <c r="I48" s="175">
        <v>644</v>
      </c>
      <c r="J48" s="175">
        <v>499</v>
      </c>
      <c r="K48" s="575"/>
      <c r="L48" s="575"/>
      <c r="M48" s="569"/>
    </row>
    <row r="49" spans="2:13" s="2" customFormat="1" ht="20.149999999999999" customHeight="1">
      <c r="B49" s="164"/>
      <c r="C49" s="479"/>
      <c r="D49" s="479"/>
      <c r="E49" s="607"/>
      <c r="F49" s="140" t="s">
        <v>70</v>
      </c>
      <c r="G49" s="168">
        <v>0.9</v>
      </c>
      <c r="H49" s="168">
        <f>H48/$H$23*100</f>
        <v>0.92298345639779422</v>
      </c>
      <c r="I49" s="168">
        <v>0.77</v>
      </c>
      <c r="J49" s="168">
        <v>0.61</v>
      </c>
      <c r="K49" s="575"/>
      <c r="L49" s="575"/>
      <c r="M49" s="569"/>
    </row>
    <row r="50" spans="2:13" s="2" customFormat="1" ht="20.149999999999999" customHeight="1">
      <c r="B50" s="164"/>
      <c r="C50" s="479"/>
      <c r="D50" s="479"/>
      <c r="E50" s="586" t="s">
        <v>224</v>
      </c>
      <c r="F50" s="140" t="s">
        <v>173</v>
      </c>
      <c r="G50" s="175">
        <v>8079</v>
      </c>
      <c r="H50" s="175">
        <v>7219</v>
      </c>
      <c r="I50" s="175">
        <v>5635</v>
      </c>
      <c r="J50" s="175">
        <v>4592</v>
      </c>
      <c r="K50" s="575"/>
      <c r="L50" s="575"/>
      <c r="M50" s="569"/>
    </row>
    <row r="51" spans="2:13" s="2" customFormat="1" ht="20.149999999999999" customHeight="1">
      <c r="B51" s="164"/>
      <c r="C51" s="479"/>
      <c r="D51" s="479"/>
      <c r="E51" s="607"/>
      <c r="F51" s="170" t="s">
        <v>70</v>
      </c>
      <c r="G51" s="168">
        <v>9.1999999999999993</v>
      </c>
      <c r="H51" s="168">
        <f>H50/$H$23*100</f>
        <v>8.4341994578932606</v>
      </c>
      <c r="I51" s="168">
        <v>6.77</v>
      </c>
      <c r="J51" s="168">
        <v>5.65</v>
      </c>
      <c r="K51" s="575"/>
      <c r="L51" s="575"/>
      <c r="M51" s="569"/>
    </row>
    <row r="52" spans="2:13" s="2" customFormat="1" ht="20.149999999999999" customHeight="1">
      <c r="B52" s="164"/>
      <c r="C52" s="479"/>
      <c r="D52" s="479"/>
      <c r="E52" s="586" t="s">
        <v>225</v>
      </c>
      <c r="F52" s="140" t="s">
        <v>173</v>
      </c>
      <c r="G52" s="175">
        <v>1883</v>
      </c>
      <c r="H52" s="175">
        <v>1753</v>
      </c>
      <c r="I52" s="175">
        <v>1383</v>
      </c>
      <c r="J52" s="175">
        <v>1087</v>
      </c>
      <c r="K52" s="575"/>
      <c r="L52" s="575"/>
      <c r="M52" s="569"/>
    </row>
    <row r="53" spans="2:13" s="2" customFormat="1" ht="20.149999999999999" customHeight="1">
      <c r="B53" s="164"/>
      <c r="C53" s="479"/>
      <c r="D53" s="479"/>
      <c r="E53" s="558"/>
      <c r="F53" s="172" t="s">
        <v>70</v>
      </c>
      <c r="G53" s="174">
        <v>2.14</v>
      </c>
      <c r="H53" s="174">
        <f>H52/$H$23*100</f>
        <v>2.048088606411814</v>
      </c>
      <c r="I53" s="174">
        <v>1.66</v>
      </c>
      <c r="J53" s="174">
        <v>1.34</v>
      </c>
      <c r="K53" s="578"/>
      <c r="L53" s="578"/>
      <c r="M53" s="570"/>
    </row>
    <row r="54" spans="2:13" s="2" customFormat="1" ht="20.149999999999999" customHeight="1">
      <c r="B54" s="164"/>
      <c r="C54" s="479"/>
      <c r="D54" s="492" t="s">
        <v>230</v>
      </c>
      <c r="E54" s="516" t="s">
        <v>221</v>
      </c>
      <c r="F54" s="165" t="s">
        <v>173</v>
      </c>
      <c r="G54" s="175">
        <v>3389</v>
      </c>
      <c r="H54" s="175">
        <v>3327</v>
      </c>
      <c r="I54" s="175">
        <v>3156</v>
      </c>
      <c r="J54" s="175">
        <v>2851</v>
      </c>
      <c r="K54" s="577" t="s">
        <v>218</v>
      </c>
      <c r="L54" s="577" t="s">
        <v>231</v>
      </c>
      <c r="M54" s="606"/>
    </row>
    <row r="55" spans="2:13" s="2" customFormat="1" ht="20.149999999999999" customHeight="1">
      <c r="B55" s="164"/>
      <c r="C55" s="479"/>
      <c r="D55" s="479"/>
      <c r="E55" s="607"/>
      <c r="F55" s="167" t="s">
        <v>70</v>
      </c>
      <c r="G55" s="168">
        <v>3.86</v>
      </c>
      <c r="H55" s="168">
        <f>H54/$H$23*100</f>
        <v>3.8870455182727359</v>
      </c>
      <c r="I55" s="168">
        <v>3.79</v>
      </c>
      <c r="J55" s="168">
        <v>3.51</v>
      </c>
      <c r="K55" s="575"/>
      <c r="L55" s="575"/>
      <c r="M55" s="569"/>
    </row>
    <row r="56" spans="2:13" s="2" customFormat="1" ht="20.149999999999999" customHeight="1">
      <c r="B56" s="164"/>
      <c r="C56" s="479"/>
      <c r="D56" s="479"/>
      <c r="E56" s="586" t="s">
        <v>222</v>
      </c>
      <c r="F56" s="140" t="s">
        <v>173</v>
      </c>
      <c r="G56" s="175">
        <v>12229</v>
      </c>
      <c r="H56" s="175">
        <v>12219</v>
      </c>
      <c r="I56" s="175">
        <v>11976</v>
      </c>
      <c r="J56" s="175">
        <v>11369</v>
      </c>
      <c r="K56" s="575"/>
      <c r="L56" s="575"/>
      <c r="M56" s="569"/>
    </row>
    <row r="57" spans="2:13" s="2" customFormat="1" ht="20.149999999999999" customHeight="1">
      <c r="B57" s="164"/>
      <c r="C57" s="479"/>
      <c r="D57" s="479"/>
      <c r="E57" s="607"/>
      <c r="F57" s="140" t="s">
        <v>70</v>
      </c>
      <c r="G57" s="169">
        <v>13.93</v>
      </c>
      <c r="H57" s="168">
        <f>H56/$H$23*100</f>
        <v>14.27586690344892</v>
      </c>
      <c r="I57" s="169">
        <v>14.38</v>
      </c>
      <c r="J57" s="169">
        <v>13.99</v>
      </c>
      <c r="K57" s="575"/>
      <c r="L57" s="575"/>
      <c r="M57" s="569"/>
    </row>
    <row r="58" spans="2:13" s="2" customFormat="1" ht="20.149999999999999" customHeight="1">
      <c r="B58" s="164"/>
      <c r="C58" s="479"/>
      <c r="D58" s="479"/>
      <c r="E58" s="586" t="s">
        <v>223</v>
      </c>
      <c r="F58" s="140" t="s">
        <v>173</v>
      </c>
      <c r="G58" s="175">
        <v>4413</v>
      </c>
      <c r="H58" s="175">
        <v>4349</v>
      </c>
      <c r="I58" s="175">
        <v>4067</v>
      </c>
      <c r="J58" s="175">
        <v>3706</v>
      </c>
      <c r="K58" s="575"/>
      <c r="L58" s="575"/>
      <c r="M58" s="569"/>
    </row>
    <row r="59" spans="2:13" s="2" customFormat="1" ht="20.149999999999999" customHeight="1">
      <c r="B59" s="164"/>
      <c r="C59" s="479"/>
      <c r="D59" s="479"/>
      <c r="E59" s="607"/>
      <c r="F59" s="140" t="s">
        <v>70</v>
      </c>
      <c r="G59" s="168">
        <v>5.03</v>
      </c>
      <c r="H59" s="168">
        <f>H58/$H$23*100</f>
        <v>5.0810823441443125</v>
      </c>
      <c r="I59" s="168">
        <v>4.88</v>
      </c>
      <c r="J59" s="168">
        <v>4.5599999999999996</v>
      </c>
      <c r="K59" s="575"/>
      <c r="L59" s="575"/>
      <c r="M59" s="569"/>
    </row>
    <row r="60" spans="2:13" s="2" customFormat="1" ht="20.149999999999999" customHeight="1">
      <c r="B60" s="164"/>
      <c r="C60" s="479"/>
      <c r="D60" s="479"/>
      <c r="E60" s="586" t="s">
        <v>224</v>
      </c>
      <c r="F60" s="140" t="s">
        <v>173</v>
      </c>
      <c r="G60" s="175">
        <v>56481</v>
      </c>
      <c r="H60" s="175">
        <v>54708</v>
      </c>
      <c r="I60" s="175">
        <v>53706</v>
      </c>
      <c r="J60" s="175">
        <v>53583</v>
      </c>
      <c r="K60" s="575"/>
      <c r="L60" s="575"/>
      <c r="M60" s="569"/>
    </row>
    <row r="61" spans="2:13" s="2" customFormat="1" ht="20.149999999999999" customHeight="1">
      <c r="B61" s="164"/>
      <c r="C61" s="479"/>
      <c r="D61" s="479"/>
      <c r="E61" s="607"/>
      <c r="F61" s="170" t="s">
        <v>70</v>
      </c>
      <c r="G61" s="168">
        <v>64.33</v>
      </c>
      <c r="H61" s="168">
        <f>H60/$H$23*100</f>
        <v>63.917188522291802</v>
      </c>
      <c r="I61" s="168">
        <v>64.48</v>
      </c>
      <c r="J61" s="168">
        <v>65.92</v>
      </c>
      <c r="K61" s="575"/>
      <c r="L61" s="575"/>
      <c r="M61" s="569"/>
    </row>
    <row r="62" spans="2:13" s="2" customFormat="1" ht="20.149999999999999" customHeight="1">
      <c r="B62" s="164"/>
      <c r="C62" s="479"/>
      <c r="D62" s="479"/>
      <c r="E62" s="586" t="s">
        <v>225</v>
      </c>
      <c r="F62" s="140" t="s">
        <v>173</v>
      </c>
      <c r="G62" s="175">
        <v>10895</v>
      </c>
      <c r="H62" s="175">
        <v>10557</v>
      </c>
      <c r="I62" s="175">
        <v>9855</v>
      </c>
      <c r="J62" s="175">
        <v>9171</v>
      </c>
      <c r="K62" s="575"/>
      <c r="L62" s="575"/>
      <c r="M62" s="569"/>
    </row>
    <row r="63" spans="2:13" s="2" customFormat="1" ht="20.149999999999999" customHeight="1">
      <c r="B63" s="164"/>
      <c r="C63" s="479"/>
      <c r="D63" s="479"/>
      <c r="E63" s="558"/>
      <c r="F63" s="172" t="s">
        <v>70</v>
      </c>
      <c r="G63" s="174">
        <v>12.41</v>
      </c>
      <c r="H63" s="174">
        <f>H62/$H$23*100</f>
        <v>12.33409664454622</v>
      </c>
      <c r="I63" s="174">
        <v>11.83</v>
      </c>
      <c r="J63" s="174">
        <v>11.28</v>
      </c>
      <c r="K63" s="578"/>
      <c r="L63" s="578"/>
      <c r="M63" s="570"/>
    </row>
    <row r="64" spans="2:13" s="2" customFormat="1" ht="20.149999999999999" customHeight="1">
      <c r="B64" s="164"/>
      <c r="C64" s="479"/>
      <c r="D64" s="492" t="s">
        <v>232</v>
      </c>
      <c r="E64" s="516" t="s">
        <v>221</v>
      </c>
      <c r="F64" s="165" t="s">
        <v>173</v>
      </c>
      <c r="G64" s="166">
        <v>17</v>
      </c>
      <c r="H64" s="175">
        <v>14</v>
      </c>
      <c r="I64" s="175">
        <v>23</v>
      </c>
      <c r="J64" s="175">
        <v>28</v>
      </c>
      <c r="K64" s="577" t="s">
        <v>218</v>
      </c>
      <c r="L64" s="577" t="s">
        <v>233</v>
      </c>
      <c r="M64" s="606"/>
    </row>
    <row r="65" spans="2:13" s="2" customFormat="1" ht="20.149999999999999" customHeight="1">
      <c r="B65" s="164"/>
      <c r="C65" s="479"/>
      <c r="D65" s="479"/>
      <c r="E65" s="607"/>
      <c r="F65" s="167" t="s">
        <v>70</v>
      </c>
      <c r="G65" s="168">
        <v>0.02</v>
      </c>
      <c r="H65" s="168">
        <f>H64/$H$23*100</f>
        <v>1.6356668847555846E-2</v>
      </c>
      <c r="I65" s="169">
        <v>0.03</v>
      </c>
      <c r="J65" s="169">
        <v>0.03</v>
      </c>
      <c r="K65" s="575"/>
      <c r="L65" s="575"/>
      <c r="M65" s="569"/>
    </row>
    <row r="66" spans="2:13" s="2" customFormat="1" ht="20.149999999999999" customHeight="1">
      <c r="B66" s="164"/>
      <c r="C66" s="479"/>
      <c r="D66" s="479"/>
      <c r="E66" s="586" t="s">
        <v>222</v>
      </c>
      <c r="F66" s="140" t="s">
        <v>173</v>
      </c>
      <c r="G66" s="175">
        <v>29</v>
      </c>
      <c r="H66" s="175">
        <v>88</v>
      </c>
      <c r="I66" s="175">
        <v>91</v>
      </c>
      <c r="J66" s="175">
        <v>113</v>
      </c>
      <c r="K66" s="575"/>
      <c r="L66" s="575"/>
      <c r="M66" s="569"/>
    </row>
    <row r="67" spans="2:13" s="2" customFormat="1" ht="20.149999999999999" customHeight="1">
      <c r="B67" s="164"/>
      <c r="C67" s="479"/>
      <c r="D67" s="479"/>
      <c r="E67" s="607"/>
      <c r="F67" s="140" t="s">
        <v>70</v>
      </c>
      <c r="G67" s="169">
        <v>0.03</v>
      </c>
      <c r="H67" s="168">
        <f>H66/$H$23*100</f>
        <v>0.10281334704177959</v>
      </c>
      <c r="I67" s="169">
        <v>0.11</v>
      </c>
      <c r="J67" s="169">
        <v>0.14000000000000001</v>
      </c>
      <c r="K67" s="575"/>
      <c r="L67" s="575"/>
      <c r="M67" s="569"/>
    </row>
    <row r="68" spans="2:13" s="2" customFormat="1" ht="20.149999999999999" customHeight="1">
      <c r="B68" s="164"/>
      <c r="C68" s="479"/>
      <c r="D68" s="479"/>
      <c r="E68" s="586" t="s">
        <v>223</v>
      </c>
      <c r="F68" s="140" t="s">
        <v>173</v>
      </c>
      <c r="G68" s="175">
        <v>8</v>
      </c>
      <c r="H68" s="175">
        <v>16</v>
      </c>
      <c r="I68" s="175">
        <v>22</v>
      </c>
      <c r="J68" s="175">
        <v>22</v>
      </c>
      <c r="K68" s="575"/>
      <c r="L68" s="575"/>
      <c r="M68" s="569"/>
    </row>
    <row r="69" spans="2:13" s="2" customFormat="1" ht="20.149999999999999" customHeight="1">
      <c r="B69" s="164"/>
      <c r="C69" s="479"/>
      <c r="D69" s="479"/>
      <c r="E69" s="607"/>
      <c r="F69" s="140" t="s">
        <v>70</v>
      </c>
      <c r="G69" s="169">
        <v>0.01</v>
      </c>
      <c r="H69" s="168">
        <f>H68/$H$23*100</f>
        <v>1.8693335825778111E-2</v>
      </c>
      <c r="I69" s="169">
        <v>0.03</v>
      </c>
      <c r="J69" s="169">
        <v>0.03</v>
      </c>
      <c r="K69" s="575"/>
      <c r="L69" s="575"/>
      <c r="M69" s="569"/>
    </row>
    <row r="70" spans="2:13" s="2" customFormat="1" ht="20.149999999999999" customHeight="1">
      <c r="B70" s="164"/>
      <c r="C70" s="479"/>
      <c r="D70" s="479"/>
      <c r="E70" s="586" t="s">
        <v>224</v>
      </c>
      <c r="F70" s="140" t="s">
        <v>173</v>
      </c>
      <c r="G70" s="175">
        <v>313</v>
      </c>
      <c r="H70" s="175">
        <v>287</v>
      </c>
      <c r="I70" s="175">
        <v>340</v>
      </c>
      <c r="J70" s="175">
        <v>380</v>
      </c>
      <c r="K70" s="575"/>
      <c r="L70" s="575"/>
      <c r="M70" s="569"/>
    </row>
    <row r="71" spans="2:13" s="2" customFormat="1" ht="20.149999999999999" customHeight="1">
      <c r="B71" s="164"/>
      <c r="C71" s="479"/>
      <c r="D71" s="479"/>
      <c r="E71" s="607"/>
      <c r="F71" s="170" t="s">
        <v>70</v>
      </c>
      <c r="G71" s="169">
        <v>0.36</v>
      </c>
      <c r="H71" s="168">
        <f>H70/$H$23*100</f>
        <v>0.33531171137489485</v>
      </c>
      <c r="I71" s="169">
        <v>0.41</v>
      </c>
      <c r="J71" s="169">
        <v>0.47</v>
      </c>
      <c r="K71" s="575"/>
      <c r="L71" s="575"/>
      <c r="M71" s="569"/>
    </row>
    <row r="72" spans="2:13" s="2" customFormat="1" ht="20.149999999999999" customHeight="1">
      <c r="B72" s="164"/>
      <c r="C72" s="479"/>
      <c r="D72" s="479"/>
      <c r="E72" s="586" t="s">
        <v>225</v>
      </c>
      <c r="F72" s="140" t="s">
        <v>173</v>
      </c>
      <c r="G72" s="141">
        <v>26</v>
      </c>
      <c r="H72" s="175">
        <v>27</v>
      </c>
      <c r="I72" s="175">
        <v>49</v>
      </c>
      <c r="J72" s="175">
        <v>57</v>
      </c>
      <c r="K72" s="575"/>
      <c r="L72" s="575"/>
      <c r="M72" s="569"/>
    </row>
    <row r="73" spans="2:13" s="2" customFormat="1" ht="20.149999999999999" customHeight="1">
      <c r="B73" s="164"/>
      <c r="C73" s="479"/>
      <c r="D73" s="479"/>
      <c r="E73" s="558"/>
      <c r="F73" s="172" t="s">
        <v>70</v>
      </c>
      <c r="G73" s="174">
        <v>0.03</v>
      </c>
      <c r="H73" s="168">
        <f>H72/$H$23*100</f>
        <v>3.1545004206000558E-2</v>
      </c>
      <c r="I73" s="174">
        <v>0.06</v>
      </c>
      <c r="J73" s="174">
        <v>7.0000000000000007E-2</v>
      </c>
      <c r="K73" s="578"/>
      <c r="L73" s="578"/>
      <c r="M73" s="570"/>
    </row>
    <row r="74" spans="2:13" s="2" customFormat="1" ht="20.149999999999999" customHeight="1">
      <c r="B74" s="164"/>
      <c r="C74" s="479"/>
      <c r="D74" s="495" t="s">
        <v>234</v>
      </c>
      <c r="E74" s="516" t="s">
        <v>235</v>
      </c>
      <c r="F74" s="165" t="s">
        <v>173</v>
      </c>
      <c r="G74" s="166">
        <v>44641</v>
      </c>
      <c r="H74" s="166">
        <v>43634</v>
      </c>
      <c r="I74" s="166">
        <v>41920</v>
      </c>
      <c r="J74" s="166">
        <v>40350</v>
      </c>
      <c r="K74" s="577" t="s">
        <v>236</v>
      </c>
      <c r="L74" s="516" t="s">
        <v>219</v>
      </c>
      <c r="M74" s="581"/>
    </row>
    <row r="75" spans="2:13" s="2" customFormat="1" ht="20.149999999999999" customHeight="1">
      <c r="B75" s="164"/>
      <c r="C75" s="479"/>
      <c r="D75" s="479"/>
      <c r="E75" s="607"/>
      <c r="F75" s="167" t="s">
        <v>70</v>
      </c>
      <c r="G75" s="168">
        <v>50.84</v>
      </c>
      <c r="H75" s="168">
        <f>H74/$H$23*100</f>
        <v>50.979063463875129</v>
      </c>
      <c r="I75" s="168">
        <v>50.33</v>
      </c>
      <c r="J75" s="168">
        <v>49.64</v>
      </c>
      <c r="K75" s="575"/>
      <c r="L75" s="554"/>
      <c r="M75" s="587"/>
    </row>
    <row r="76" spans="2:13" s="2" customFormat="1" ht="20.149999999999999" customHeight="1">
      <c r="B76" s="164"/>
      <c r="C76" s="479"/>
      <c r="D76" s="479"/>
      <c r="E76" s="586" t="s">
        <v>237</v>
      </c>
      <c r="F76" s="140" t="s">
        <v>173</v>
      </c>
      <c r="G76" s="141">
        <v>43159</v>
      </c>
      <c r="H76" s="141">
        <v>41958</v>
      </c>
      <c r="I76" s="141">
        <v>41365</v>
      </c>
      <c r="J76" s="141">
        <v>40930</v>
      </c>
      <c r="K76" s="575"/>
      <c r="L76" s="554"/>
      <c r="M76" s="587"/>
    </row>
    <row r="77" spans="2:13" s="2" customFormat="1" ht="20.149999999999999" customHeight="1">
      <c r="B77" s="164"/>
      <c r="C77" s="479"/>
      <c r="D77" s="477"/>
      <c r="E77" s="558"/>
      <c r="F77" s="172" t="s">
        <v>70</v>
      </c>
      <c r="G77" s="173">
        <v>49.16</v>
      </c>
      <c r="H77" s="173">
        <f>H76/$H$23*100</f>
        <v>49.020936536124871</v>
      </c>
      <c r="I77" s="173">
        <v>49.67</v>
      </c>
      <c r="J77" s="173">
        <v>50.36</v>
      </c>
      <c r="K77" s="575"/>
      <c r="L77" s="558"/>
      <c r="M77" s="582"/>
    </row>
    <row r="78" spans="2:13" s="2" customFormat="1" ht="20.149999999999999" customHeight="1">
      <c r="B78" s="164"/>
      <c r="C78" s="479"/>
      <c r="D78" s="495" t="s">
        <v>238</v>
      </c>
      <c r="E78" s="516" t="s">
        <v>235</v>
      </c>
      <c r="F78" s="165" t="s">
        <v>173</v>
      </c>
      <c r="G78" s="166">
        <v>36932</v>
      </c>
      <c r="H78" s="166">
        <v>36373</v>
      </c>
      <c r="I78" s="166">
        <v>36079</v>
      </c>
      <c r="J78" s="166">
        <v>35713</v>
      </c>
      <c r="K78" s="516" t="s">
        <v>218</v>
      </c>
      <c r="L78" s="516" t="s">
        <v>227</v>
      </c>
      <c r="M78" s="581"/>
    </row>
    <row r="79" spans="2:13" s="2" customFormat="1" ht="20.149999999999999" customHeight="1">
      <c r="B79" s="164"/>
      <c r="C79" s="479"/>
      <c r="D79" s="479"/>
      <c r="E79" s="607"/>
      <c r="F79" s="167" t="s">
        <v>70</v>
      </c>
      <c r="G79" s="168">
        <v>42.06</v>
      </c>
      <c r="H79" s="168">
        <f>H78/$H$23*100</f>
        <v>42.495793999439201</v>
      </c>
      <c r="I79" s="168">
        <v>43.32</v>
      </c>
      <c r="J79" s="168">
        <v>43.94</v>
      </c>
      <c r="K79" s="554"/>
      <c r="L79" s="554"/>
      <c r="M79" s="587"/>
    </row>
    <row r="80" spans="2:13" s="2" customFormat="1" ht="20.149999999999999" customHeight="1">
      <c r="B80" s="164"/>
      <c r="C80" s="479"/>
      <c r="D80" s="479"/>
      <c r="E80" s="586" t="s">
        <v>237</v>
      </c>
      <c r="F80" s="140" t="s">
        <v>173</v>
      </c>
      <c r="G80" s="141">
        <v>36667</v>
      </c>
      <c r="H80" s="141">
        <v>36004</v>
      </c>
      <c r="I80" s="141">
        <v>36579</v>
      </c>
      <c r="J80" s="141">
        <v>36856</v>
      </c>
      <c r="K80" s="554"/>
      <c r="L80" s="554"/>
      <c r="M80" s="587"/>
    </row>
    <row r="81" spans="2:13" s="2" customFormat="1" ht="20.149999999999999" customHeight="1">
      <c r="B81" s="164"/>
      <c r="C81" s="479"/>
      <c r="D81" s="477"/>
      <c r="E81" s="558"/>
      <c r="F81" s="172" t="s">
        <v>70</v>
      </c>
      <c r="G81" s="173">
        <v>41.76</v>
      </c>
      <c r="H81" s="173">
        <f>H80/$H$23*100</f>
        <v>42.06467894195719</v>
      </c>
      <c r="I81" s="173">
        <v>43.92</v>
      </c>
      <c r="J81" s="173">
        <v>45.34</v>
      </c>
      <c r="K81" s="558"/>
      <c r="L81" s="558"/>
      <c r="M81" s="582"/>
    </row>
    <row r="82" spans="2:13" s="2" customFormat="1" ht="20.149999999999999" customHeight="1">
      <c r="B82" s="164"/>
      <c r="C82" s="479"/>
      <c r="D82" s="495" t="s">
        <v>239</v>
      </c>
      <c r="E82" s="516" t="s">
        <v>235</v>
      </c>
      <c r="F82" s="165" t="s">
        <v>173</v>
      </c>
      <c r="G82" s="166">
        <v>7709</v>
      </c>
      <c r="H82" s="166">
        <v>7261</v>
      </c>
      <c r="I82" s="166">
        <v>5841</v>
      </c>
      <c r="J82" s="166">
        <v>4637</v>
      </c>
      <c r="K82" s="516" t="s">
        <v>218</v>
      </c>
      <c r="L82" s="516" t="s">
        <v>240</v>
      </c>
      <c r="M82" s="581"/>
    </row>
    <row r="83" spans="2:13" s="2" customFormat="1" ht="20.149999999999999" customHeight="1">
      <c r="B83" s="164"/>
      <c r="C83" s="479"/>
      <c r="D83" s="479"/>
      <c r="E83" s="607"/>
      <c r="F83" s="167" t="s">
        <v>70</v>
      </c>
      <c r="G83" s="168">
        <v>8.7799999999999994</v>
      </c>
      <c r="H83" s="168">
        <f>H82/$H$23*100</f>
        <v>8.4832694644359297</v>
      </c>
      <c r="I83" s="168">
        <v>7.01</v>
      </c>
      <c r="J83" s="168">
        <v>5.7</v>
      </c>
      <c r="K83" s="554"/>
      <c r="L83" s="554"/>
      <c r="M83" s="587"/>
    </row>
    <row r="84" spans="2:13" s="2" customFormat="1" ht="20.149999999999999" customHeight="1">
      <c r="B84" s="164"/>
      <c r="C84" s="479"/>
      <c r="D84" s="479"/>
      <c r="E84" s="586" t="s">
        <v>237</v>
      </c>
      <c r="F84" s="140" t="s">
        <v>173</v>
      </c>
      <c r="G84" s="141">
        <v>6492</v>
      </c>
      <c r="H84" s="141">
        <v>5954</v>
      </c>
      <c r="I84" s="141">
        <v>4786</v>
      </c>
      <c r="J84" s="141">
        <v>4074</v>
      </c>
      <c r="K84" s="554"/>
      <c r="L84" s="554"/>
      <c r="M84" s="587"/>
    </row>
    <row r="85" spans="2:13" s="2" customFormat="1" ht="20.149999999999999" customHeight="1">
      <c r="B85" s="164"/>
      <c r="C85" s="479"/>
      <c r="D85" s="477"/>
      <c r="E85" s="558"/>
      <c r="F85" s="172" t="s">
        <v>70</v>
      </c>
      <c r="G85" s="173">
        <v>7.39</v>
      </c>
      <c r="H85" s="173">
        <f>H84/$H$23*100</f>
        <v>6.9562575941676794</v>
      </c>
      <c r="I85" s="173">
        <v>5.75</v>
      </c>
      <c r="J85" s="173">
        <v>5.01</v>
      </c>
      <c r="K85" s="558"/>
      <c r="L85" s="558"/>
      <c r="M85" s="582"/>
    </row>
    <row r="86" spans="2:13" s="2" customFormat="1" ht="20.149999999999999" customHeight="1">
      <c r="B86" s="164"/>
      <c r="C86" s="479"/>
      <c r="D86" s="495" t="s">
        <v>241</v>
      </c>
      <c r="E86" s="516" t="s">
        <v>235</v>
      </c>
      <c r="F86" s="165" t="s">
        <v>173</v>
      </c>
      <c r="G86" s="166">
        <v>44378</v>
      </c>
      <c r="H86" s="166">
        <v>43327</v>
      </c>
      <c r="I86" s="166">
        <v>41553</v>
      </c>
      <c r="J86" s="166">
        <v>40009</v>
      </c>
      <c r="K86" s="516" t="s">
        <v>218</v>
      </c>
      <c r="L86" s="516" t="s">
        <v>231</v>
      </c>
      <c r="M86" s="581"/>
    </row>
    <row r="87" spans="2:13" s="2" customFormat="1" ht="20.149999999999999" customHeight="1">
      <c r="B87" s="164"/>
      <c r="C87" s="479"/>
      <c r="D87" s="479"/>
      <c r="E87" s="607"/>
      <c r="F87" s="167" t="s">
        <v>70</v>
      </c>
      <c r="G87" s="168">
        <v>50.54</v>
      </c>
      <c r="H87" s="168">
        <f>H86/$H$23*100</f>
        <v>50.620385082718009</v>
      </c>
      <c r="I87" s="168">
        <v>49.89</v>
      </c>
      <c r="J87" s="168">
        <v>49.22</v>
      </c>
      <c r="K87" s="554"/>
      <c r="L87" s="554"/>
      <c r="M87" s="587"/>
    </row>
    <row r="88" spans="2:13" s="2" customFormat="1" ht="20.149999999999999" customHeight="1">
      <c r="B88" s="164"/>
      <c r="C88" s="479"/>
      <c r="D88" s="479"/>
      <c r="E88" s="586" t="s">
        <v>237</v>
      </c>
      <c r="F88" s="140" t="s">
        <v>173</v>
      </c>
      <c r="G88" s="141">
        <v>43029</v>
      </c>
      <c r="H88" s="141">
        <v>41833</v>
      </c>
      <c r="I88" s="141">
        <v>41207</v>
      </c>
      <c r="J88" s="141">
        <v>40671</v>
      </c>
      <c r="K88" s="554"/>
      <c r="L88" s="554"/>
      <c r="M88" s="587"/>
    </row>
    <row r="89" spans="2:13" s="2" customFormat="1" ht="20.149999999999999" customHeight="1">
      <c r="B89" s="164"/>
      <c r="C89" s="479"/>
      <c r="D89" s="477"/>
      <c r="E89" s="558"/>
      <c r="F89" s="172" t="s">
        <v>70</v>
      </c>
      <c r="G89" s="173">
        <v>49.01</v>
      </c>
      <c r="H89" s="173">
        <f>H88/$H$23*100</f>
        <v>48.874894849985978</v>
      </c>
      <c r="I89" s="173">
        <v>49.48</v>
      </c>
      <c r="J89" s="173">
        <v>50.04</v>
      </c>
      <c r="K89" s="558"/>
      <c r="L89" s="558"/>
      <c r="M89" s="582"/>
    </row>
    <row r="90" spans="2:13" s="2" customFormat="1" ht="20.149999999999999" customHeight="1">
      <c r="B90" s="164"/>
      <c r="C90" s="479"/>
      <c r="D90" s="495" t="s">
        <v>242</v>
      </c>
      <c r="E90" s="516" t="s">
        <v>235</v>
      </c>
      <c r="F90" s="165" t="s">
        <v>173</v>
      </c>
      <c r="G90" s="166">
        <v>263</v>
      </c>
      <c r="H90" s="166">
        <v>307</v>
      </c>
      <c r="I90" s="166">
        <v>367</v>
      </c>
      <c r="J90" s="166">
        <v>341</v>
      </c>
      <c r="K90" s="516" t="s">
        <v>218</v>
      </c>
      <c r="L90" s="516" t="s">
        <v>233</v>
      </c>
      <c r="M90" s="581"/>
    </row>
    <row r="91" spans="2:13" s="2" customFormat="1" ht="20.149999999999999" customHeight="1">
      <c r="B91" s="164"/>
      <c r="C91" s="479"/>
      <c r="D91" s="479"/>
      <c r="E91" s="607"/>
      <c r="F91" s="167" t="s">
        <v>70</v>
      </c>
      <c r="G91" s="168">
        <v>0.3</v>
      </c>
      <c r="H91" s="168">
        <f>H90/$H$23*100</f>
        <v>0.35867838115711748</v>
      </c>
      <c r="I91" s="168">
        <v>0.44</v>
      </c>
      <c r="J91" s="168">
        <v>0.42</v>
      </c>
      <c r="K91" s="554"/>
      <c r="L91" s="554"/>
      <c r="M91" s="587"/>
    </row>
    <row r="92" spans="2:13" s="2" customFormat="1" ht="20.149999999999999" customHeight="1">
      <c r="B92" s="164"/>
      <c r="C92" s="479"/>
      <c r="D92" s="479"/>
      <c r="E92" s="586" t="s">
        <v>237</v>
      </c>
      <c r="F92" s="140" t="s">
        <v>173</v>
      </c>
      <c r="G92" s="141">
        <v>130</v>
      </c>
      <c r="H92" s="141">
        <v>125</v>
      </c>
      <c r="I92" s="141">
        <v>158</v>
      </c>
      <c r="J92" s="141">
        <v>259</v>
      </c>
      <c r="K92" s="554"/>
      <c r="L92" s="554"/>
      <c r="M92" s="587"/>
    </row>
    <row r="93" spans="2:13" s="2" customFormat="1" ht="20.149999999999999" customHeight="1">
      <c r="B93" s="164"/>
      <c r="C93" s="479"/>
      <c r="D93" s="477"/>
      <c r="E93" s="558"/>
      <c r="F93" s="172" t="s">
        <v>70</v>
      </c>
      <c r="G93" s="173">
        <v>0.15</v>
      </c>
      <c r="H93" s="173">
        <f>H92/$H$23*100</f>
        <v>0.14604168613889149</v>
      </c>
      <c r="I93" s="173">
        <v>0.19</v>
      </c>
      <c r="J93" s="173">
        <v>0.32</v>
      </c>
      <c r="K93" s="558"/>
      <c r="L93" s="558"/>
      <c r="M93" s="582"/>
    </row>
    <row r="94" spans="2:13" s="2" customFormat="1" ht="20.149999999999999" customHeight="1">
      <c r="B94" s="164"/>
      <c r="C94" s="479"/>
      <c r="D94" s="495" t="s">
        <v>243</v>
      </c>
      <c r="E94" s="176" t="s">
        <v>244</v>
      </c>
      <c r="F94" s="165" t="s">
        <v>70</v>
      </c>
      <c r="G94" s="177">
        <v>11.95</v>
      </c>
      <c r="H94" s="177">
        <v>11.72</v>
      </c>
      <c r="I94" s="177">
        <v>15.07</v>
      </c>
      <c r="J94" s="177">
        <v>17.72</v>
      </c>
      <c r="K94" s="577" t="s">
        <v>245</v>
      </c>
      <c r="L94" s="516" t="s">
        <v>246</v>
      </c>
      <c r="M94" s="581" t="s">
        <v>247</v>
      </c>
    </row>
    <row r="95" spans="2:13" s="2" customFormat="1" ht="20.149999999999999" customHeight="1">
      <c r="B95" s="164"/>
      <c r="C95" s="479"/>
      <c r="D95" s="476"/>
      <c r="E95" s="139" t="s">
        <v>248</v>
      </c>
      <c r="F95" s="140" t="s">
        <v>70</v>
      </c>
      <c r="G95" s="109">
        <v>20.350000000000001</v>
      </c>
      <c r="H95" s="109">
        <v>20.09</v>
      </c>
      <c r="I95" s="109">
        <v>26.46</v>
      </c>
      <c r="J95" s="109">
        <v>23.98</v>
      </c>
      <c r="K95" s="575"/>
      <c r="L95" s="554"/>
      <c r="M95" s="587"/>
    </row>
    <row r="96" spans="2:13" s="2" customFormat="1" ht="20.149999999999999" customHeight="1">
      <c r="B96" s="164"/>
      <c r="C96" s="479"/>
      <c r="D96" s="476"/>
      <c r="E96" s="139" t="s">
        <v>249</v>
      </c>
      <c r="F96" s="140" t="s">
        <v>70</v>
      </c>
      <c r="G96" s="109">
        <v>33.35</v>
      </c>
      <c r="H96" s="109">
        <v>33.729999999999997</v>
      </c>
      <c r="I96" s="109">
        <v>34.21</v>
      </c>
      <c r="J96" s="109">
        <v>33.39</v>
      </c>
      <c r="K96" s="575"/>
      <c r="L96" s="554"/>
      <c r="M96" s="587"/>
    </row>
    <row r="97" spans="2:14" s="2" customFormat="1" ht="20.149999999999999" customHeight="1">
      <c r="B97" s="164"/>
      <c r="C97" s="479"/>
      <c r="D97" s="476"/>
      <c r="E97" s="139" t="s">
        <v>250</v>
      </c>
      <c r="F97" s="140" t="s">
        <v>70</v>
      </c>
      <c r="G97" s="109">
        <v>46.84</v>
      </c>
      <c r="H97" s="109">
        <v>47.42</v>
      </c>
      <c r="I97" s="109">
        <v>47.8</v>
      </c>
      <c r="J97" s="109">
        <v>43.06</v>
      </c>
      <c r="K97" s="575"/>
      <c r="L97" s="554"/>
      <c r="M97" s="587"/>
    </row>
    <row r="98" spans="2:14" s="2" customFormat="1" ht="20.149999999999999" customHeight="1">
      <c r="B98" s="164"/>
      <c r="C98" s="479"/>
      <c r="D98" s="476"/>
      <c r="E98" s="139" t="s">
        <v>251</v>
      </c>
      <c r="F98" s="140" t="s">
        <v>70</v>
      </c>
      <c r="G98" s="109">
        <v>52.84</v>
      </c>
      <c r="H98" s="109">
        <v>52.39</v>
      </c>
      <c r="I98" s="109">
        <v>50.71</v>
      </c>
      <c r="J98" s="109">
        <v>49.3</v>
      </c>
      <c r="K98" s="575"/>
      <c r="L98" s="554"/>
      <c r="M98" s="587"/>
    </row>
    <row r="99" spans="2:14" s="2" customFormat="1" ht="20.149999999999999" customHeight="1">
      <c r="B99" s="164"/>
      <c r="C99" s="479"/>
      <c r="D99" s="476"/>
      <c r="E99" s="139" t="s">
        <v>252</v>
      </c>
      <c r="F99" s="140" t="s">
        <v>70</v>
      </c>
      <c r="G99" s="109">
        <v>56.13</v>
      </c>
      <c r="H99" s="109">
        <v>56.87</v>
      </c>
      <c r="I99" s="109">
        <v>57.49</v>
      </c>
      <c r="J99" s="109">
        <v>56.72</v>
      </c>
      <c r="K99" s="575"/>
      <c r="L99" s="554"/>
      <c r="M99" s="587"/>
    </row>
    <row r="100" spans="2:14" s="2" customFormat="1" ht="20.149999999999999" customHeight="1">
      <c r="B100" s="164"/>
      <c r="C100" s="479"/>
      <c r="D100" s="476"/>
      <c r="E100" s="139" t="s">
        <v>253</v>
      </c>
      <c r="F100" s="140" t="s">
        <v>70</v>
      </c>
      <c r="G100" s="109">
        <v>66.92</v>
      </c>
      <c r="H100" s="109">
        <v>71.06</v>
      </c>
      <c r="I100" s="109">
        <v>69.900000000000006</v>
      </c>
      <c r="J100" s="109">
        <v>56.83</v>
      </c>
      <c r="K100" s="575"/>
      <c r="L100" s="554"/>
      <c r="M100" s="587"/>
    </row>
    <row r="101" spans="2:14" s="2" customFormat="1" ht="20.149999999999999" customHeight="1">
      <c r="B101" s="164"/>
      <c r="C101" s="479"/>
      <c r="D101" s="477"/>
      <c r="E101" s="142" t="s">
        <v>254</v>
      </c>
      <c r="F101" s="172" t="s">
        <v>70</v>
      </c>
      <c r="G101" s="109">
        <v>49.82</v>
      </c>
      <c r="H101" s="109">
        <v>49.14</v>
      </c>
      <c r="I101" s="109">
        <v>49.23</v>
      </c>
      <c r="J101" s="109">
        <v>49.16</v>
      </c>
      <c r="K101" s="578"/>
      <c r="L101" s="558"/>
      <c r="M101" s="582"/>
    </row>
    <row r="102" spans="2:14" s="2" customFormat="1" ht="20.149999999999999" customHeight="1">
      <c r="B102" s="164"/>
      <c r="C102" s="479"/>
      <c r="D102" s="495" t="s">
        <v>255</v>
      </c>
      <c r="E102" s="176" t="s">
        <v>256</v>
      </c>
      <c r="F102" s="165" t="s">
        <v>70</v>
      </c>
      <c r="G102" s="178">
        <v>31.51</v>
      </c>
      <c r="H102" s="179">
        <v>30.5</v>
      </c>
      <c r="I102" s="179">
        <v>28.67</v>
      </c>
      <c r="J102" s="179">
        <v>30.9</v>
      </c>
      <c r="K102" s="577" t="s">
        <v>257</v>
      </c>
      <c r="L102" s="608" t="s">
        <v>258</v>
      </c>
      <c r="M102" s="606"/>
    </row>
    <row r="103" spans="2:14" s="2" customFormat="1" ht="20.149999999999999" customHeight="1">
      <c r="B103" s="164"/>
      <c r="C103" s="479"/>
      <c r="D103" s="476"/>
      <c r="E103" s="139" t="s">
        <v>259</v>
      </c>
      <c r="F103" s="140" t="s">
        <v>70</v>
      </c>
      <c r="G103" s="169">
        <v>59.07</v>
      </c>
      <c r="H103" s="180">
        <v>59.73</v>
      </c>
      <c r="I103" s="180">
        <v>61.53</v>
      </c>
      <c r="J103" s="180">
        <v>59.16</v>
      </c>
      <c r="K103" s="575"/>
      <c r="L103" s="609"/>
      <c r="M103" s="569"/>
    </row>
    <row r="104" spans="2:14" s="2" customFormat="1" ht="20.149999999999999" customHeight="1">
      <c r="B104" s="164"/>
      <c r="C104" s="479"/>
      <c r="D104" s="477"/>
      <c r="E104" s="142" t="s">
        <v>260</v>
      </c>
      <c r="F104" s="172" t="s">
        <v>70</v>
      </c>
      <c r="G104" s="173">
        <v>9.41</v>
      </c>
      <c r="H104" s="181">
        <v>9.77</v>
      </c>
      <c r="I104" s="181">
        <v>9.8000000000000007</v>
      </c>
      <c r="J104" s="181">
        <v>9.94</v>
      </c>
      <c r="K104" s="578"/>
      <c r="L104" s="610"/>
      <c r="M104" s="570"/>
      <c r="N104" s="27"/>
    </row>
    <row r="105" spans="2:14" s="2" customFormat="1" ht="20.149999999999999" customHeight="1">
      <c r="B105" s="164"/>
      <c r="C105" s="479"/>
      <c r="D105" s="495" t="s">
        <v>261</v>
      </c>
      <c r="E105" s="176" t="s">
        <v>244</v>
      </c>
      <c r="F105" s="165" t="s">
        <v>70</v>
      </c>
      <c r="G105" s="177">
        <v>0</v>
      </c>
      <c r="H105" s="177">
        <v>0</v>
      </c>
      <c r="I105" s="177">
        <v>0</v>
      </c>
      <c r="J105" s="177">
        <v>0</v>
      </c>
      <c r="K105" s="577" t="s">
        <v>257</v>
      </c>
      <c r="L105" s="577" t="s">
        <v>258</v>
      </c>
      <c r="M105" s="581" t="s">
        <v>247</v>
      </c>
    </row>
    <row r="106" spans="2:14" s="2" customFormat="1" ht="20.149999999999999" customHeight="1">
      <c r="B106" s="164"/>
      <c r="C106" s="479"/>
      <c r="D106" s="476"/>
      <c r="E106" s="139" t="s">
        <v>248</v>
      </c>
      <c r="F106" s="140" t="s">
        <v>70</v>
      </c>
      <c r="G106" s="109">
        <v>0</v>
      </c>
      <c r="H106" s="109">
        <v>0</v>
      </c>
      <c r="I106" s="109">
        <v>0</v>
      </c>
      <c r="J106" s="109">
        <v>0.48</v>
      </c>
      <c r="K106" s="575"/>
      <c r="L106" s="575"/>
      <c r="M106" s="587"/>
    </row>
    <row r="107" spans="2:14" s="2" customFormat="1" ht="20.149999999999999" customHeight="1">
      <c r="B107" s="164"/>
      <c r="C107" s="479"/>
      <c r="D107" s="476"/>
      <c r="E107" s="139" t="s">
        <v>249</v>
      </c>
      <c r="F107" s="140" t="s">
        <v>70</v>
      </c>
      <c r="G107" s="109">
        <v>3.89</v>
      </c>
      <c r="H107" s="109">
        <v>3.74</v>
      </c>
      <c r="I107" s="109">
        <v>3.37</v>
      </c>
      <c r="J107" s="109">
        <v>1.02</v>
      </c>
      <c r="K107" s="575"/>
      <c r="L107" s="575"/>
      <c r="M107" s="587"/>
    </row>
    <row r="108" spans="2:14" s="2" customFormat="1" ht="20.149999999999999" customHeight="1">
      <c r="B108" s="164"/>
      <c r="C108" s="479"/>
      <c r="D108" s="476"/>
      <c r="E108" s="139" t="s">
        <v>250</v>
      </c>
      <c r="F108" s="140" t="s">
        <v>70</v>
      </c>
      <c r="G108" s="109">
        <v>22.55</v>
      </c>
      <c r="H108" s="109">
        <v>19.829999999999998</v>
      </c>
      <c r="I108" s="109">
        <v>17.87</v>
      </c>
      <c r="J108" s="109">
        <v>7.85</v>
      </c>
      <c r="K108" s="575"/>
      <c r="L108" s="575"/>
      <c r="M108" s="587"/>
    </row>
    <row r="109" spans="2:14" s="2" customFormat="1" ht="20.149999999999999" customHeight="1">
      <c r="B109" s="164"/>
      <c r="C109" s="479"/>
      <c r="D109" s="476"/>
      <c r="E109" s="139" t="s">
        <v>251</v>
      </c>
      <c r="F109" s="140" t="s">
        <v>70</v>
      </c>
      <c r="G109" s="109">
        <v>20.51</v>
      </c>
      <c r="H109" s="109">
        <v>19.86</v>
      </c>
      <c r="I109" s="109">
        <v>19.89</v>
      </c>
      <c r="J109" s="109">
        <v>23.82</v>
      </c>
      <c r="K109" s="575"/>
      <c r="L109" s="575"/>
      <c r="M109" s="587"/>
    </row>
    <row r="110" spans="2:14" s="2" customFormat="1" ht="20.149999999999999" customHeight="1">
      <c r="B110" s="164"/>
      <c r="C110" s="479"/>
      <c r="D110" s="476"/>
      <c r="E110" s="139" t="s">
        <v>252</v>
      </c>
      <c r="F110" s="140" t="s">
        <v>70</v>
      </c>
      <c r="G110" s="109">
        <v>59.37</v>
      </c>
      <c r="H110" s="109">
        <v>46.47</v>
      </c>
      <c r="I110" s="109">
        <v>51.82</v>
      </c>
      <c r="J110" s="109">
        <v>51.21</v>
      </c>
      <c r="K110" s="575"/>
      <c r="L110" s="575"/>
      <c r="M110" s="587"/>
    </row>
    <row r="111" spans="2:14" s="2" customFormat="1" ht="20.149999999999999" customHeight="1">
      <c r="B111" s="164"/>
      <c r="C111" s="479"/>
      <c r="D111" s="476"/>
      <c r="E111" s="139" t="s">
        <v>253</v>
      </c>
      <c r="F111" s="140" t="s">
        <v>70</v>
      </c>
      <c r="G111" s="109">
        <v>100</v>
      </c>
      <c r="H111" s="109">
        <v>100</v>
      </c>
      <c r="I111" s="109">
        <v>100</v>
      </c>
      <c r="J111" s="109">
        <v>100</v>
      </c>
      <c r="K111" s="575"/>
      <c r="L111" s="575"/>
      <c r="M111" s="587"/>
    </row>
    <row r="112" spans="2:14" s="2" customFormat="1" ht="20.149999999999999" customHeight="1">
      <c r="B112" s="164"/>
      <c r="C112" s="479"/>
      <c r="D112" s="477"/>
      <c r="E112" s="142" t="s">
        <v>254</v>
      </c>
      <c r="F112" s="172" t="s">
        <v>70</v>
      </c>
      <c r="G112" s="182">
        <v>96.19</v>
      </c>
      <c r="H112" s="182">
        <v>96.32</v>
      </c>
      <c r="I112" s="182">
        <v>96.03</v>
      </c>
      <c r="J112" s="182">
        <v>97.48</v>
      </c>
      <c r="K112" s="578"/>
      <c r="L112" s="578"/>
      <c r="M112" s="582"/>
    </row>
    <row r="113" spans="2:16" s="2" customFormat="1" ht="20.149999999999999" customHeight="1">
      <c r="B113" s="164"/>
      <c r="C113" s="479"/>
      <c r="D113" s="495" t="s">
        <v>262</v>
      </c>
      <c r="E113" s="176" t="s">
        <v>244</v>
      </c>
      <c r="F113" s="165" t="s">
        <v>70</v>
      </c>
      <c r="G113" s="177">
        <v>32.700000000000003</v>
      </c>
      <c r="H113" s="177">
        <v>29.66</v>
      </c>
      <c r="I113" s="177">
        <v>30.14</v>
      </c>
      <c r="J113" s="177">
        <v>36.71</v>
      </c>
      <c r="K113" s="577" t="s">
        <v>257</v>
      </c>
      <c r="L113" s="577" t="s">
        <v>258</v>
      </c>
      <c r="M113" s="581" t="s">
        <v>247</v>
      </c>
    </row>
    <row r="114" spans="2:16" s="2" customFormat="1" ht="20.149999999999999" customHeight="1">
      <c r="B114" s="164"/>
      <c r="C114" s="479"/>
      <c r="D114" s="476"/>
      <c r="E114" s="139" t="s">
        <v>248</v>
      </c>
      <c r="F114" s="140" t="s">
        <v>70</v>
      </c>
      <c r="G114" s="109">
        <v>75.760000000000005</v>
      </c>
      <c r="H114" s="109">
        <v>72.599999999999994</v>
      </c>
      <c r="I114" s="109">
        <v>72.92</v>
      </c>
      <c r="J114" s="109">
        <v>73.62</v>
      </c>
      <c r="K114" s="575"/>
      <c r="L114" s="575"/>
      <c r="M114" s="587"/>
    </row>
    <row r="115" spans="2:16" s="2" customFormat="1" ht="20.149999999999999" customHeight="1">
      <c r="B115" s="164"/>
      <c r="C115" s="479"/>
      <c r="D115" s="476"/>
      <c r="E115" s="139" t="s">
        <v>249</v>
      </c>
      <c r="F115" s="140" t="s">
        <v>70</v>
      </c>
      <c r="G115" s="109">
        <v>80.349999999999994</v>
      </c>
      <c r="H115" s="109">
        <v>79.66</v>
      </c>
      <c r="I115" s="109">
        <v>79.97</v>
      </c>
      <c r="J115" s="109">
        <v>79.73</v>
      </c>
      <c r="K115" s="575"/>
      <c r="L115" s="575"/>
      <c r="M115" s="587"/>
    </row>
    <row r="116" spans="2:16" s="2" customFormat="1" ht="20.149999999999999" customHeight="1">
      <c r="B116" s="164"/>
      <c r="C116" s="479"/>
      <c r="D116" s="476"/>
      <c r="E116" s="139" t="s">
        <v>250</v>
      </c>
      <c r="F116" s="140" t="s">
        <v>70</v>
      </c>
      <c r="G116" s="109">
        <v>56.26</v>
      </c>
      <c r="H116" s="109">
        <v>56.6</v>
      </c>
      <c r="I116" s="109">
        <v>57.93</v>
      </c>
      <c r="J116" s="109">
        <v>77.23</v>
      </c>
      <c r="K116" s="575"/>
      <c r="L116" s="575"/>
      <c r="M116" s="587"/>
    </row>
    <row r="117" spans="2:16" s="2" customFormat="1" ht="20.149999999999999" customHeight="1">
      <c r="B117" s="164"/>
      <c r="C117" s="479"/>
      <c r="D117" s="476"/>
      <c r="E117" s="139" t="s">
        <v>251</v>
      </c>
      <c r="F117" s="140" t="s">
        <v>70</v>
      </c>
      <c r="G117" s="109">
        <v>71.84</v>
      </c>
      <c r="H117" s="109">
        <v>72.25</v>
      </c>
      <c r="I117" s="109">
        <v>72.400000000000006</v>
      </c>
      <c r="J117" s="109">
        <v>67.41</v>
      </c>
      <c r="K117" s="575"/>
      <c r="L117" s="575"/>
      <c r="M117" s="587"/>
    </row>
    <row r="118" spans="2:16" s="2" customFormat="1" ht="20.149999999999999" customHeight="1">
      <c r="B118" s="164"/>
      <c r="C118" s="479"/>
      <c r="D118" s="476"/>
      <c r="E118" s="139" t="s">
        <v>252</v>
      </c>
      <c r="F118" s="140" t="s">
        <v>70</v>
      </c>
      <c r="G118" s="109">
        <v>33.6</v>
      </c>
      <c r="H118" s="109">
        <v>36.119999999999997</v>
      </c>
      <c r="I118" s="109">
        <v>40.229999999999997</v>
      </c>
      <c r="J118" s="109">
        <v>39.57</v>
      </c>
      <c r="K118" s="575"/>
      <c r="L118" s="575"/>
      <c r="M118" s="587"/>
    </row>
    <row r="119" spans="2:16" s="2" customFormat="1" ht="20.149999999999999" customHeight="1">
      <c r="B119" s="164"/>
      <c r="C119" s="479"/>
      <c r="D119" s="476"/>
      <c r="E119" s="139" t="s">
        <v>253</v>
      </c>
      <c r="F119" s="140" t="s">
        <v>70</v>
      </c>
      <c r="G119" s="109">
        <v>0</v>
      </c>
      <c r="H119" s="109">
        <v>0</v>
      </c>
      <c r="I119" s="109">
        <v>0</v>
      </c>
      <c r="J119" s="109">
        <v>0</v>
      </c>
      <c r="K119" s="575"/>
      <c r="L119" s="575"/>
      <c r="M119" s="587"/>
    </row>
    <row r="120" spans="2:16" s="2" customFormat="1" ht="20.149999999999999" customHeight="1">
      <c r="B120" s="164"/>
      <c r="C120" s="479"/>
      <c r="D120" s="477"/>
      <c r="E120" s="142" t="s">
        <v>254</v>
      </c>
      <c r="F120" s="172" t="s">
        <v>70</v>
      </c>
      <c r="G120" s="182">
        <v>3.81</v>
      </c>
      <c r="H120" s="182">
        <v>3.68</v>
      </c>
      <c r="I120" s="182">
        <v>3.93</v>
      </c>
      <c r="J120" s="182">
        <v>2.52</v>
      </c>
      <c r="K120" s="578"/>
      <c r="L120" s="578"/>
      <c r="M120" s="582"/>
    </row>
    <row r="121" spans="2:16" s="2" customFormat="1" ht="20.149999999999999" customHeight="1">
      <c r="B121" s="164"/>
      <c r="C121" s="479"/>
      <c r="D121" s="495" t="s">
        <v>263</v>
      </c>
      <c r="E121" s="176" t="s">
        <v>244</v>
      </c>
      <c r="F121" s="165" t="s">
        <v>70</v>
      </c>
      <c r="G121" s="177">
        <v>67.3</v>
      </c>
      <c r="H121" s="177">
        <v>70.34</v>
      </c>
      <c r="I121" s="177">
        <v>69.86</v>
      </c>
      <c r="J121" s="177">
        <v>63.29</v>
      </c>
      <c r="K121" s="577" t="s">
        <v>257</v>
      </c>
      <c r="L121" s="577" t="s">
        <v>258</v>
      </c>
      <c r="M121" s="581" t="s">
        <v>247</v>
      </c>
    </row>
    <row r="122" spans="2:16" s="2" customFormat="1" ht="20.149999999999999" customHeight="1">
      <c r="B122" s="164"/>
      <c r="C122" s="479"/>
      <c r="D122" s="476"/>
      <c r="E122" s="139" t="s">
        <v>248</v>
      </c>
      <c r="F122" s="140" t="s">
        <v>70</v>
      </c>
      <c r="G122" s="109">
        <v>24.24</v>
      </c>
      <c r="H122" s="109">
        <v>27.4</v>
      </c>
      <c r="I122" s="109">
        <v>27.08</v>
      </c>
      <c r="J122" s="109">
        <v>25.9</v>
      </c>
      <c r="K122" s="575"/>
      <c r="L122" s="575"/>
      <c r="M122" s="587"/>
    </row>
    <row r="123" spans="2:16" s="2" customFormat="1" ht="20.149999999999999" customHeight="1">
      <c r="B123" s="164"/>
      <c r="C123" s="479"/>
      <c r="D123" s="476"/>
      <c r="E123" s="139" t="s">
        <v>249</v>
      </c>
      <c r="F123" s="140" t="s">
        <v>70</v>
      </c>
      <c r="G123" s="109">
        <v>15.77</v>
      </c>
      <c r="H123" s="109">
        <v>16.61</v>
      </c>
      <c r="I123" s="109">
        <v>16.66</v>
      </c>
      <c r="J123" s="109">
        <v>19.25</v>
      </c>
      <c r="K123" s="575"/>
      <c r="L123" s="575"/>
      <c r="M123" s="587"/>
    </row>
    <row r="124" spans="2:16" s="2" customFormat="1" ht="20.149999999999999" customHeight="1">
      <c r="B124" s="164"/>
      <c r="C124" s="479"/>
      <c r="D124" s="476"/>
      <c r="E124" s="139" t="s">
        <v>250</v>
      </c>
      <c r="F124" s="140" t="s">
        <v>70</v>
      </c>
      <c r="G124" s="109">
        <v>21.19</v>
      </c>
      <c r="H124" s="109">
        <v>23.57</v>
      </c>
      <c r="I124" s="109">
        <v>24.2</v>
      </c>
      <c r="J124" s="109">
        <v>14.92</v>
      </c>
      <c r="K124" s="575"/>
      <c r="L124" s="575"/>
      <c r="M124" s="587"/>
    </row>
    <row r="125" spans="2:16" s="2" customFormat="1" ht="20.149999999999999" customHeight="1">
      <c r="B125" s="164"/>
      <c r="C125" s="479"/>
      <c r="D125" s="476"/>
      <c r="E125" s="139" t="s">
        <v>251</v>
      </c>
      <c r="F125" s="140" t="s">
        <v>70</v>
      </c>
      <c r="G125" s="109">
        <v>7.64</v>
      </c>
      <c r="H125" s="109">
        <v>7.89</v>
      </c>
      <c r="I125" s="109">
        <v>7.71</v>
      </c>
      <c r="J125" s="109">
        <v>8.76</v>
      </c>
      <c r="K125" s="575"/>
      <c r="L125" s="575"/>
      <c r="M125" s="587"/>
    </row>
    <row r="126" spans="2:16" s="2" customFormat="1" ht="20.149999999999999" customHeight="1">
      <c r="B126" s="164"/>
      <c r="C126" s="479"/>
      <c r="D126" s="476"/>
      <c r="E126" s="139" t="s">
        <v>252</v>
      </c>
      <c r="F126" s="140" t="s">
        <v>70</v>
      </c>
      <c r="G126" s="109">
        <v>7.02</v>
      </c>
      <c r="H126" s="109">
        <v>7.41</v>
      </c>
      <c r="I126" s="109">
        <v>7.95</v>
      </c>
      <c r="J126" s="109">
        <v>9.2200000000000006</v>
      </c>
      <c r="K126" s="575"/>
      <c r="L126" s="575"/>
      <c r="M126" s="587"/>
    </row>
    <row r="127" spans="2:16" s="2" customFormat="1" ht="20.149999999999999" customHeight="1">
      <c r="B127" s="164"/>
      <c r="C127" s="479"/>
      <c r="D127" s="476"/>
      <c r="E127" s="139" t="s">
        <v>253</v>
      </c>
      <c r="F127" s="140" t="s">
        <v>70</v>
      </c>
      <c r="G127" s="109">
        <v>0</v>
      </c>
      <c r="H127" s="109">
        <v>0</v>
      </c>
      <c r="I127" s="109">
        <v>0</v>
      </c>
      <c r="J127" s="109">
        <v>0</v>
      </c>
      <c r="K127" s="575"/>
      <c r="L127" s="575"/>
      <c r="M127" s="587"/>
      <c r="N127" s="4"/>
      <c r="O127" s="4"/>
      <c r="P127" s="4"/>
    </row>
    <row r="128" spans="2:16" s="2" customFormat="1" ht="20.149999999999999" customHeight="1">
      <c r="B128" s="164"/>
      <c r="C128" s="479"/>
      <c r="D128" s="477"/>
      <c r="E128" s="142" t="s">
        <v>254</v>
      </c>
      <c r="F128" s="172" t="s">
        <v>70</v>
      </c>
      <c r="G128" s="109">
        <v>0</v>
      </c>
      <c r="H128" s="109">
        <v>0</v>
      </c>
      <c r="I128" s="109">
        <v>0</v>
      </c>
      <c r="J128" s="109">
        <v>0</v>
      </c>
      <c r="K128" s="578"/>
      <c r="L128" s="578"/>
      <c r="M128" s="582"/>
      <c r="N128" s="3"/>
      <c r="O128" s="21"/>
      <c r="P128" s="21"/>
    </row>
    <row r="129" spans="2:32" s="2" customFormat="1" ht="20.149999999999999" customHeight="1">
      <c r="B129" s="164"/>
      <c r="C129" s="479"/>
      <c r="D129" s="495" t="s">
        <v>264</v>
      </c>
      <c r="E129" s="176" t="s">
        <v>265</v>
      </c>
      <c r="F129" s="165" t="s">
        <v>70</v>
      </c>
      <c r="G129" s="178">
        <v>69.760000000000005</v>
      </c>
      <c r="H129" s="178">
        <v>68.92</v>
      </c>
      <c r="I129" s="178">
        <v>68.33</v>
      </c>
      <c r="J129" s="178">
        <v>68</v>
      </c>
      <c r="K129" s="577" t="s">
        <v>266</v>
      </c>
      <c r="L129" s="577" t="s">
        <v>267</v>
      </c>
      <c r="M129" s="606"/>
    </row>
    <row r="130" spans="2:32" s="2" customFormat="1" ht="20.149999999999999" customHeight="1">
      <c r="B130" s="164"/>
      <c r="C130" s="479"/>
      <c r="D130" s="476"/>
      <c r="E130" s="139" t="s">
        <v>268</v>
      </c>
      <c r="F130" s="140" t="s">
        <v>70</v>
      </c>
      <c r="G130" s="169">
        <v>28.19</v>
      </c>
      <c r="H130" s="169">
        <v>29.01</v>
      </c>
      <c r="I130" s="169">
        <v>29.62</v>
      </c>
      <c r="J130" s="169">
        <v>30.02</v>
      </c>
      <c r="K130" s="575"/>
      <c r="L130" s="575"/>
      <c r="M130" s="569"/>
    </row>
    <row r="131" spans="2:32" s="2" customFormat="1" ht="20.149999999999999" customHeight="1">
      <c r="B131" s="164"/>
      <c r="C131" s="479"/>
      <c r="D131" s="476"/>
      <c r="E131" s="139" t="s">
        <v>269</v>
      </c>
      <c r="F131" s="140" t="s">
        <v>70</v>
      </c>
      <c r="G131" s="169">
        <v>1.25</v>
      </c>
      <c r="H131" s="169">
        <v>1.31</v>
      </c>
      <c r="I131" s="169">
        <v>1.44</v>
      </c>
      <c r="J131" s="169">
        <v>1.52</v>
      </c>
      <c r="K131" s="575"/>
      <c r="L131" s="575"/>
      <c r="M131" s="569"/>
    </row>
    <row r="132" spans="2:32" s="2" customFormat="1" ht="20.149999999999999" customHeight="1">
      <c r="B132" s="164"/>
      <c r="C132" s="479"/>
      <c r="D132" s="476"/>
      <c r="E132" s="139" t="s">
        <v>270</v>
      </c>
      <c r="F132" s="140" t="s">
        <v>70</v>
      </c>
      <c r="G132" s="169">
        <v>0.14000000000000001</v>
      </c>
      <c r="H132" s="169">
        <v>0.14000000000000001</v>
      </c>
      <c r="I132" s="169">
        <v>0.14000000000000001</v>
      </c>
      <c r="J132" s="169">
        <v>0.13</v>
      </c>
      <c r="K132" s="575"/>
      <c r="L132" s="575"/>
      <c r="M132" s="569"/>
    </row>
    <row r="133" spans="2:32" s="2" customFormat="1" ht="20.149999999999999" customHeight="1">
      <c r="B133" s="164"/>
      <c r="C133" s="479"/>
      <c r="D133" s="477"/>
      <c r="E133" s="142" t="s">
        <v>271</v>
      </c>
      <c r="F133" s="172" t="s">
        <v>70</v>
      </c>
      <c r="G133" s="173">
        <v>0.66</v>
      </c>
      <c r="H133" s="173">
        <v>0.62</v>
      </c>
      <c r="I133" s="173">
        <v>0.47</v>
      </c>
      <c r="J133" s="173">
        <v>0.33</v>
      </c>
      <c r="K133" s="578"/>
      <c r="L133" s="578"/>
      <c r="M133" s="570"/>
    </row>
    <row r="134" spans="2:32" s="2" customFormat="1" ht="20.149999999999999" customHeight="1">
      <c r="B134" s="164"/>
      <c r="C134" s="479"/>
      <c r="D134" s="495" t="s">
        <v>272</v>
      </c>
      <c r="E134" s="176" t="s">
        <v>244</v>
      </c>
      <c r="F134" s="165" t="s">
        <v>70</v>
      </c>
      <c r="G134" s="177">
        <v>3.14</v>
      </c>
      <c r="H134" s="177">
        <v>3.45</v>
      </c>
      <c r="I134" s="177">
        <v>5.48</v>
      </c>
      <c r="J134" s="177">
        <v>4.43</v>
      </c>
      <c r="K134" s="577" t="s">
        <v>266</v>
      </c>
      <c r="L134" s="577" t="s">
        <v>273</v>
      </c>
      <c r="M134" s="581" t="s">
        <v>247</v>
      </c>
    </row>
    <row r="135" spans="2:32" s="2" customFormat="1" ht="20.149999999999999" customHeight="1">
      <c r="B135" s="164"/>
      <c r="C135" s="479"/>
      <c r="D135" s="476"/>
      <c r="E135" s="139" t="s">
        <v>248</v>
      </c>
      <c r="F135" s="140" t="s">
        <v>70</v>
      </c>
      <c r="G135" s="109">
        <v>6.93</v>
      </c>
      <c r="H135" s="109">
        <v>5.94</v>
      </c>
      <c r="I135" s="109">
        <v>8</v>
      </c>
      <c r="J135" s="109">
        <v>10.79</v>
      </c>
      <c r="K135" s="575"/>
      <c r="L135" s="575"/>
      <c r="M135" s="587"/>
    </row>
    <row r="136" spans="2:32" s="2" customFormat="1" ht="20.149999999999999" customHeight="1">
      <c r="B136" s="164"/>
      <c r="C136" s="479"/>
      <c r="D136" s="476"/>
      <c r="E136" s="139" t="s">
        <v>249</v>
      </c>
      <c r="F136" s="140" t="s">
        <v>70</v>
      </c>
      <c r="G136" s="109">
        <v>22.55</v>
      </c>
      <c r="H136" s="109">
        <v>23.3</v>
      </c>
      <c r="I136" s="109">
        <v>23.56</v>
      </c>
      <c r="J136" s="109">
        <v>19.59</v>
      </c>
      <c r="K136" s="575"/>
      <c r="L136" s="575"/>
      <c r="M136" s="587"/>
    </row>
    <row r="137" spans="2:32" s="2" customFormat="1" ht="20.149999999999999" customHeight="1">
      <c r="B137" s="164"/>
      <c r="C137" s="479"/>
      <c r="D137" s="476"/>
      <c r="E137" s="139" t="s">
        <v>250</v>
      </c>
      <c r="F137" s="140" t="s">
        <v>70</v>
      </c>
      <c r="G137" s="109">
        <v>27.98</v>
      </c>
      <c r="H137" s="109">
        <v>28.53</v>
      </c>
      <c r="I137" s="109">
        <v>29.34</v>
      </c>
      <c r="J137" s="109">
        <v>27.09</v>
      </c>
      <c r="K137" s="575"/>
      <c r="L137" s="575"/>
      <c r="M137" s="587"/>
    </row>
    <row r="138" spans="2:32" s="2" customFormat="1" ht="20.149999999999999" customHeight="1">
      <c r="B138" s="164"/>
      <c r="C138" s="479"/>
      <c r="D138" s="476"/>
      <c r="E138" s="139" t="s">
        <v>251</v>
      </c>
      <c r="F138" s="140" t="s">
        <v>70</v>
      </c>
      <c r="G138" s="109">
        <v>25.3</v>
      </c>
      <c r="H138" s="109">
        <v>26.38</v>
      </c>
      <c r="I138" s="109">
        <v>27.52</v>
      </c>
      <c r="J138" s="109">
        <v>28.4</v>
      </c>
      <c r="K138" s="575"/>
      <c r="L138" s="575"/>
      <c r="M138" s="587"/>
    </row>
    <row r="139" spans="2:32" s="2" customFormat="1" ht="20.149999999999999" customHeight="1">
      <c r="B139" s="164"/>
      <c r="C139" s="479"/>
      <c r="D139" s="476"/>
      <c r="E139" s="139" t="s">
        <v>252</v>
      </c>
      <c r="F139" s="140" t="s">
        <v>70</v>
      </c>
      <c r="G139" s="109">
        <v>35.369999999999997</v>
      </c>
      <c r="H139" s="109">
        <v>36.119999999999997</v>
      </c>
      <c r="I139" s="109">
        <v>36.729999999999997</v>
      </c>
      <c r="J139" s="109">
        <v>37.200000000000003</v>
      </c>
      <c r="K139" s="575"/>
      <c r="L139" s="575"/>
      <c r="M139" s="587"/>
    </row>
    <row r="140" spans="2:32" s="2" customFormat="1" ht="20.149999999999999" customHeight="1">
      <c r="B140" s="164"/>
      <c r="C140" s="479"/>
      <c r="D140" s="476"/>
      <c r="E140" s="139" t="s">
        <v>253</v>
      </c>
      <c r="F140" s="140" t="s">
        <v>70</v>
      </c>
      <c r="G140" s="109">
        <v>42.75</v>
      </c>
      <c r="H140" s="109">
        <v>43.75</v>
      </c>
      <c r="I140" s="109">
        <v>43.62</v>
      </c>
      <c r="J140" s="109">
        <v>47.83</v>
      </c>
      <c r="K140" s="575"/>
      <c r="L140" s="575"/>
      <c r="M140" s="587"/>
    </row>
    <row r="141" spans="2:32" s="2" customFormat="1" ht="20.149999999999999" customHeight="1">
      <c r="B141" s="164"/>
      <c r="C141" s="479"/>
      <c r="D141" s="477"/>
      <c r="E141" s="142" t="s">
        <v>254</v>
      </c>
      <c r="F141" s="172" t="s">
        <v>70</v>
      </c>
      <c r="G141" s="182">
        <v>33.68</v>
      </c>
      <c r="H141" s="182">
        <v>32.200000000000003</v>
      </c>
      <c r="I141" s="182">
        <v>30.73</v>
      </c>
      <c r="J141" s="182">
        <v>28.74</v>
      </c>
      <c r="K141" s="578"/>
      <c r="L141" s="578"/>
      <c r="M141" s="582"/>
      <c r="N141" s="22"/>
      <c r="O141" s="22"/>
      <c r="P141" s="22"/>
      <c r="Q141" s="612"/>
      <c r="R141" s="612"/>
      <c r="S141" s="612"/>
      <c r="T141" s="612"/>
      <c r="U141" s="612"/>
      <c r="V141" s="612"/>
      <c r="W141" s="612"/>
      <c r="X141" s="612"/>
      <c r="Y141" s="612"/>
      <c r="Z141" s="612"/>
      <c r="AA141" s="612"/>
      <c r="AB141" s="612"/>
      <c r="AC141" s="612"/>
      <c r="AD141" s="612"/>
      <c r="AE141" s="612"/>
      <c r="AF141" s="612"/>
    </row>
    <row r="142" spans="2:32" s="2" customFormat="1" ht="20.149999999999999" customHeight="1">
      <c r="B142" s="164"/>
      <c r="C142" s="479"/>
      <c r="D142" s="495" t="s">
        <v>274</v>
      </c>
      <c r="E142" s="176" t="s">
        <v>244</v>
      </c>
      <c r="F142" s="165" t="s">
        <v>70</v>
      </c>
      <c r="G142" s="177">
        <v>0</v>
      </c>
      <c r="H142" s="177">
        <v>0</v>
      </c>
      <c r="I142" s="177">
        <v>0</v>
      </c>
      <c r="J142" s="177">
        <v>0</v>
      </c>
      <c r="K142" s="577" t="s">
        <v>266</v>
      </c>
      <c r="L142" s="577" t="s">
        <v>267</v>
      </c>
      <c r="M142" s="581" t="s">
        <v>247</v>
      </c>
      <c r="N142" s="22"/>
      <c r="O142" s="22"/>
      <c r="P142" s="22"/>
      <c r="Q142" s="22"/>
      <c r="R142" s="22"/>
      <c r="S142" s="22"/>
      <c r="T142" s="22"/>
      <c r="U142" s="22"/>
      <c r="V142" s="22"/>
      <c r="W142" s="22"/>
      <c r="X142" s="22"/>
      <c r="Y142" s="22"/>
      <c r="Z142" s="22"/>
      <c r="AA142" s="22"/>
      <c r="AB142" s="22"/>
      <c r="AC142" s="22"/>
      <c r="AD142" s="22"/>
      <c r="AE142" s="22"/>
      <c r="AF142" s="22"/>
    </row>
    <row r="143" spans="2:32" s="2" customFormat="1" ht="20.149999999999999" customHeight="1">
      <c r="B143" s="164"/>
      <c r="C143" s="479"/>
      <c r="D143" s="476"/>
      <c r="E143" s="139" t="s">
        <v>248</v>
      </c>
      <c r="F143" s="140" t="s">
        <v>70</v>
      </c>
      <c r="G143" s="109">
        <v>0</v>
      </c>
      <c r="H143" s="109">
        <v>0</v>
      </c>
      <c r="I143" s="109">
        <v>0</v>
      </c>
      <c r="J143" s="109">
        <v>0</v>
      </c>
      <c r="K143" s="575"/>
      <c r="L143" s="575"/>
      <c r="M143" s="587"/>
      <c r="N143" s="5"/>
      <c r="O143" s="5"/>
      <c r="P143" s="5"/>
      <c r="Q143" s="5"/>
      <c r="R143" s="5"/>
      <c r="S143" s="5"/>
      <c r="T143" s="5"/>
      <c r="U143" s="5"/>
      <c r="V143" s="5"/>
      <c r="W143" s="5"/>
      <c r="X143" s="5"/>
      <c r="Y143" s="5"/>
      <c r="Z143" s="5"/>
      <c r="AA143" s="5"/>
      <c r="AB143" s="5"/>
      <c r="AC143" s="5"/>
      <c r="AD143" s="5"/>
      <c r="AE143" s="5"/>
      <c r="AF143" s="5"/>
    </row>
    <row r="144" spans="2:32" s="2" customFormat="1" ht="20.149999999999999" customHeight="1">
      <c r="B144" s="164"/>
      <c r="C144" s="479"/>
      <c r="D144" s="476"/>
      <c r="E144" s="139" t="s">
        <v>249</v>
      </c>
      <c r="F144" s="140" t="s">
        <v>70</v>
      </c>
      <c r="G144" s="109">
        <v>0.13</v>
      </c>
      <c r="H144" s="109">
        <v>0.13</v>
      </c>
      <c r="I144" s="109">
        <v>0.13</v>
      </c>
      <c r="J144" s="109">
        <v>0.14000000000000001</v>
      </c>
      <c r="K144" s="575"/>
      <c r="L144" s="575"/>
      <c r="M144" s="587"/>
      <c r="N144" s="5"/>
      <c r="O144" s="5"/>
      <c r="P144" s="5"/>
      <c r="Q144" s="5"/>
      <c r="R144" s="5"/>
      <c r="S144" s="5"/>
      <c r="T144" s="5"/>
      <c r="U144" s="5"/>
      <c r="V144" s="5"/>
      <c r="W144" s="5"/>
      <c r="X144" s="5"/>
      <c r="Y144" s="5"/>
      <c r="Z144" s="5"/>
      <c r="AA144" s="5"/>
      <c r="AB144" s="5"/>
      <c r="AC144" s="5"/>
      <c r="AD144" s="5"/>
      <c r="AE144" s="5"/>
      <c r="AF144" s="5"/>
    </row>
    <row r="145" spans="2:32" s="2" customFormat="1" ht="20.149999999999999" customHeight="1">
      <c r="B145" s="164"/>
      <c r="C145" s="479"/>
      <c r="D145" s="476"/>
      <c r="E145" s="139" t="s">
        <v>250</v>
      </c>
      <c r="F145" s="140" t="s">
        <v>70</v>
      </c>
      <c r="G145" s="109">
        <v>0.08</v>
      </c>
      <c r="H145" s="109">
        <v>0.12</v>
      </c>
      <c r="I145" s="109">
        <v>0.13</v>
      </c>
      <c r="J145" s="109">
        <v>0.15</v>
      </c>
      <c r="K145" s="575"/>
      <c r="L145" s="575"/>
      <c r="M145" s="587"/>
      <c r="N145" s="5"/>
      <c r="O145" s="5"/>
      <c r="P145" s="5"/>
      <c r="Q145" s="5"/>
      <c r="R145" s="5"/>
      <c r="S145" s="5"/>
      <c r="T145" s="5"/>
      <c r="U145" s="5"/>
      <c r="V145" s="5"/>
      <c r="W145" s="5"/>
      <c r="X145" s="5"/>
      <c r="Y145" s="5"/>
      <c r="Z145" s="5"/>
      <c r="AA145" s="5"/>
      <c r="AB145" s="5"/>
      <c r="AC145" s="5"/>
      <c r="AD145" s="5"/>
      <c r="AE145" s="5"/>
      <c r="AF145" s="5"/>
    </row>
    <row r="146" spans="2:32" s="2" customFormat="1" ht="20.149999999999999" customHeight="1">
      <c r="B146" s="164"/>
      <c r="C146" s="479"/>
      <c r="D146" s="476"/>
      <c r="E146" s="139" t="s">
        <v>251</v>
      </c>
      <c r="F146" s="140" t="s">
        <v>70</v>
      </c>
      <c r="G146" s="109">
        <v>0.15</v>
      </c>
      <c r="H146" s="109">
        <v>0.13</v>
      </c>
      <c r="I146" s="109">
        <v>0.13</v>
      </c>
      <c r="J146" s="109">
        <v>0.12</v>
      </c>
      <c r="K146" s="575"/>
      <c r="L146" s="575"/>
      <c r="M146" s="587"/>
      <c r="N146" s="5"/>
      <c r="O146" s="5"/>
      <c r="P146" s="5"/>
      <c r="Q146" s="5"/>
      <c r="R146" s="5"/>
      <c r="S146" s="5"/>
      <c r="T146" s="5"/>
      <c r="U146" s="5"/>
      <c r="V146" s="5"/>
      <c r="W146" s="5"/>
      <c r="X146" s="5"/>
      <c r="Y146" s="5"/>
      <c r="Z146" s="5"/>
      <c r="AA146" s="5"/>
      <c r="AB146" s="5"/>
      <c r="AC146" s="5"/>
      <c r="AD146" s="5"/>
      <c r="AE146" s="5"/>
      <c r="AF146" s="5"/>
    </row>
    <row r="147" spans="2:32" s="2" customFormat="1" ht="20.149999999999999" customHeight="1">
      <c r="B147" s="164"/>
      <c r="C147" s="479"/>
      <c r="D147" s="476"/>
      <c r="E147" s="139" t="s">
        <v>252</v>
      </c>
      <c r="F147" s="140" t="s">
        <v>70</v>
      </c>
      <c r="G147" s="109">
        <v>0.15</v>
      </c>
      <c r="H147" s="109">
        <v>0.17</v>
      </c>
      <c r="I147" s="109">
        <v>0.18</v>
      </c>
      <c r="J147" s="109">
        <v>0.14000000000000001</v>
      </c>
      <c r="K147" s="575"/>
      <c r="L147" s="575"/>
      <c r="M147" s="587"/>
      <c r="N147" s="5"/>
      <c r="O147" s="5"/>
      <c r="P147" s="5"/>
      <c r="Q147" s="5"/>
      <c r="R147" s="5"/>
      <c r="S147" s="5"/>
      <c r="T147" s="5"/>
      <c r="U147" s="5"/>
      <c r="V147" s="5"/>
      <c r="W147" s="5"/>
      <c r="X147" s="5"/>
      <c r="Y147" s="5"/>
      <c r="Z147" s="5"/>
      <c r="AA147" s="5"/>
      <c r="AB147" s="5"/>
      <c r="AC147" s="5"/>
      <c r="AD147" s="5"/>
      <c r="AE147" s="5"/>
      <c r="AF147" s="5"/>
    </row>
    <row r="148" spans="2:32" s="2" customFormat="1" ht="20.149999999999999" customHeight="1">
      <c r="B148" s="164"/>
      <c r="C148" s="479"/>
      <c r="D148" s="476"/>
      <c r="E148" s="139" t="s">
        <v>253</v>
      </c>
      <c r="F148" s="140" t="s">
        <v>70</v>
      </c>
      <c r="G148" s="109">
        <v>0</v>
      </c>
      <c r="H148" s="109">
        <v>0.23</v>
      </c>
      <c r="I148" s="109">
        <v>0.19</v>
      </c>
      <c r="J148" s="109">
        <v>0.17</v>
      </c>
      <c r="K148" s="575"/>
      <c r="L148" s="575"/>
      <c r="M148" s="587"/>
      <c r="N148" s="5"/>
      <c r="O148" s="5"/>
      <c r="P148" s="5"/>
      <c r="Q148" s="5"/>
      <c r="R148" s="5"/>
      <c r="S148" s="5"/>
      <c r="T148" s="5"/>
      <c r="U148" s="5"/>
      <c r="V148" s="5"/>
      <c r="W148" s="5"/>
      <c r="X148" s="5"/>
      <c r="Y148" s="5"/>
      <c r="Z148" s="5"/>
      <c r="AA148" s="5"/>
      <c r="AB148" s="5"/>
      <c r="AC148" s="5"/>
      <c r="AD148" s="5"/>
      <c r="AE148" s="5"/>
      <c r="AF148" s="5"/>
    </row>
    <row r="149" spans="2:32" s="2" customFormat="1" ht="20.149999999999999" customHeight="1">
      <c r="B149" s="164"/>
      <c r="C149" s="479"/>
      <c r="D149" s="477"/>
      <c r="E149" s="142" t="s">
        <v>254</v>
      </c>
      <c r="F149" s="172" t="s">
        <v>70</v>
      </c>
      <c r="G149" s="182">
        <v>0.26</v>
      </c>
      <c r="H149" s="182">
        <v>0.16</v>
      </c>
      <c r="I149" s="182">
        <v>0.08</v>
      </c>
      <c r="J149" s="182">
        <v>0.04</v>
      </c>
      <c r="K149" s="578"/>
      <c r="L149" s="578"/>
      <c r="M149" s="582"/>
      <c r="N149" s="5"/>
      <c r="O149" s="5"/>
      <c r="P149" s="5"/>
      <c r="Q149" s="5"/>
      <c r="R149" s="5"/>
      <c r="S149" s="5"/>
      <c r="T149" s="5"/>
      <c r="U149" s="5"/>
      <c r="V149" s="5"/>
      <c r="W149" s="5"/>
      <c r="X149" s="5"/>
      <c r="Y149" s="5"/>
      <c r="Z149" s="5"/>
      <c r="AA149" s="5"/>
      <c r="AB149" s="5"/>
      <c r="AC149" s="5"/>
      <c r="AD149" s="5"/>
      <c r="AE149" s="5"/>
      <c r="AF149" s="5"/>
    </row>
    <row r="150" spans="2:32" s="2" customFormat="1" ht="20.149999999999999" customHeight="1">
      <c r="B150" s="164"/>
      <c r="C150" s="479"/>
      <c r="D150" s="495" t="s">
        <v>275</v>
      </c>
      <c r="E150" s="176" t="s">
        <v>244</v>
      </c>
      <c r="F150" s="165" t="s">
        <v>70</v>
      </c>
      <c r="G150" s="177">
        <v>1.89</v>
      </c>
      <c r="H150" s="177">
        <v>2.0699999999999998</v>
      </c>
      <c r="I150" s="177">
        <v>0.68</v>
      </c>
      <c r="J150" s="177">
        <v>0.63</v>
      </c>
      <c r="K150" s="577" t="s">
        <v>266</v>
      </c>
      <c r="L150" s="577" t="s">
        <v>276</v>
      </c>
      <c r="M150" s="581" t="s">
        <v>247</v>
      </c>
      <c r="N150" s="5"/>
      <c r="O150" s="5"/>
      <c r="P150" s="5"/>
      <c r="Q150" s="5"/>
      <c r="R150" s="5"/>
      <c r="S150" s="5"/>
      <c r="T150" s="5"/>
      <c r="U150" s="5"/>
      <c r="V150" s="5"/>
      <c r="W150" s="5"/>
      <c r="X150" s="5"/>
      <c r="Y150" s="5"/>
      <c r="Z150" s="5"/>
      <c r="AA150" s="5"/>
      <c r="AB150" s="5"/>
      <c r="AC150" s="5"/>
      <c r="AD150" s="5"/>
      <c r="AE150" s="5"/>
      <c r="AF150" s="5"/>
    </row>
    <row r="151" spans="2:32" s="2" customFormat="1" ht="20.149999999999999" customHeight="1">
      <c r="B151" s="164"/>
      <c r="C151" s="479"/>
      <c r="D151" s="476"/>
      <c r="E151" s="139" t="s">
        <v>248</v>
      </c>
      <c r="F151" s="140" t="s">
        <v>70</v>
      </c>
      <c r="G151" s="109">
        <v>2.6</v>
      </c>
      <c r="H151" s="109">
        <v>2.2799999999999998</v>
      </c>
      <c r="I151" s="109">
        <v>1.85</v>
      </c>
      <c r="J151" s="109">
        <v>2.64</v>
      </c>
      <c r="K151" s="575"/>
      <c r="L151" s="575"/>
      <c r="M151" s="587"/>
      <c r="N151" s="5"/>
      <c r="O151" s="5"/>
      <c r="P151" s="5"/>
      <c r="Q151" s="5"/>
      <c r="R151" s="5"/>
      <c r="S151" s="5"/>
      <c r="T151" s="5"/>
      <c r="U151" s="5"/>
      <c r="V151" s="5"/>
      <c r="W151" s="5"/>
      <c r="X151" s="5"/>
      <c r="Y151" s="5"/>
      <c r="Z151" s="5"/>
      <c r="AA151" s="5"/>
      <c r="AB151" s="5"/>
      <c r="AC151" s="5"/>
      <c r="AD151" s="5"/>
      <c r="AE151" s="5"/>
      <c r="AF151" s="5"/>
    </row>
    <row r="152" spans="2:32" s="2" customFormat="1" ht="20.149999999999999" customHeight="1">
      <c r="B152" s="164"/>
      <c r="C152" s="479"/>
      <c r="D152" s="476"/>
      <c r="E152" s="139" t="s">
        <v>249</v>
      </c>
      <c r="F152" s="140" t="s">
        <v>70</v>
      </c>
      <c r="G152" s="109">
        <v>1.8</v>
      </c>
      <c r="H152" s="109">
        <v>1.86</v>
      </c>
      <c r="I152" s="109">
        <v>1.93</v>
      </c>
      <c r="J152" s="109">
        <v>2.2400000000000002</v>
      </c>
      <c r="K152" s="575"/>
      <c r="L152" s="575"/>
      <c r="M152" s="587"/>
    </row>
    <row r="153" spans="2:32" s="2" customFormat="1" ht="20.149999999999999" customHeight="1">
      <c r="B153" s="164"/>
      <c r="C153" s="479"/>
      <c r="D153" s="476"/>
      <c r="E153" s="139" t="s">
        <v>250</v>
      </c>
      <c r="F153" s="140" t="s">
        <v>70</v>
      </c>
      <c r="G153" s="109">
        <v>1.4</v>
      </c>
      <c r="H153" s="109">
        <v>1.4</v>
      </c>
      <c r="I153" s="109">
        <v>1.37</v>
      </c>
      <c r="J153" s="109">
        <v>1.35</v>
      </c>
      <c r="K153" s="575"/>
      <c r="L153" s="575"/>
      <c r="M153" s="587"/>
    </row>
    <row r="154" spans="2:32" s="2" customFormat="1" ht="20.149999999999999" customHeight="1">
      <c r="B154" s="164"/>
      <c r="C154" s="479"/>
      <c r="D154" s="476"/>
      <c r="E154" s="139" t="s">
        <v>251</v>
      </c>
      <c r="F154" s="140" t="s">
        <v>70</v>
      </c>
      <c r="G154" s="109">
        <v>1.49</v>
      </c>
      <c r="H154" s="109">
        <v>1.53</v>
      </c>
      <c r="I154" s="109">
        <v>1.64</v>
      </c>
      <c r="J154" s="109">
        <v>1.72</v>
      </c>
      <c r="K154" s="575"/>
      <c r="L154" s="575"/>
      <c r="M154" s="587"/>
    </row>
    <row r="155" spans="2:32" s="2" customFormat="1" ht="20.149999999999999" customHeight="1">
      <c r="B155" s="164"/>
      <c r="C155" s="479"/>
      <c r="D155" s="476"/>
      <c r="E155" s="139" t="s">
        <v>252</v>
      </c>
      <c r="F155" s="140" t="s">
        <v>70</v>
      </c>
      <c r="G155" s="109">
        <v>0.67</v>
      </c>
      <c r="H155" s="109">
        <v>0.7</v>
      </c>
      <c r="I155" s="109">
        <v>0.8</v>
      </c>
      <c r="J155" s="109">
        <v>0.88</v>
      </c>
      <c r="K155" s="575"/>
      <c r="L155" s="575"/>
      <c r="M155" s="587"/>
    </row>
    <row r="156" spans="2:32" s="2" customFormat="1" ht="20.149999999999999" customHeight="1">
      <c r="B156" s="164"/>
      <c r="C156" s="479"/>
      <c r="D156" s="476"/>
      <c r="E156" s="139" t="s">
        <v>253</v>
      </c>
      <c r="F156" s="140" t="s">
        <v>70</v>
      </c>
      <c r="G156" s="109">
        <v>0</v>
      </c>
      <c r="H156" s="109">
        <v>0.69</v>
      </c>
      <c r="I156" s="109">
        <v>0.95</v>
      </c>
      <c r="J156" s="109">
        <v>1.17</v>
      </c>
      <c r="K156" s="575"/>
      <c r="L156" s="575"/>
      <c r="M156" s="587"/>
    </row>
    <row r="157" spans="2:32" s="2" customFormat="1" ht="20.149999999999999" customHeight="1">
      <c r="B157" s="164"/>
      <c r="C157" s="479"/>
      <c r="D157" s="477"/>
      <c r="E157" s="142" t="s">
        <v>254</v>
      </c>
      <c r="F157" s="172" t="s">
        <v>70</v>
      </c>
      <c r="G157" s="109">
        <v>0</v>
      </c>
      <c r="H157" s="109">
        <v>0.84</v>
      </c>
      <c r="I157" s="109">
        <v>1.93</v>
      </c>
      <c r="J157" s="109">
        <v>2.08</v>
      </c>
      <c r="K157" s="578"/>
      <c r="L157" s="578"/>
      <c r="M157" s="582"/>
    </row>
    <row r="158" spans="2:32" s="2" customFormat="1" ht="45" customHeight="1">
      <c r="B158" s="164"/>
      <c r="C158" s="479"/>
      <c r="D158" s="183" t="s">
        <v>277</v>
      </c>
      <c r="E158" s="147" t="s">
        <v>278</v>
      </c>
      <c r="F158" s="184" t="s">
        <v>70</v>
      </c>
      <c r="G158" s="185">
        <v>4.59</v>
      </c>
      <c r="H158" s="185">
        <v>4.71</v>
      </c>
      <c r="I158" s="185">
        <v>4.6100000000000003</v>
      </c>
      <c r="J158" s="185">
        <v>4.7699999999999996</v>
      </c>
      <c r="K158" s="186" t="s">
        <v>257</v>
      </c>
      <c r="L158" s="187" t="s">
        <v>279</v>
      </c>
      <c r="M158" s="188"/>
    </row>
    <row r="159" spans="2:32" s="2" customFormat="1" ht="20.149999999999999" customHeight="1">
      <c r="B159" s="164"/>
      <c r="C159" s="479"/>
      <c r="D159" s="495" t="s">
        <v>280</v>
      </c>
      <c r="E159" s="176" t="s">
        <v>244</v>
      </c>
      <c r="F159" s="165" t="s">
        <v>70</v>
      </c>
      <c r="G159" s="177">
        <v>0</v>
      </c>
      <c r="H159" s="177">
        <v>0</v>
      </c>
      <c r="I159" s="177">
        <v>0</v>
      </c>
      <c r="J159" s="177">
        <v>0</v>
      </c>
      <c r="K159" s="577" t="s">
        <v>257</v>
      </c>
      <c r="L159" s="577" t="s">
        <v>279</v>
      </c>
      <c r="M159" s="606"/>
    </row>
    <row r="160" spans="2:32" s="2" customFormat="1" ht="20.149999999999999" customHeight="1">
      <c r="B160" s="164"/>
      <c r="C160" s="479"/>
      <c r="D160" s="476"/>
      <c r="E160" s="139" t="s">
        <v>248</v>
      </c>
      <c r="F160" s="140" t="s">
        <v>70</v>
      </c>
      <c r="G160" s="109">
        <v>0</v>
      </c>
      <c r="H160" s="109">
        <v>0</v>
      </c>
      <c r="I160" s="109">
        <v>0</v>
      </c>
      <c r="J160" s="109">
        <v>0</v>
      </c>
      <c r="K160" s="575"/>
      <c r="L160" s="575"/>
      <c r="M160" s="569"/>
    </row>
    <row r="161" spans="2:13" s="2" customFormat="1" ht="20.149999999999999" customHeight="1">
      <c r="B161" s="164"/>
      <c r="C161" s="479"/>
      <c r="D161" s="476"/>
      <c r="E161" s="139" t="s">
        <v>249</v>
      </c>
      <c r="F161" s="140" t="s">
        <v>70</v>
      </c>
      <c r="G161" s="109">
        <v>0.87</v>
      </c>
      <c r="H161" s="109">
        <v>1.05</v>
      </c>
      <c r="I161" s="109">
        <v>1.1000000000000001</v>
      </c>
      <c r="J161" s="109">
        <v>1.33</v>
      </c>
      <c r="K161" s="575"/>
      <c r="L161" s="575"/>
      <c r="M161" s="569"/>
    </row>
    <row r="162" spans="2:13" s="2" customFormat="1" ht="20.149999999999999" customHeight="1">
      <c r="B162" s="164"/>
      <c r="C162" s="479"/>
      <c r="D162" s="476"/>
      <c r="E162" s="139" t="s">
        <v>250</v>
      </c>
      <c r="F162" s="140" t="s">
        <v>70</v>
      </c>
      <c r="G162" s="109">
        <v>4.62</v>
      </c>
      <c r="H162" s="109">
        <v>4.8899999999999997</v>
      </c>
      <c r="I162" s="109">
        <v>4.72</v>
      </c>
      <c r="J162" s="109">
        <v>1.62</v>
      </c>
      <c r="K162" s="575"/>
      <c r="L162" s="575"/>
      <c r="M162" s="569"/>
    </row>
    <row r="163" spans="2:13" s="2" customFormat="1" ht="20.149999999999999" customHeight="1">
      <c r="B163" s="164"/>
      <c r="C163" s="479"/>
      <c r="D163" s="476"/>
      <c r="E163" s="139" t="s">
        <v>251</v>
      </c>
      <c r="F163" s="140" t="s">
        <v>70</v>
      </c>
      <c r="G163" s="109">
        <v>2.0299999999999998</v>
      </c>
      <c r="H163" s="109">
        <v>2.19</v>
      </c>
      <c r="I163" s="109">
        <v>2.33</v>
      </c>
      <c r="J163" s="109">
        <v>2.87</v>
      </c>
      <c r="K163" s="575"/>
      <c r="L163" s="575"/>
      <c r="M163" s="569"/>
    </row>
    <row r="164" spans="2:13" s="2" customFormat="1" ht="20.149999999999999" customHeight="1">
      <c r="B164" s="164"/>
      <c r="C164" s="479"/>
      <c r="D164" s="476"/>
      <c r="E164" s="139" t="s">
        <v>252</v>
      </c>
      <c r="F164" s="140" t="s">
        <v>70</v>
      </c>
      <c r="G164" s="109">
        <v>11.12</v>
      </c>
      <c r="H164" s="109">
        <v>11.39</v>
      </c>
      <c r="I164" s="109">
        <v>11.41</v>
      </c>
      <c r="J164" s="109">
        <v>11</v>
      </c>
      <c r="K164" s="575"/>
      <c r="L164" s="575"/>
      <c r="M164" s="569"/>
    </row>
    <row r="165" spans="2:13" s="2" customFormat="1" ht="20.149999999999999" customHeight="1">
      <c r="B165" s="164"/>
      <c r="C165" s="479"/>
      <c r="D165" s="476"/>
      <c r="E165" s="139" t="s">
        <v>253</v>
      </c>
      <c r="F165" s="140" t="s">
        <v>70</v>
      </c>
      <c r="G165" s="109">
        <v>0</v>
      </c>
      <c r="H165" s="109">
        <v>0</v>
      </c>
      <c r="I165" s="109">
        <v>0</v>
      </c>
      <c r="J165" s="109">
        <v>0.83</v>
      </c>
      <c r="K165" s="575"/>
      <c r="L165" s="575"/>
      <c r="M165" s="569"/>
    </row>
    <row r="166" spans="2:13" s="2" customFormat="1" ht="20.149999999999999" customHeight="1">
      <c r="B166" s="164"/>
      <c r="C166" s="479"/>
      <c r="D166" s="477"/>
      <c r="E166" s="142" t="s">
        <v>254</v>
      </c>
      <c r="F166" s="172" t="s">
        <v>70</v>
      </c>
      <c r="G166" s="182">
        <v>0</v>
      </c>
      <c r="H166" s="182">
        <v>0.4</v>
      </c>
      <c r="I166" s="182">
        <v>0.83</v>
      </c>
      <c r="J166" s="182">
        <v>0.49</v>
      </c>
      <c r="K166" s="578"/>
      <c r="L166" s="578"/>
      <c r="M166" s="570"/>
    </row>
    <row r="167" spans="2:13" s="2" customFormat="1" ht="20.149999999999999" customHeight="1">
      <c r="B167" s="164"/>
      <c r="C167" s="479"/>
      <c r="D167" s="495" t="s">
        <v>281</v>
      </c>
      <c r="E167" s="176" t="s">
        <v>235</v>
      </c>
      <c r="F167" s="165" t="s">
        <v>70</v>
      </c>
      <c r="G167" s="177">
        <v>4.71</v>
      </c>
      <c r="H167" s="177">
        <v>4.8099999999999996</v>
      </c>
      <c r="I167" s="177">
        <v>4.76</v>
      </c>
      <c r="J167" s="177">
        <v>5.03</v>
      </c>
      <c r="K167" s="516" t="s">
        <v>257</v>
      </c>
      <c r="L167" s="577" t="s">
        <v>279</v>
      </c>
      <c r="M167" s="581"/>
    </row>
    <row r="168" spans="2:13" s="2" customFormat="1" ht="20.149999999999999" customHeight="1">
      <c r="B168" s="164"/>
      <c r="C168" s="479"/>
      <c r="D168" s="477"/>
      <c r="E168" s="142" t="s">
        <v>237</v>
      </c>
      <c r="F168" s="172" t="s">
        <v>70</v>
      </c>
      <c r="G168" s="182">
        <v>4.4800000000000004</v>
      </c>
      <c r="H168" s="182">
        <v>4.6100000000000003</v>
      </c>
      <c r="I168" s="182">
        <v>4.45</v>
      </c>
      <c r="J168" s="182">
        <v>4.5199999999999996</v>
      </c>
      <c r="K168" s="554"/>
      <c r="L168" s="578"/>
      <c r="M168" s="587"/>
    </row>
    <row r="169" spans="2:13" s="2" customFormat="1" ht="20.149999999999999" customHeight="1">
      <c r="B169" s="164"/>
      <c r="C169" s="479"/>
      <c r="D169" s="495" t="s">
        <v>282</v>
      </c>
      <c r="E169" s="176" t="s">
        <v>221</v>
      </c>
      <c r="F169" s="165" t="s">
        <v>70</v>
      </c>
      <c r="G169" s="177">
        <v>0.12</v>
      </c>
      <c r="H169" s="177">
        <v>0.13033524491692544</v>
      </c>
      <c r="I169" s="177">
        <v>0.13</v>
      </c>
      <c r="J169" s="177">
        <v>0.13</v>
      </c>
      <c r="K169" s="516" t="s">
        <v>257</v>
      </c>
      <c r="L169" s="577" t="s">
        <v>279</v>
      </c>
      <c r="M169" s="581"/>
    </row>
    <row r="170" spans="2:13" s="2" customFormat="1" ht="20.149999999999999" customHeight="1">
      <c r="B170" s="164"/>
      <c r="C170" s="479"/>
      <c r="D170" s="476"/>
      <c r="E170" s="139" t="s">
        <v>222</v>
      </c>
      <c r="F170" s="140" t="s">
        <v>70</v>
      </c>
      <c r="G170" s="109">
        <v>0.73</v>
      </c>
      <c r="H170" s="109">
        <v>0.7457442709159734</v>
      </c>
      <c r="I170" s="109">
        <v>0.78</v>
      </c>
      <c r="J170" s="109">
        <v>0.76</v>
      </c>
      <c r="K170" s="554"/>
      <c r="L170" s="575"/>
      <c r="M170" s="587"/>
    </row>
    <row r="171" spans="2:13" s="2" customFormat="1" ht="20.149999999999999" customHeight="1">
      <c r="B171" s="164"/>
      <c r="C171" s="479"/>
      <c r="D171" s="476"/>
      <c r="E171" s="139" t="s">
        <v>223</v>
      </c>
      <c r="F171" s="140" t="s">
        <v>70</v>
      </c>
      <c r="G171" s="109">
        <v>0.18</v>
      </c>
      <c r="H171" s="109">
        <v>0.1779359430604982</v>
      </c>
      <c r="I171" s="109">
        <v>0.16</v>
      </c>
      <c r="J171" s="109">
        <v>0.15</v>
      </c>
      <c r="K171" s="554"/>
      <c r="L171" s="575"/>
      <c r="M171" s="587"/>
    </row>
    <row r="172" spans="2:13" s="2" customFormat="1" ht="20.149999999999999" customHeight="1">
      <c r="B172" s="164"/>
      <c r="C172" s="479"/>
      <c r="D172" s="476"/>
      <c r="E172" s="139" t="s">
        <v>224</v>
      </c>
      <c r="F172" s="140" t="s">
        <v>70</v>
      </c>
      <c r="G172" s="109">
        <v>2.97</v>
      </c>
      <c r="H172" s="109">
        <v>3.0589115307024501</v>
      </c>
      <c r="I172" s="109">
        <v>2.96</v>
      </c>
      <c r="J172" s="109">
        <v>3.17</v>
      </c>
      <c r="K172" s="554"/>
      <c r="L172" s="575"/>
      <c r="M172" s="587"/>
    </row>
    <row r="173" spans="2:13" s="2" customFormat="1" ht="20.149999999999999" customHeight="1" thickBot="1">
      <c r="B173" s="164"/>
      <c r="C173" s="493"/>
      <c r="D173" s="494"/>
      <c r="E173" s="189" t="s">
        <v>225</v>
      </c>
      <c r="F173" s="190" t="s">
        <v>70</v>
      </c>
      <c r="G173" s="110">
        <v>0.59</v>
      </c>
      <c r="H173" s="110">
        <v>0.59614207675045894</v>
      </c>
      <c r="I173" s="110">
        <v>0.56999999999999995</v>
      </c>
      <c r="J173" s="110">
        <v>0.56000000000000005</v>
      </c>
      <c r="K173" s="517"/>
      <c r="L173" s="576"/>
      <c r="M173" s="564"/>
    </row>
    <row r="174" spans="2:13" s="2" customFormat="1" ht="167.25" customHeight="1">
      <c r="B174" s="164"/>
      <c r="C174" s="534" t="s">
        <v>283</v>
      </c>
      <c r="D174" s="535"/>
      <c r="E174" s="191" t="s">
        <v>284</v>
      </c>
      <c r="F174" s="167" t="s">
        <v>173</v>
      </c>
      <c r="G174" s="175">
        <v>8332</v>
      </c>
      <c r="H174" s="175">
        <v>68829</v>
      </c>
      <c r="I174" s="175">
        <v>43950</v>
      </c>
      <c r="J174" s="175">
        <v>35151</v>
      </c>
      <c r="K174" s="574" t="s">
        <v>285</v>
      </c>
      <c r="L174" s="192" t="s">
        <v>286</v>
      </c>
      <c r="M174" s="583" t="s">
        <v>287</v>
      </c>
    </row>
    <row r="175" spans="2:13" s="2" customFormat="1" ht="20.149999999999999" customHeight="1" thickBot="1">
      <c r="B175" s="164"/>
      <c r="C175" s="538"/>
      <c r="D175" s="539"/>
      <c r="E175" s="139" t="s">
        <v>288</v>
      </c>
      <c r="F175" s="140" t="s">
        <v>173</v>
      </c>
      <c r="G175" s="193">
        <v>1915</v>
      </c>
      <c r="H175" s="193">
        <v>2497</v>
      </c>
      <c r="I175" s="193">
        <v>2545</v>
      </c>
      <c r="J175" s="193">
        <v>2262</v>
      </c>
      <c r="K175" s="576"/>
      <c r="L175" s="194" t="s">
        <v>289</v>
      </c>
      <c r="M175" s="564"/>
    </row>
    <row r="176" spans="2:13" s="2" customFormat="1" ht="21" customHeight="1">
      <c r="B176" s="164"/>
      <c r="C176" s="475" t="s">
        <v>290</v>
      </c>
      <c r="D176" s="475" t="s">
        <v>291</v>
      </c>
      <c r="E176" s="591" t="s">
        <v>235</v>
      </c>
      <c r="F176" s="77" t="s">
        <v>173</v>
      </c>
      <c r="G176" s="138">
        <v>4406</v>
      </c>
      <c r="H176" s="138">
        <v>3049</v>
      </c>
      <c r="I176" s="138">
        <v>3023</v>
      </c>
      <c r="J176" s="138">
        <v>3392</v>
      </c>
      <c r="K176" s="591" t="s">
        <v>292</v>
      </c>
      <c r="L176" s="591" t="s">
        <v>293</v>
      </c>
      <c r="M176" s="583"/>
    </row>
    <row r="177" spans="2:13" s="2" customFormat="1" ht="21" customHeight="1">
      <c r="B177" s="164"/>
      <c r="C177" s="480"/>
      <c r="D177" s="480"/>
      <c r="E177" s="607"/>
      <c r="F177" s="167" t="s">
        <v>70</v>
      </c>
      <c r="G177" s="169">
        <v>4.99</v>
      </c>
      <c r="H177" s="169">
        <v>3.54</v>
      </c>
      <c r="I177" s="169">
        <v>3.6</v>
      </c>
      <c r="J177" s="169">
        <v>4.17</v>
      </c>
      <c r="K177" s="554"/>
      <c r="L177" s="554"/>
      <c r="M177" s="587"/>
    </row>
    <row r="178" spans="2:13" s="2" customFormat="1" ht="21" customHeight="1">
      <c r="B178" s="164"/>
      <c r="C178" s="480"/>
      <c r="D178" s="480"/>
      <c r="E178" s="586" t="s">
        <v>237</v>
      </c>
      <c r="F178" s="140" t="s">
        <v>173</v>
      </c>
      <c r="G178" s="141">
        <v>4692</v>
      </c>
      <c r="H178" s="141">
        <v>3114</v>
      </c>
      <c r="I178" s="141">
        <v>4152</v>
      </c>
      <c r="J178" s="141">
        <v>4832</v>
      </c>
      <c r="K178" s="554"/>
      <c r="L178" s="554"/>
      <c r="M178" s="587"/>
    </row>
    <row r="179" spans="2:13" s="2" customFormat="1" ht="21" customHeight="1">
      <c r="B179" s="164"/>
      <c r="C179" s="476"/>
      <c r="D179" s="477"/>
      <c r="E179" s="558"/>
      <c r="F179" s="172" t="s">
        <v>70</v>
      </c>
      <c r="G179" s="173">
        <v>5.31</v>
      </c>
      <c r="H179" s="173">
        <v>3.61</v>
      </c>
      <c r="I179" s="173">
        <v>4.9400000000000004</v>
      </c>
      <c r="J179" s="173">
        <v>5.94</v>
      </c>
      <c r="K179" s="558"/>
      <c r="L179" s="558"/>
      <c r="M179" s="582"/>
    </row>
    <row r="180" spans="2:13" s="2" customFormat="1" ht="20.149999999999999" customHeight="1">
      <c r="B180" s="164"/>
      <c r="C180" s="476"/>
      <c r="D180" s="492" t="s">
        <v>294</v>
      </c>
      <c r="E180" s="516" t="s">
        <v>265</v>
      </c>
      <c r="F180" s="165" t="s">
        <v>173</v>
      </c>
      <c r="G180" s="166">
        <v>5978</v>
      </c>
      <c r="H180" s="166">
        <v>3860</v>
      </c>
      <c r="I180" s="166">
        <v>4535</v>
      </c>
      <c r="J180" s="166">
        <v>5289</v>
      </c>
      <c r="K180" s="516" t="s">
        <v>295</v>
      </c>
      <c r="L180" s="516" t="s">
        <v>293</v>
      </c>
      <c r="M180" s="581"/>
    </row>
    <row r="181" spans="2:13" s="2" customFormat="1" ht="20.149999999999999" customHeight="1">
      <c r="B181" s="164"/>
      <c r="C181" s="476"/>
      <c r="D181" s="479"/>
      <c r="E181" s="607"/>
      <c r="F181" s="140" t="s">
        <v>70</v>
      </c>
      <c r="G181" s="169">
        <v>6.76</v>
      </c>
      <c r="H181" s="195">
        <v>4.4800000000000004</v>
      </c>
      <c r="I181" s="169">
        <v>5.4</v>
      </c>
      <c r="J181" s="169">
        <v>6.51</v>
      </c>
      <c r="K181" s="554"/>
      <c r="L181" s="554"/>
      <c r="M181" s="587"/>
    </row>
    <row r="182" spans="2:13" s="2" customFormat="1" ht="20.149999999999999" customHeight="1">
      <c r="B182" s="164"/>
      <c r="C182" s="476"/>
      <c r="D182" s="479"/>
      <c r="E182" s="586" t="s">
        <v>268</v>
      </c>
      <c r="F182" s="140" t="s">
        <v>173</v>
      </c>
      <c r="G182" s="141">
        <v>2991</v>
      </c>
      <c r="H182" s="141">
        <v>2194</v>
      </c>
      <c r="I182" s="141">
        <v>2462</v>
      </c>
      <c r="J182" s="141">
        <v>2747</v>
      </c>
      <c r="K182" s="554"/>
      <c r="L182" s="554"/>
      <c r="M182" s="587"/>
    </row>
    <row r="183" spans="2:13" s="2" customFormat="1" ht="20.149999999999999" customHeight="1">
      <c r="B183" s="164"/>
      <c r="C183" s="476"/>
      <c r="D183" s="479"/>
      <c r="E183" s="607"/>
      <c r="F183" s="140" t="s">
        <v>70</v>
      </c>
      <c r="G183" s="169">
        <v>3.38</v>
      </c>
      <c r="H183" s="195">
        <v>2.54</v>
      </c>
      <c r="I183" s="169">
        <v>2.93</v>
      </c>
      <c r="J183" s="169">
        <v>3.38</v>
      </c>
      <c r="K183" s="554"/>
      <c r="L183" s="554"/>
      <c r="M183" s="587"/>
    </row>
    <row r="184" spans="2:13" s="2" customFormat="1" ht="20.149999999999999" customHeight="1">
      <c r="B184" s="164"/>
      <c r="C184" s="476"/>
      <c r="D184" s="479"/>
      <c r="E184" s="586" t="s">
        <v>269</v>
      </c>
      <c r="F184" s="140" t="s">
        <v>173</v>
      </c>
      <c r="G184" s="141">
        <v>2</v>
      </c>
      <c r="H184" s="141">
        <v>70</v>
      </c>
      <c r="I184" s="141">
        <v>163</v>
      </c>
      <c r="J184" s="141">
        <v>182</v>
      </c>
      <c r="K184" s="554"/>
      <c r="L184" s="554"/>
      <c r="M184" s="587"/>
    </row>
    <row r="185" spans="2:13" s="2" customFormat="1" ht="20.149999999999999" customHeight="1">
      <c r="B185" s="164"/>
      <c r="C185" s="476"/>
      <c r="D185" s="479"/>
      <c r="E185" s="607"/>
      <c r="F185" s="140" t="s">
        <v>70</v>
      </c>
      <c r="G185" s="169">
        <v>0</v>
      </c>
      <c r="H185" s="195">
        <v>0.08</v>
      </c>
      <c r="I185" s="169">
        <v>0.19</v>
      </c>
      <c r="J185" s="169">
        <v>0.22</v>
      </c>
      <c r="K185" s="554"/>
      <c r="L185" s="554"/>
      <c r="M185" s="587"/>
    </row>
    <row r="186" spans="2:13" s="2" customFormat="1" ht="20.149999999999999" customHeight="1">
      <c r="B186" s="164"/>
      <c r="C186" s="476"/>
      <c r="D186" s="479"/>
      <c r="E186" s="586" t="s">
        <v>270</v>
      </c>
      <c r="F186" s="140" t="s">
        <v>173</v>
      </c>
      <c r="G186" s="141">
        <v>6</v>
      </c>
      <c r="H186" s="141">
        <v>12</v>
      </c>
      <c r="I186" s="141">
        <v>11</v>
      </c>
      <c r="J186" s="141">
        <v>6</v>
      </c>
      <c r="K186" s="554"/>
      <c r="L186" s="554"/>
      <c r="M186" s="587"/>
    </row>
    <row r="187" spans="2:13" s="2" customFormat="1" ht="20.149999999999999" customHeight="1">
      <c r="B187" s="164"/>
      <c r="C187" s="476"/>
      <c r="D187" s="479"/>
      <c r="E187" s="607"/>
      <c r="F187" s="140" t="s">
        <v>70</v>
      </c>
      <c r="G187" s="169">
        <v>0.01</v>
      </c>
      <c r="H187" s="195">
        <v>0.01</v>
      </c>
      <c r="I187" s="169">
        <v>0.01</v>
      </c>
      <c r="J187" s="169">
        <v>0.01</v>
      </c>
      <c r="K187" s="554"/>
      <c r="L187" s="554"/>
      <c r="M187" s="587"/>
    </row>
    <row r="188" spans="2:13" s="2" customFormat="1" ht="20.149999999999999" customHeight="1">
      <c r="B188" s="164"/>
      <c r="C188" s="476"/>
      <c r="D188" s="479"/>
      <c r="E188" s="586" t="s">
        <v>296</v>
      </c>
      <c r="F188" s="140" t="s">
        <v>173</v>
      </c>
      <c r="G188" s="141">
        <v>121</v>
      </c>
      <c r="H188" s="141">
        <v>27</v>
      </c>
      <c r="I188" s="141">
        <v>4</v>
      </c>
      <c r="J188" s="141">
        <v>0</v>
      </c>
      <c r="K188" s="554"/>
      <c r="L188" s="554"/>
      <c r="M188" s="587"/>
    </row>
    <row r="189" spans="2:13" s="2" customFormat="1" ht="20.149999999999999" customHeight="1">
      <c r="B189" s="164"/>
      <c r="C189" s="476"/>
      <c r="D189" s="525"/>
      <c r="E189" s="558"/>
      <c r="F189" s="172" t="s">
        <v>70</v>
      </c>
      <c r="G189" s="173">
        <v>0.14000000000000001</v>
      </c>
      <c r="H189" s="173">
        <v>0.03</v>
      </c>
      <c r="I189" s="315">
        <v>0</v>
      </c>
      <c r="J189" s="315">
        <v>0</v>
      </c>
      <c r="K189" s="558"/>
      <c r="L189" s="558"/>
      <c r="M189" s="582"/>
    </row>
    <row r="190" spans="2:13" s="2" customFormat="1" ht="20.149999999999999" customHeight="1">
      <c r="B190" s="164"/>
      <c r="C190" s="476"/>
      <c r="D190" s="492" t="s">
        <v>297</v>
      </c>
      <c r="E190" s="516" t="s">
        <v>221</v>
      </c>
      <c r="F190" s="165" t="s">
        <v>173</v>
      </c>
      <c r="G190" s="166">
        <v>291</v>
      </c>
      <c r="H190" s="166">
        <v>318</v>
      </c>
      <c r="I190" s="166">
        <v>239</v>
      </c>
      <c r="J190" s="166">
        <v>184</v>
      </c>
      <c r="K190" s="516" t="s">
        <v>292</v>
      </c>
      <c r="L190" s="516" t="s">
        <v>293</v>
      </c>
      <c r="M190" s="581"/>
    </row>
    <row r="191" spans="2:13" s="2" customFormat="1" ht="20.149999999999999" customHeight="1">
      <c r="B191" s="164"/>
      <c r="C191" s="476"/>
      <c r="D191" s="479"/>
      <c r="E191" s="607"/>
      <c r="F191" s="140" t="s">
        <v>70</v>
      </c>
      <c r="G191" s="169">
        <v>0.33</v>
      </c>
      <c r="H191" s="195">
        <v>0.37</v>
      </c>
      <c r="I191" s="195">
        <v>0.28000000000000003</v>
      </c>
      <c r="J191" s="195">
        <v>0.23</v>
      </c>
      <c r="K191" s="554"/>
      <c r="L191" s="554"/>
      <c r="M191" s="587"/>
    </row>
    <row r="192" spans="2:13" s="2" customFormat="1" ht="20.149999999999999" customHeight="1">
      <c r="B192" s="164"/>
      <c r="C192" s="476"/>
      <c r="D192" s="479"/>
      <c r="E192" s="586" t="s">
        <v>222</v>
      </c>
      <c r="F192" s="140" t="s">
        <v>173</v>
      </c>
      <c r="G192" s="141">
        <v>686</v>
      </c>
      <c r="H192" s="141">
        <v>742</v>
      </c>
      <c r="I192" s="141">
        <v>636</v>
      </c>
      <c r="J192" s="141">
        <v>667</v>
      </c>
      <c r="K192" s="554"/>
      <c r="L192" s="554"/>
      <c r="M192" s="587"/>
    </row>
    <row r="193" spans="2:17" s="2" customFormat="1" ht="20.149999999999999" customHeight="1">
      <c r="B193" s="164"/>
      <c r="C193" s="476"/>
      <c r="D193" s="479"/>
      <c r="E193" s="607"/>
      <c r="F193" s="140" t="s">
        <v>70</v>
      </c>
      <c r="G193" s="169">
        <v>0.78</v>
      </c>
      <c r="H193" s="169">
        <v>0.86</v>
      </c>
      <c r="I193" s="169">
        <v>0.76</v>
      </c>
      <c r="J193" s="169">
        <v>0.82</v>
      </c>
      <c r="K193" s="554"/>
      <c r="L193" s="554"/>
      <c r="M193" s="587"/>
      <c r="Q193" s="6"/>
    </row>
    <row r="194" spans="2:17" s="2" customFormat="1" ht="20.149999999999999" customHeight="1">
      <c r="B194" s="164"/>
      <c r="C194" s="476"/>
      <c r="D194" s="479"/>
      <c r="E194" s="586" t="s">
        <v>223</v>
      </c>
      <c r="F194" s="140" t="s">
        <v>173</v>
      </c>
      <c r="G194" s="141">
        <v>522</v>
      </c>
      <c r="H194" s="141">
        <v>401</v>
      </c>
      <c r="I194" s="141">
        <v>294</v>
      </c>
      <c r="J194" s="141">
        <v>249</v>
      </c>
      <c r="K194" s="554"/>
      <c r="L194" s="554"/>
      <c r="M194" s="587"/>
    </row>
    <row r="195" spans="2:17" s="2" customFormat="1" ht="20.149999999999999" customHeight="1">
      <c r="B195" s="164"/>
      <c r="C195" s="476"/>
      <c r="D195" s="479"/>
      <c r="E195" s="607"/>
      <c r="F195" s="140" t="s">
        <v>70</v>
      </c>
      <c r="G195" s="169">
        <v>0.59</v>
      </c>
      <c r="H195" s="195">
        <v>0.47</v>
      </c>
      <c r="I195" s="195">
        <v>0.35</v>
      </c>
      <c r="J195" s="195">
        <v>0.31</v>
      </c>
      <c r="K195" s="554"/>
      <c r="L195" s="554"/>
      <c r="M195" s="587"/>
    </row>
    <row r="196" spans="2:17" s="2" customFormat="1" ht="20.149999999999999" customHeight="1">
      <c r="B196" s="164"/>
      <c r="C196" s="476"/>
      <c r="D196" s="479"/>
      <c r="E196" s="586" t="s">
        <v>224</v>
      </c>
      <c r="F196" s="140" t="s">
        <v>173</v>
      </c>
      <c r="G196" s="141">
        <v>6476</v>
      </c>
      <c r="H196" s="141">
        <v>3912</v>
      </c>
      <c r="I196" s="141">
        <v>5367</v>
      </c>
      <c r="J196" s="141">
        <v>6278</v>
      </c>
      <c r="K196" s="554"/>
      <c r="L196" s="554"/>
      <c r="M196" s="587"/>
    </row>
    <row r="197" spans="2:17" s="2" customFormat="1" ht="20.149999999999999" customHeight="1">
      <c r="B197" s="164"/>
      <c r="C197" s="476"/>
      <c r="D197" s="479"/>
      <c r="E197" s="607"/>
      <c r="F197" s="140" t="s">
        <v>70</v>
      </c>
      <c r="G197" s="169">
        <v>7.33</v>
      </c>
      <c r="H197" s="195">
        <v>4.54</v>
      </c>
      <c r="I197" s="195">
        <v>6.39</v>
      </c>
      <c r="J197" s="195">
        <v>7.72</v>
      </c>
      <c r="K197" s="554"/>
      <c r="L197" s="554"/>
      <c r="M197" s="587"/>
    </row>
    <row r="198" spans="2:17" s="2" customFormat="1" ht="20.149999999999999" customHeight="1">
      <c r="B198" s="164"/>
      <c r="C198" s="476"/>
      <c r="D198" s="479"/>
      <c r="E198" s="586" t="s">
        <v>225</v>
      </c>
      <c r="F198" s="140" t="s">
        <v>173</v>
      </c>
      <c r="G198" s="141">
        <v>1123</v>
      </c>
      <c r="H198" s="141">
        <v>790</v>
      </c>
      <c r="I198" s="141">
        <v>639</v>
      </c>
      <c r="J198" s="141">
        <v>846</v>
      </c>
      <c r="K198" s="554"/>
      <c r="L198" s="554"/>
      <c r="M198" s="587"/>
    </row>
    <row r="199" spans="2:17" s="2" customFormat="1" ht="20.149999999999999" customHeight="1">
      <c r="B199" s="164"/>
      <c r="C199" s="476"/>
      <c r="D199" s="525"/>
      <c r="E199" s="558"/>
      <c r="F199" s="172" t="s">
        <v>70</v>
      </c>
      <c r="G199" s="173">
        <v>1.27</v>
      </c>
      <c r="H199" s="173">
        <v>0.92</v>
      </c>
      <c r="I199" s="173">
        <v>0.76</v>
      </c>
      <c r="J199" s="173">
        <v>1.04</v>
      </c>
      <c r="K199" s="558"/>
      <c r="L199" s="558"/>
      <c r="M199" s="582"/>
    </row>
    <row r="200" spans="2:17" s="2" customFormat="1" ht="20.149999999999999" customHeight="1">
      <c r="B200" s="164"/>
      <c r="C200" s="476"/>
      <c r="D200" s="492" t="s">
        <v>298</v>
      </c>
      <c r="E200" s="516" t="s">
        <v>256</v>
      </c>
      <c r="F200" s="165" t="s">
        <v>173</v>
      </c>
      <c r="G200" s="166">
        <v>6506</v>
      </c>
      <c r="H200" s="166">
        <v>4613</v>
      </c>
      <c r="I200" s="166">
        <v>4239</v>
      </c>
      <c r="J200" s="166">
        <v>4453</v>
      </c>
      <c r="K200" s="516" t="s">
        <v>292</v>
      </c>
      <c r="L200" s="516" t="s">
        <v>293</v>
      </c>
      <c r="M200" s="581"/>
    </row>
    <row r="201" spans="2:17" s="2" customFormat="1" ht="20.149999999999999" customHeight="1">
      <c r="B201" s="164"/>
      <c r="C201" s="476"/>
      <c r="D201" s="479"/>
      <c r="E201" s="607"/>
      <c r="F201" s="140" t="s">
        <v>70</v>
      </c>
      <c r="G201" s="169">
        <v>7.36</v>
      </c>
      <c r="H201" s="169">
        <v>5.35</v>
      </c>
      <c r="I201" s="169">
        <v>5.05</v>
      </c>
      <c r="J201" s="169">
        <v>5.48</v>
      </c>
      <c r="K201" s="554"/>
      <c r="L201" s="554"/>
      <c r="M201" s="587"/>
    </row>
    <row r="202" spans="2:17" s="2" customFormat="1" ht="20.149999999999999" customHeight="1">
      <c r="B202" s="164"/>
      <c r="C202" s="476"/>
      <c r="D202" s="479"/>
      <c r="E202" s="586" t="s">
        <v>259</v>
      </c>
      <c r="F202" s="140" t="s">
        <v>173</v>
      </c>
      <c r="G202" s="141">
        <v>2552</v>
      </c>
      <c r="H202" s="141">
        <v>1516</v>
      </c>
      <c r="I202" s="141">
        <v>2851</v>
      </c>
      <c r="J202" s="141">
        <v>3638</v>
      </c>
      <c r="K202" s="554"/>
      <c r="L202" s="554"/>
      <c r="M202" s="587"/>
    </row>
    <row r="203" spans="2:17" s="2" customFormat="1" ht="20.149999999999999" customHeight="1">
      <c r="B203" s="164"/>
      <c r="C203" s="476"/>
      <c r="D203" s="479"/>
      <c r="E203" s="607"/>
      <c r="F203" s="140" t="s">
        <v>70</v>
      </c>
      <c r="G203" s="169">
        <v>2.89</v>
      </c>
      <c r="H203" s="169">
        <v>1.76</v>
      </c>
      <c r="I203" s="169">
        <v>3.39</v>
      </c>
      <c r="J203" s="169">
        <v>4.4800000000000004</v>
      </c>
      <c r="K203" s="554"/>
      <c r="L203" s="554"/>
      <c r="M203" s="587"/>
    </row>
    <row r="204" spans="2:17" s="2" customFormat="1" ht="20.149999999999999" customHeight="1">
      <c r="B204" s="164"/>
      <c r="C204" s="476"/>
      <c r="D204" s="479"/>
      <c r="E204" s="586" t="s">
        <v>260</v>
      </c>
      <c r="F204" s="140" t="s">
        <v>173</v>
      </c>
      <c r="G204" s="141">
        <v>40</v>
      </c>
      <c r="H204" s="141">
        <v>34</v>
      </c>
      <c r="I204" s="141">
        <v>85</v>
      </c>
      <c r="J204" s="141">
        <v>133</v>
      </c>
      <c r="K204" s="554"/>
      <c r="L204" s="554"/>
      <c r="M204" s="587"/>
    </row>
    <row r="205" spans="2:17" s="2" customFormat="1" ht="20.149999999999999" customHeight="1">
      <c r="B205" s="164"/>
      <c r="C205" s="476"/>
      <c r="D205" s="525"/>
      <c r="E205" s="558"/>
      <c r="F205" s="172" t="s">
        <v>70</v>
      </c>
      <c r="G205" s="173">
        <v>0.05</v>
      </c>
      <c r="H205" s="173">
        <v>0.04</v>
      </c>
      <c r="I205" s="173">
        <v>0.1</v>
      </c>
      <c r="J205" s="173">
        <v>0.16</v>
      </c>
      <c r="K205" s="558"/>
      <c r="L205" s="558"/>
      <c r="M205" s="582"/>
    </row>
    <row r="206" spans="2:17" s="2" customFormat="1" ht="20.149999999999999" customHeight="1">
      <c r="B206" s="164"/>
      <c r="C206" s="476"/>
      <c r="D206" s="479" t="s">
        <v>299</v>
      </c>
      <c r="E206" s="554" t="s">
        <v>248</v>
      </c>
      <c r="F206" s="167" t="s">
        <v>173</v>
      </c>
      <c r="G206" s="175">
        <v>5</v>
      </c>
      <c r="H206" s="175">
        <v>5</v>
      </c>
      <c r="I206" s="175">
        <v>22</v>
      </c>
      <c r="J206" s="175">
        <v>51</v>
      </c>
      <c r="K206" s="516" t="s">
        <v>292</v>
      </c>
      <c r="L206" s="516" t="s">
        <v>293</v>
      </c>
      <c r="M206" s="581"/>
    </row>
    <row r="207" spans="2:17" s="2" customFormat="1" ht="20.149999999999999" customHeight="1">
      <c r="B207" s="164"/>
      <c r="C207" s="476"/>
      <c r="D207" s="479"/>
      <c r="E207" s="607"/>
      <c r="F207" s="140" t="s">
        <v>70</v>
      </c>
      <c r="G207" s="169">
        <v>0.01</v>
      </c>
      <c r="H207" s="169">
        <v>0.01</v>
      </c>
      <c r="I207" s="169">
        <v>0.03</v>
      </c>
      <c r="J207" s="169">
        <v>0.06</v>
      </c>
      <c r="K207" s="554"/>
      <c r="L207" s="554"/>
      <c r="M207" s="587"/>
    </row>
    <row r="208" spans="2:17" s="2" customFormat="1" ht="20.149999999999999" customHeight="1">
      <c r="B208" s="164"/>
      <c r="C208" s="476"/>
      <c r="D208" s="479"/>
      <c r="E208" s="586" t="s">
        <v>249</v>
      </c>
      <c r="F208" s="140" t="s">
        <v>173</v>
      </c>
      <c r="G208" s="141">
        <v>150</v>
      </c>
      <c r="H208" s="141">
        <v>60</v>
      </c>
      <c r="I208" s="141">
        <v>181</v>
      </c>
      <c r="J208" s="141">
        <v>282</v>
      </c>
      <c r="K208" s="554"/>
      <c r="L208" s="554"/>
      <c r="M208" s="587"/>
    </row>
    <row r="209" spans="2:13" s="2" customFormat="1" ht="20.149999999999999" customHeight="1">
      <c r="B209" s="164"/>
      <c r="C209" s="476"/>
      <c r="D209" s="479"/>
      <c r="E209" s="607"/>
      <c r="F209" s="140" t="s">
        <v>70</v>
      </c>
      <c r="G209" s="195">
        <v>0.17</v>
      </c>
      <c r="H209" s="195">
        <v>7.0000000000000007E-2</v>
      </c>
      <c r="I209" s="195">
        <v>0.22</v>
      </c>
      <c r="J209" s="195">
        <v>0.35</v>
      </c>
      <c r="K209" s="554"/>
      <c r="L209" s="554"/>
      <c r="M209" s="587"/>
    </row>
    <row r="210" spans="2:13" s="2" customFormat="1" ht="20.149999999999999" customHeight="1">
      <c r="B210" s="164"/>
      <c r="C210" s="476"/>
      <c r="D210" s="479"/>
      <c r="E210" s="586" t="s">
        <v>300</v>
      </c>
      <c r="F210" s="140" t="s">
        <v>173</v>
      </c>
      <c r="G210" s="141">
        <v>61</v>
      </c>
      <c r="H210" s="141">
        <v>24</v>
      </c>
      <c r="I210" s="141">
        <v>38</v>
      </c>
      <c r="J210" s="141">
        <v>39</v>
      </c>
      <c r="K210" s="554"/>
      <c r="L210" s="554"/>
      <c r="M210" s="587"/>
    </row>
    <row r="211" spans="2:13" s="2" customFormat="1" ht="20.149999999999999" customHeight="1">
      <c r="B211" s="164"/>
      <c r="C211" s="476"/>
      <c r="D211" s="479"/>
      <c r="E211" s="607"/>
      <c r="F211" s="140" t="s">
        <v>70</v>
      </c>
      <c r="G211" s="195">
        <v>7.0000000000000007E-2</v>
      </c>
      <c r="H211" s="195">
        <v>0.03</v>
      </c>
      <c r="I211" s="195">
        <v>0.05</v>
      </c>
      <c r="J211" s="195">
        <v>0.05</v>
      </c>
      <c r="K211" s="554"/>
      <c r="L211" s="554"/>
      <c r="M211" s="587"/>
    </row>
    <row r="212" spans="2:13" s="2" customFormat="1" ht="20.149999999999999" customHeight="1">
      <c r="B212" s="164"/>
      <c r="C212" s="476"/>
      <c r="D212" s="479"/>
      <c r="E212" s="586" t="s">
        <v>251</v>
      </c>
      <c r="F212" s="140" t="s">
        <v>173</v>
      </c>
      <c r="G212" s="141">
        <v>2968</v>
      </c>
      <c r="H212" s="141">
        <v>1849</v>
      </c>
      <c r="I212" s="141">
        <v>3497</v>
      </c>
      <c r="J212" s="141">
        <v>4392</v>
      </c>
      <c r="K212" s="554"/>
      <c r="L212" s="554"/>
      <c r="M212" s="587"/>
    </row>
    <row r="213" spans="2:13" s="2" customFormat="1" ht="20.149999999999999" customHeight="1">
      <c r="B213" s="164"/>
      <c r="C213" s="476"/>
      <c r="D213" s="479"/>
      <c r="E213" s="607"/>
      <c r="F213" s="140" t="s">
        <v>70</v>
      </c>
      <c r="G213" s="195">
        <v>3.36</v>
      </c>
      <c r="H213" s="195">
        <v>2.14</v>
      </c>
      <c r="I213" s="195">
        <v>4.16</v>
      </c>
      <c r="J213" s="195">
        <v>5.4</v>
      </c>
      <c r="K213" s="554"/>
      <c r="L213" s="554"/>
      <c r="M213" s="587"/>
    </row>
    <row r="214" spans="2:13" s="2" customFormat="1" ht="20.149999999999999" customHeight="1">
      <c r="B214" s="164"/>
      <c r="C214" s="476"/>
      <c r="D214" s="479"/>
      <c r="E214" s="586" t="s">
        <v>252</v>
      </c>
      <c r="F214" s="140" t="s">
        <v>173</v>
      </c>
      <c r="G214" s="141">
        <v>5838</v>
      </c>
      <c r="H214" s="141">
        <v>3785</v>
      </c>
      <c r="I214" s="141">
        <v>3099</v>
      </c>
      <c r="J214" s="141">
        <v>2948</v>
      </c>
      <c r="K214" s="554"/>
      <c r="L214" s="554"/>
      <c r="M214" s="587"/>
    </row>
    <row r="215" spans="2:13" s="2" customFormat="1" ht="20.149999999999999" customHeight="1">
      <c r="B215" s="164"/>
      <c r="C215" s="476"/>
      <c r="D215" s="479"/>
      <c r="E215" s="607"/>
      <c r="F215" s="140" t="s">
        <v>70</v>
      </c>
      <c r="G215" s="195">
        <v>6.61</v>
      </c>
      <c r="H215" s="195">
        <v>4.3899999999999997</v>
      </c>
      <c r="I215" s="195">
        <v>3.69</v>
      </c>
      <c r="J215" s="195">
        <v>3.63</v>
      </c>
      <c r="K215" s="554"/>
      <c r="L215" s="554"/>
      <c r="M215" s="587"/>
    </row>
    <row r="216" spans="2:13" s="2" customFormat="1" ht="20.149999999999999" customHeight="1">
      <c r="B216" s="164"/>
      <c r="C216" s="476"/>
      <c r="D216" s="479"/>
      <c r="E216" s="586" t="s">
        <v>253</v>
      </c>
      <c r="F216" s="140" t="s">
        <v>173</v>
      </c>
      <c r="G216" s="141">
        <v>76</v>
      </c>
      <c r="H216" s="141">
        <v>440</v>
      </c>
      <c r="I216" s="141">
        <v>338</v>
      </c>
      <c r="J216" s="141">
        <v>512</v>
      </c>
      <c r="K216" s="554"/>
      <c r="L216" s="554"/>
      <c r="M216" s="587"/>
    </row>
    <row r="217" spans="2:13" s="2" customFormat="1" ht="20.149999999999999" customHeight="1">
      <c r="B217" s="164"/>
      <c r="C217" s="494"/>
      <c r="D217" s="493"/>
      <c r="E217" s="517"/>
      <c r="F217" s="190" t="s">
        <v>70</v>
      </c>
      <c r="G217" s="196">
        <v>0.09</v>
      </c>
      <c r="H217" s="196">
        <v>0.51</v>
      </c>
      <c r="I217" s="196">
        <v>0.4</v>
      </c>
      <c r="J217" s="196">
        <v>0.63</v>
      </c>
      <c r="K217" s="517"/>
      <c r="L217" s="517"/>
      <c r="M217" s="564"/>
    </row>
    <row r="218" spans="2:13" s="2" customFormat="1" ht="20.149999999999999" customHeight="1">
      <c r="B218" s="164"/>
      <c r="C218" s="574" t="s">
        <v>301</v>
      </c>
      <c r="D218" s="574" t="s">
        <v>302</v>
      </c>
      <c r="E218" s="299" t="s">
        <v>235</v>
      </c>
      <c r="F218" s="140" t="s">
        <v>70</v>
      </c>
      <c r="G218" s="169">
        <v>48.6</v>
      </c>
      <c r="H218" s="169">
        <v>48.14</v>
      </c>
      <c r="I218" s="169">
        <v>47.61</v>
      </c>
      <c r="J218" s="169">
        <v>49.48</v>
      </c>
      <c r="K218" s="574" t="s">
        <v>303</v>
      </c>
      <c r="L218" s="591" t="s">
        <v>304</v>
      </c>
      <c r="M218" s="269"/>
    </row>
    <row r="219" spans="2:13" s="2" customFormat="1" ht="20.149999999999999" customHeight="1">
      <c r="B219" s="164"/>
      <c r="C219" s="575"/>
      <c r="D219" s="578"/>
      <c r="E219" s="186" t="s">
        <v>237</v>
      </c>
      <c r="F219" s="172" t="s">
        <v>70</v>
      </c>
      <c r="G219" s="173">
        <v>51.4</v>
      </c>
      <c r="H219" s="173">
        <v>51.86</v>
      </c>
      <c r="I219" s="173">
        <v>52.39</v>
      </c>
      <c r="J219" s="173">
        <v>50.52</v>
      </c>
      <c r="K219" s="578"/>
      <c r="L219" s="554"/>
      <c r="M219" s="312"/>
    </row>
    <row r="220" spans="2:13" s="2" customFormat="1" ht="20.149999999999999" customHeight="1">
      <c r="B220" s="164"/>
      <c r="C220" s="575"/>
      <c r="D220" s="577" t="s">
        <v>305</v>
      </c>
      <c r="E220" s="268" t="s">
        <v>265</v>
      </c>
      <c r="F220" s="140" t="s">
        <v>70</v>
      </c>
      <c r="G220" s="169">
        <v>70.67</v>
      </c>
      <c r="H220" s="195">
        <v>69.2</v>
      </c>
      <c r="I220" s="169">
        <v>68.88</v>
      </c>
      <c r="J220" s="169">
        <v>68.650000000000006</v>
      </c>
      <c r="K220" s="554" t="s">
        <v>303</v>
      </c>
      <c r="L220" s="554"/>
      <c r="M220" s="313"/>
    </row>
    <row r="221" spans="2:13" s="2" customFormat="1" ht="20.149999999999999" customHeight="1">
      <c r="B221" s="164"/>
      <c r="C221" s="575"/>
      <c r="D221" s="575"/>
      <c r="E221" s="314" t="s">
        <v>268</v>
      </c>
      <c r="F221" s="140" t="s">
        <v>70</v>
      </c>
      <c r="G221" s="169">
        <v>27.56</v>
      </c>
      <c r="H221" s="169">
        <v>29.11</v>
      </c>
      <c r="I221" s="169">
        <v>29.5</v>
      </c>
      <c r="J221" s="169">
        <v>29.58</v>
      </c>
      <c r="K221" s="554"/>
      <c r="L221" s="554"/>
      <c r="M221" s="313"/>
    </row>
    <row r="222" spans="2:13" s="2" customFormat="1" ht="20.149999999999999" customHeight="1">
      <c r="B222" s="164"/>
      <c r="C222" s="575"/>
      <c r="D222" s="575"/>
      <c r="E222" s="314" t="s">
        <v>269</v>
      </c>
      <c r="F222" s="140" t="s">
        <v>70</v>
      </c>
      <c r="G222" s="169">
        <v>1.35</v>
      </c>
      <c r="H222" s="169">
        <v>1.1599999999999999</v>
      </c>
      <c r="I222" s="169">
        <v>1.1399999999999999</v>
      </c>
      <c r="J222" s="169">
        <v>1.49</v>
      </c>
      <c r="K222" s="554"/>
      <c r="L222" s="554"/>
      <c r="M222" s="313"/>
    </row>
    <row r="223" spans="2:13" s="2" customFormat="1" ht="20.149999999999999" customHeight="1">
      <c r="B223" s="164"/>
      <c r="C223" s="575"/>
      <c r="D223" s="575"/>
      <c r="E223" s="314" t="s">
        <v>270</v>
      </c>
      <c r="F223" s="140" t="s">
        <v>70</v>
      </c>
      <c r="G223" s="169">
        <v>0.14000000000000001</v>
      </c>
      <c r="H223" s="169">
        <v>0.19</v>
      </c>
      <c r="I223" s="169">
        <v>0.14000000000000001</v>
      </c>
      <c r="J223" s="169">
        <v>0.1</v>
      </c>
      <c r="K223" s="554"/>
      <c r="L223" s="554"/>
      <c r="M223" s="313"/>
    </row>
    <row r="224" spans="2:13" s="2" customFormat="1" ht="20.149999999999999" customHeight="1">
      <c r="B224" s="164"/>
      <c r="C224" s="575"/>
      <c r="D224" s="578"/>
      <c r="E224" s="186" t="s">
        <v>296</v>
      </c>
      <c r="F224" s="172" t="s">
        <v>70</v>
      </c>
      <c r="G224" s="173">
        <v>0.28000000000000003</v>
      </c>
      <c r="H224" s="173">
        <v>0.34</v>
      </c>
      <c r="I224" s="315">
        <v>0.34</v>
      </c>
      <c r="J224" s="315">
        <v>0.18</v>
      </c>
      <c r="K224" s="558"/>
      <c r="L224" s="554"/>
      <c r="M224" s="309"/>
    </row>
    <row r="225" spans="2:13" s="2" customFormat="1" ht="20.149999999999999" customHeight="1">
      <c r="B225" s="164"/>
      <c r="C225" s="575"/>
      <c r="D225" s="577" t="s">
        <v>306</v>
      </c>
      <c r="E225" s="268" t="s">
        <v>256</v>
      </c>
      <c r="F225" s="140" t="s">
        <v>70</v>
      </c>
      <c r="G225" s="169">
        <v>34.14</v>
      </c>
      <c r="H225" s="169">
        <v>30.31</v>
      </c>
      <c r="I225" s="169">
        <v>29.2</v>
      </c>
      <c r="J225" s="169">
        <v>26.42</v>
      </c>
      <c r="K225" s="554" t="s">
        <v>303</v>
      </c>
      <c r="L225" s="554"/>
      <c r="M225" s="313"/>
    </row>
    <row r="226" spans="2:13" s="2" customFormat="1" ht="20.149999999999999" customHeight="1">
      <c r="B226" s="164"/>
      <c r="C226" s="575"/>
      <c r="D226" s="575"/>
      <c r="E226" s="314" t="s">
        <v>259</v>
      </c>
      <c r="F226" s="140" t="s">
        <v>70</v>
      </c>
      <c r="G226" s="169">
        <v>62.99</v>
      </c>
      <c r="H226" s="169">
        <v>66.430000000000007</v>
      </c>
      <c r="I226" s="169">
        <v>67.61</v>
      </c>
      <c r="J226" s="169">
        <v>69.989999999999995</v>
      </c>
      <c r="K226" s="554"/>
      <c r="L226" s="554"/>
      <c r="M226" s="313"/>
    </row>
    <row r="227" spans="2:13" s="2" customFormat="1" ht="20.149999999999999" customHeight="1">
      <c r="B227" s="164"/>
      <c r="C227" s="575"/>
      <c r="D227" s="578"/>
      <c r="E227" s="186" t="s">
        <v>260</v>
      </c>
      <c r="F227" s="172" t="s">
        <v>70</v>
      </c>
      <c r="G227" s="173">
        <v>2.87</v>
      </c>
      <c r="H227" s="173">
        <v>3.26</v>
      </c>
      <c r="I227" s="173">
        <v>3.18</v>
      </c>
      <c r="J227" s="173">
        <v>3.59</v>
      </c>
      <c r="K227" s="558"/>
      <c r="L227" s="554"/>
      <c r="M227" s="309"/>
    </row>
    <row r="228" spans="2:13" s="2" customFormat="1" ht="20.149999999999999" customHeight="1">
      <c r="B228" s="164"/>
      <c r="C228" s="575"/>
      <c r="D228" s="577" t="s">
        <v>307</v>
      </c>
      <c r="E228" s="268" t="s">
        <v>248</v>
      </c>
      <c r="F228" s="140" t="s">
        <v>70</v>
      </c>
      <c r="G228" s="171">
        <v>0.16</v>
      </c>
      <c r="H228" s="171">
        <v>0.02</v>
      </c>
      <c r="I228" s="171">
        <v>0.09</v>
      </c>
      <c r="J228" s="171">
        <v>0.37</v>
      </c>
      <c r="K228" s="554" t="s">
        <v>303</v>
      </c>
      <c r="L228" s="554"/>
      <c r="M228" s="313"/>
    </row>
    <row r="229" spans="2:13" s="2" customFormat="1" ht="20.149999999999999" customHeight="1">
      <c r="B229" s="164"/>
      <c r="C229" s="575"/>
      <c r="D229" s="575"/>
      <c r="E229" s="314" t="s">
        <v>249</v>
      </c>
      <c r="F229" s="140" t="s">
        <v>70</v>
      </c>
      <c r="G229" s="169">
        <v>18.34</v>
      </c>
      <c r="H229" s="169">
        <v>20.81</v>
      </c>
      <c r="I229" s="169">
        <v>21.11</v>
      </c>
      <c r="J229" s="169">
        <v>15.13</v>
      </c>
      <c r="K229" s="554"/>
      <c r="L229" s="554"/>
      <c r="M229" s="313"/>
    </row>
    <row r="230" spans="2:13" s="2" customFormat="1" ht="20.149999999999999" customHeight="1">
      <c r="B230" s="164"/>
      <c r="C230" s="575"/>
      <c r="D230" s="575"/>
      <c r="E230" s="314" t="s">
        <v>300</v>
      </c>
      <c r="F230" s="140" t="s">
        <v>70</v>
      </c>
      <c r="G230" s="169">
        <v>5.15</v>
      </c>
      <c r="H230" s="169">
        <v>4.13</v>
      </c>
      <c r="I230" s="169">
        <v>3.91</v>
      </c>
      <c r="J230" s="169">
        <v>5.93</v>
      </c>
      <c r="K230" s="554"/>
      <c r="L230" s="554"/>
      <c r="M230" s="313"/>
    </row>
    <row r="231" spans="2:13" s="2" customFormat="1" ht="20.149999999999999" customHeight="1">
      <c r="B231" s="164"/>
      <c r="C231" s="575"/>
      <c r="D231" s="575"/>
      <c r="E231" s="314" t="s">
        <v>251</v>
      </c>
      <c r="F231" s="140" t="s">
        <v>70</v>
      </c>
      <c r="G231" s="169">
        <v>55.08</v>
      </c>
      <c r="H231" s="169">
        <v>55.79</v>
      </c>
      <c r="I231" s="169">
        <v>57.77</v>
      </c>
      <c r="J231" s="169">
        <v>59.19</v>
      </c>
      <c r="K231" s="554"/>
      <c r="L231" s="554"/>
      <c r="M231" s="313"/>
    </row>
    <row r="232" spans="2:13" s="2" customFormat="1" ht="20.149999999999999" customHeight="1">
      <c r="B232" s="164"/>
      <c r="C232" s="575"/>
      <c r="D232" s="575"/>
      <c r="E232" s="314" t="s">
        <v>252</v>
      </c>
      <c r="F232" s="140" t="s">
        <v>70</v>
      </c>
      <c r="G232" s="169">
        <v>20.77</v>
      </c>
      <c r="H232" s="169">
        <v>19.23</v>
      </c>
      <c r="I232" s="169">
        <v>17.07</v>
      </c>
      <c r="J232" s="169">
        <v>19.22</v>
      </c>
      <c r="K232" s="554"/>
      <c r="L232" s="554"/>
      <c r="M232" s="313"/>
    </row>
    <row r="233" spans="2:13" s="2" customFormat="1" ht="20.149999999999999" customHeight="1">
      <c r="B233" s="164"/>
      <c r="C233" s="576"/>
      <c r="D233" s="576"/>
      <c r="E233" s="314" t="s">
        <v>253</v>
      </c>
      <c r="F233" s="190" t="s">
        <v>70</v>
      </c>
      <c r="G233" s="196">
        <v>0.49</v>
      </c>
      <c r="H233" s="196">
        <v>0.02</v>
      </c>
      <c r="I233" s="196">
        <v>0.05</v>
      </c>
      <c r="J233" s="196">
        <v>0.16</v>
      </c>
      <c r="K233" s="517"/>
      <c r="L233" s="517"/>
      <c r="M233" s="313"/>
    </row>
    <row r="234" spans="2:13" s="2" customFormat="1" ht="20.149999999999999" customHeight="1">
      <c r="B234" s="164"/>
      <c r="C234" s="507" t="s">
        <v>308</v>
      </c>
      <c r="D234" s="475" t="s">
        <v>309</v>
      </c>
      <c r="E234" s="591" t="s">
        <v>235</v>
      </c>
      <c r="F234" s="77" t="s">
        <v>173</v>
      </c>
      <c r="G234" s="138">
        <v>4415</v>
      </c>
      <c r="H234" s="293">
        <v>4317</v>
      </c>
      <c r="I234" s="293">
        <v>5113</v>
      </c>
      <c r="J234" s="293">
        <v>5456</v>
      </c>
      <c r="K234" s="591" t="s">
        <v>292</v>
      </c>
      <c r="L234" s="591" t="s">
        <v>310</v>
      </c>
      <c r="M234" s="583"/>
    </row>
    <row r="235" spans="2:13" s="2" customFormat="1" ht="20.149999999999999" customHeight="1">
      <c r="B235" s="164"/>
      <c r="C235" s="479"/>
      <c r="D235" s="476"/>
      <c r="E235" s="607"/>
      <c r="F235" s="140" t="s">
        <v>70</v>
      </c>
      <c r="G235" s="169">
        <v>5</v>
      </c>
      <c r="H235" s="294">
        <v>5.01</v>
      </c>
      <c r="I235" s="294">
        <v>6.09</v>
      </c>
      <c r="J235" s="294">
        <v>6.71</v>
      </c>
      <c r="K235" s="554"/>
      <c r="L235" s="554"/>
      <c r="M235" s="587"/>
    </row>
    <row r="236" spans="2:13" s="2" customFormat="1" ht="20.149999999999999" customHeight="1">
      <c r="B236" s="164"/>
      <c r="C236" s="479"/>
      <c r="D236" s="476"/>
      <c r="E236" s="586" t="s">
        <v>237</v>
      </c>
      <c r="F236" s="140" t="s">
        <v>173</v>
      </c>
      <c r="G236" s="141">
        <v>4460</v>
      </c>
      <c r="H236" s="295">
        <v>4630</v>
      </c>
      <c r="I236" s="295">
        <v>5098</v>
      </c>
      <c r="J236" s="295">
        <v>5749</v>
      </c>
      <c r="K236" s="554"/>
      <c r="L236" s="554"/>
      <c r="M236" s="587"/>
    </row>
    <row r="237" spans="2:13" s="2" customFormat="1" ht="20.149999999999999" customHeight="1">
      <c r="B237" s="164"/>
      <c r="C237" s="479"/>
      <c r="D237" s="477"/>
      <c r="E237" s="558"/>
      <c r="F237" s="172" t="s">
        <v>70</v>
      </c>
      <c r="G237" s="173">
        <v>5.05</v>
      </c>
      <c r="H237" s="296">
        <v>5.37</v>
      </c>
      <c r="I237" s="296">
        <v>6.07</v>
      </c>
      <c r="J237" s="296">
        <v>7.07</v>
      </c>
      <c r="K237" s="558"/>
      <c r="L237" s="554"/>
      <c r="M237" s="582"/>
    </row>
    <row r="238" spans="2:13" s="2" customFormat="1" ht="20.149999999999999" customHeight="1">
      <c r="B238" s="164"/>
      <c r="C238" s="479"/>
      <c r="D238" s="495" t="s">
        <v>311</v>
      </c>
      <c r="E238" s="592" t="s">
        <v>265</v>
      </c>
      <c r="F238" s="165" t="s">
        <v>173</v>
      </c>
      <c r="G238" s="166">
        <v>6351</v>
      </c>
      <c r="H238" s="166">
        <v>6460</v>
      </c>
      <c r="I238" s="166">
        <v>7057</v>
      </c>
      <c r="J238" s="166">
        <v>7623</v>
      </c>
      <c r="K238" s="516" t="s">
        <v>292</v>
      </c>
      <c r="L238" s="554"/>
      <c r="M238" s="581"/>
    </row>
    <row r="239" spans="2:13" s="2" customFormat="1" ht="20.149999999999999" customHeight="1">
      <c r="B239" s="164"/>
      <c r="C239" s="479"/>
      <c r="D239" s="476"/>
      <c r="E239" s="523"/>
      <c r="F239" s="140" t="s">
        <v>70</v>
      </c>
      <c r="G239" s="169">
        <v>7.19</v>
      </c>
      <c r="H239" s="195">
        <v>7.49</v>
      </c>
      <c r="I239" s="195">
        <v>8.4</v>
      </c>
      <c r="J239" s="195">
        <v>9.3800000000000008</v>
      </c>
      <c r="K239" s="554"/>
      <c r="L239" s="554"/>
      <c r="M239" s="587"/>
    </row>
    <row r="240" spans="2:13" s="2" customFormat="1" ht="20.149999999999999" customHeight="1">
      <c r="B240" s="164"/>
      <c r="C240" s="479"/>
      <c r="D240" s="476"/>
      <c r="E240" s="523" t="s">
        <v>268</v>
      </c>
      <c r="F240" s="140" t="s">
        <v>173</v>
      </c>
      <c r="G240" s="141">
        <v>2351</v>
      </c>
      <c r="H240" s="141">
        <v>2343</v>
      </c>
      <c r="I240" s="141">
        <v>2943</v>
      </c>
      <c r="J240" s="141">
        <v>3331</v>
      </c>
      <c r="K240" s="554"/>
      <c r="L240" s="554"/>
      <c r="M240" s="587"/>
    </row>
    <row r="241" spans="2:13" s="2" customFormat="1" ht="20.149999999999999" customHeight="1">
      <c r="B241" s="164"/>
      <c r="C241" s="479"/>
      <c r="D241" s="476"/>
      <c r="E241" s="523"/>
      <c r="F241" s="140" t="s">
        <v>70</v>
      </c>
      <c r="G241" s="169">
        <v>2.66</v>
      </c>
      <c r="H241" s="195">
        <v>2.72</v>
      </c>
      <c r="I241" s="195">
        <v>3.5</v>
      </c>
      <c r="J241" s="195">
        <v>4.0999999999999996</v>
      </c>
      <c r="K241" s="554"/>
      <c r="L241" s="554"/>
      <c r="M241" s="587"/>
    </row>
    <row r="242" spans="2:13" s="2" customFormat="1" ht="20.149999999999999" customHeight="1">
      <c r="B242" s="164"/>
      <c r="C242" s="479"/>
      <c r="D242" s="476"/>
      <c r="E242" s="523" t="s">
        <v>269</v>
      </c>
      <c r="F242" s="140" t="s">
        <v>173</v>
      </c>
      <c r="G242" s="141">
        <v>102</v>
      </c>
      <c r="H242" s="141">
        <v>83</v>
      </c>
      <c r="I242" s="141">
        <v>122</v>
      </c>
      <c r="J242" s="141">
        <v>170</v>
      </c>
      <c r="K242" s="554"/>
      <c r="L242" s="554"/>
      <c r="M242" s="587"/>
    </row>
    <row r="243" spans="2:13" s="2" customFormat="1" ht="20.149999999999999" customHeight="1">
      <c r="B243" s="164"/>
      <c r="C243" s="479"/>
      <c r="D243" s="476"/>
      <c r="E243" s="523"/>
      <c r="F243" s="140" t="s">
        <v>70</v>
      </c>
      <c r="G243" s="169">
        <v>0.12</v>
      </c>
      <c r="H243" s="195">
        <v>0.1</v>
      </c>
      <c r="I243" s="195">
        <v>0.15</v>
      </c>
      <c r="J243" s="195">
        <v>0.21</v>
      </c>
      <c r="K243" s="554"/>
      <c r="L243" s="554"/>
      <c r="M243" s="587"/>
    </row>
    <row r="244" spans="2:13" s="2" customFormat="1" ht="20.149999999999999" customHeight="1">
      <c r="B244" s="164"/>
      <c r="C244" s="479"/>
      <c r="D244" s="476"/>
      <c r="E244" s="523" t="s">
        <v>270</v>
      </c>
      <c r="F244" s="140" t="s">
        <v>173</v>
      </c>
      <c r="G244" s="141">
        <v>12</v>
      </c>
      <c r="H244" s="169">
        <v>10</v>
      </c>
      <c r="I244" s="169">
        <v>15</v>
      </c>
      <c r="J244" s="169">
        <v>18</v>
      </c>
      <c r="K244" s="554"/>
      <c r="L244" s="554"/>
      <c r="M244" s="587"/>
    </row>
    <row r="245" spans="2:13" s="2" customFormat="1" ht="20.149999999999999" customHeight="1">
      <c r="B245" s="164"/>
      <c r="C245" s="479"/>
      <c r="D245" s="476"/>
      <c r="E245" s="523"/>
      <c r="F245" s="140" t="s">
        <v>70</v>
      </c>
      <c r="G245" s="169">
        <v>0.01</v>
      </c>
      <c r="H245" s="195">
        <v>0.01</v>
      </c>
      <c r="I245" s="195">
        <v>0.02</v>
      </c>
      <c r="J245" s="195">
        <v>0.02</v>
      </c>
      <c r="K245" s="554"/>
      <c r="L245" s="554"/>
      <c r="M245" s="587"/>
    </row>
    <row r="246" spans="2:13" s="2" customFormat="1" ht="20.149999999999999" customHeight="1">
      <c r="B246" s="164"/>
      <c r="C246" s="479"/>
      <c r="D246" s="476"/>
      <c r="E246" s="523" t="s">
        <v>296</v>
      </c>
      <c r="F246" s="140" t="s">
        <v>173</v>
      </c>
      <c r="G246" s="141">
        <v>59</v>
      </c>
      <c r="H246" s="141">
        <v>51</v>
      </c>
      <c r="I246" s="141">
        <v>74</v>
      </c>
      <c r="J246" s="141">
        <v>63</v>
      </c>
      <c r="K246" s="554"/>
      <c r="L246" s="554"/>
      <c r="M246" s="587"/>
    </row>
    <row r="247" spans="2:13" s="2" customFormat="1" ht="20.149999999999999" customHeight="1">
      <c r="B247" s="164"/>
      <c r="C247" s="479"/>
      <c r="D247" s="477"/>
      <c r="E247" s="593"/>
      <c r="F247" s="172" t="s">
        <v>70</v>
      </c>
      <c r="G247" s="173">
        <v>7.0000000000000007E-2</v>
      </c>
      <c r="H247" s="173">
        <v>0.06</v>
      </c>
      <c r="I247" s="173">
        <v>0.09</v>
      </c>
      <c r="J247" s="173">
        <v>0.08</v>
      </c>
      <c r="K247" s="558"/>
      <c r="L247" s="554"/>
      <c r="M247" s="582"/>
    </row>
    <row r="248" spans="2:13" s="2" customFormat="1" ht="20.149999999999999" customHeight="1">
      <c r="B248" s="164"/>
      <c r="C248" s="479"/>
      <c r="D248" s="495" t="s">
        <v>312</v>
      </c>
      <c r="E248" s="592" t="s">
        <v>221</v>
      </c>
      <c r="F248" s="165" t="s">
        <v>173</v>
      </c>
      <c r="G248" s="166">
        <v>334</v>
      </c>
      <c r="H248" s="166">
        <v>387</v>
      </c>
      <c r="I248" s="166">
        <v>433</v>
      </c>
      <c r="J248" s="166">
        <v>476</v>
      </c>
      <c r="K248" s="516" t="s">
        <v>292</v>
      </c>
      <c r="L248" s="554"/>
      <c r="M248" s="581"/>
    </row>
    <row r="249" spans="2:13" s="2" customFormat="1" ht="20.149999999999999" customHeight="1">
      <c r="B249" s="164"/>
      <c r="C249" s="479"/>
      <c r="D249" s="476"/>
      <c r="E249" s="523"/>
      <c r="F249" s="140" t="s">
        <v>70</v>
      </c>
      <c r="G249" s="169">
        <v>0.38</v>
      </c>
      <c r="H249" s="195">
        <v>0.45</v>
      </c>
      <c r="I249" s="195">
        <v>0.52</v>
      </c>
      <c r="J249" s="195">
        <v>0.59</v>
      </c>
      <c r="K249" s="554"/>
      <c r="L249" s="554"/>
      <c r="M249" s="587"/>
    </row>
    <row r="250" spans="2:13" s="2" customFormat="1" ht="20.149999999999999" customHeight="1">
      <c r="B250" s="164"/>
      <c r="C250" s="479"/>
      <c r="D250" s="476"/>
      <c r="E250" s="523" t="s">
        <v>222</v>
      </c>
      <c r="F250" s="140" t="s">
        <v>173</v>
      </c>
      <c r="G250" s="141">
        <v>969</v>
      </c>
      <c r="H250" s="141">
        <v>895</v>
      </c>
      <c r="I250" s="141">
        <v>1200</v>
      </c>
      <c r="J250" s="141">
        <v>1551</v>
      </c>
      <c r="K250" s="554"/>
      <c r="L250" s="554"/>
      <c r="M250" s="587"/>
    </row>
    <row r="251" spans="2:13" s="2" customFormat="1" ht="20.149999999999999" customHeight="1">
      <c r="B251" s="164"/>
      <c r="C251" s="479"/>
      <c r="D251" s="476"/>
      <c r="E251" s="523"/>
      <c r="F251" s="140" t="s">
        <v>70</v>
      </c>
      <c r="G251" s="169">
        <v>1.1000000000000001</v>
      </c>
      <c r="H251" s="195">
        <v>1.04</v>
      </c>
      <c r="I251" s="195">
        <v>1.43</v>
      </c>
      <c r="J251" s="195">
        <v>1.91</v>
      </c>
      <c r="K251" s="554"/>
      <c r="L251" s="554"/>
      <c r="M251" s="587"/>
    </row>
    <row r="252" spans="2:13" s="2" customFormat="1" ht="20.149999999999999" customHeight="1">
      <c r="B252" s="164"/>
      <c r="C252" s="479"/>
      <c r="D252" s="476"/>
      <c r="E252" s="523" t="s">
        <v>223</v>
      </c>
      <c r="F252" s="140" t="s">
        <v>173</v>
      </c>
      <c r="G252" s="141">
        <v>532</v>
      </c>
      <c r="H252" s="141">
        <v>508</v>
      </c>
      <c r="I252" s="141">
        <v>585</v>
      </c>
      <c r="J252" s="141">
        <v>615</v>
      </c>
      <c r="K252" s="554"/>
      <c r="L252" s="554"/>
      <c r="M252" s="587"/>
    </row>
    <row r="253" spans="2:13" s="2" customFormat="1" ht="20.149999999999999" customHeight="1">
      <c r="B253" s="164"/>
      <c r="C253" s="479"/>
      <c r="D253" s="476"/>
      <c r="E253" s="523"/>
      <c r="F253" s="140" t="s">
        <v>70</v>
      </c>
      <c r="G253" s="169">
        <v>0.6</v>
      </c>
      <c r="H253" s="195">
        <v>0.59</v>
      </c>
      <c r="I253" s="195">
        <v>0.7</v>
      </c>
      <c r="J253" s="195">
        <v>0.76</v>
      </c>
      <c r="K253" s="554"/>
      <c r="L253" s="554"/>
      <c r="M253" s="587"/>
    </row>
    <row r="254" spans="2:13" s="2" customFormat="1" ht="20.149999999999999" customHeight="1">
      <c r="B254" s="164"/>
      <c r="C254" s="479"/>
      <c r="D254" s="476"/>
      <c r="E254" s="523" t="s">
        <v>224</v>
      </c>
      <c r="F254" s="140" t="s">
        <v>173</v>
      </c>
      <c r="G254" s="141">
        <v>5771</v>
      </c>
      <c r="H254" s="141">
        <v>5984</v>
      </c>
      <c r="I254" s="141">
        <v>6621</v>
      </c>
      <c r="J254" s="141">
        <v>7112</v>
      </c>
      <c r="K254" s="554"/>
      <c r="L254" s="554"/>
      <c r="M254" s="587"/>
    </row>
    <row r="255" spans="2:13" s="2" customFormat="1" ht="20.149999999999999" customHeight="1">
      <c r="B255" s="164"/>
      <c r="C255" s="479"/>
      <c r="D255" s="476"/>
      <c r="E255" s="523"/>
      <c r="F255" s="140" t="s">
        <v>70</v>
      </c>
      <c r="G255" s="169">
        <v>6.53</v>
      </c>
      <c r="H255" s="195">
        <v>6.94</v>
      </c>
      <c r="I255" s="195">
        <v>7.88</v>
      </c>
      <c r="J255" s="195">
        <v>8.75</v>
      </c>
      <c r="K255" s="554"/>
      <c r="L255" s="554"/>
      <c r="M255" s="587"/>
    </row>
    <row r="256" spans="2:13" s="2" customFormat="1" ht="20.149999999999999" customHeight="1">
      <c r="B256" s="164"/>
      <c r="C256" s="479"/>
      <c r="D256" s="476"/>
      <c r="E256" s="523" t="s">
        <v>225</v>
      </c>
      <c r="F256" s="140" t="s">
        <v>173</v>
      </c>
      <c r="G256" s="141">
        <v>1269</v>
      </c>
      <c r="H256" s="141">
        <v>1173</v>
      </c>
      <c r="I256" s="141">
        <v>1372</v>
      </c>
      <c r="J256" s="141">
        <v>1451</v>
      </c>
      <c r="K256" s="554"/>
      <c r="L256" s="554"/>
      <c r="M256" s="587"/>
    </row>
    <row r="257" spans="2:13" s="2" customFormat="1" ht="20.149999999999999" customHeight="1">
      <c r="B257" s="164"/>
      <c r="C257" s="479"/>
      <c r="D257" s="477"/>
      <c r="E257" s="593"/>
      <c r="F257" s="172" t="s">
        <v>70</v>
      </c>
      <c r="G257" s="173">
        <v>1.44</v>
      </c>
      <c r="H257" s="173">
        <v>1.36</v>
      </c>
      <c r="I257" s="173">
        <v>1.63</v>
      </c>
      <c r="J257" s="173">
        <v>1.79</v>
      </c>
      <c r="K257" s="558"/>
      <c r="L257" s="554"/>
      <c r="M257" s="582"/>
    </row>
    <row r="258" spans="2:13" s="2" customFormat="1" ht="20.149999999999999" customHeight="1">
      <c r="B258" s="164"/>
      <c r="C258" s="479"/>
      <c r="D258" s="495" t="s">
        <v>313</v>
      </c>
      <c r="E258" s="592" t="s">
        <v>256</v>
      </c>
      <c r="F258" s="165" t="s">
        <v>173</v>
      </c>
      <c r="G258" s="166">
        <v>3045</v>
      </c>
      <c r="H258" s="166">
        <v>2724</v>
      </c>
      <c r="I258" s="166">
        <v>2755</v>
      </c>
      <c r="J258" s="166">
        <v>3023</v>
      </c>
      <c r="K258" s="516" t="s">
        <v>292</v>
      </c>
      <c r="L258" s="554"/>
      <c r="M258" s="581"/>
    </row>
    <row r="259" spans="2:13" s="2" customFormat="1" ht="20.149999999999999" customHeight="1">
      <c r="B259" s="164"/>
      <c r="C259" s="479"/>
      <c r="D259" s="476"/>
      <c r="E259" s="523"/>
      <c r="F259" s="140" t="s">
        <v>70</v>
      </c>
      <c r="G259" s="169">
        <v>3.45</v>
      </c>
      <c r="H259" s="195">
        <v>3.16</v>
      </c>
      <c r="I259" s="195">
        <v>3.28</v>
      </c>
      <c r="J259" s="195">
        <v>3.72</v>
      </c>
      <c r="K259" s="554"/>
      <c r="L259" s="554"/>
      <c r="M259" s="587"/>
    </row>
    <row r="260" spans="2:13" s="2" customFormat="1" ht="20.149999999999999" customHeight="1">
      <c r="B260" s="164"/>
      <c r="C260" s="479"/>
      <c r="D260" s="476"/>
      <c r="E260" s="523" t="s">
        <v>259</v>
      </c>
      <c r="F260" s="140" t="s">
        <v>173</v>
      </c>
      <c r="G260" s="141">
        <v>4961</v>
      </c>
      <c r="H260" s="141">
        <v>5178</v>
      </c>
      <c r="I260" s="141">
        <v>6034</v>
      </c>
      <c r="J260" s="141">
        <v>6749</v>
      </c>
      <c r="K260" s="554"/>
      <c r="L260" s="554"/>
      <c r="M260" s="587"/>
    </row>
    <row r="261" spans="2:13" s="2" customFormat="1" ht="20.149999999999999" customHeight="1">
      <c r="B261" s="164"/>
      <c r="C261" s="479"/>
      <c r="D261" s="476"/>
      <c r="E261" s="523"/>
      <c r="F261" s="140" t="s">
        <v>70</v>
      </c>
      <c r="G261" s="169">
        <v>5.61</v>
      </c>
      <c r="H261" s="195">
        <v>6.01</v>
      </c>
      <c r="I261" s="195">
        <v>7.18</v>
      </c>
      <c r="J261" s="195">
        <v>8.3000000000000007</v>
      </c>
      <c r="K261" s="554"/>
      <c r="L261" s="554"/>
      <c r="M261" s="587"/>
    </row>
    <row r="262" spans="2:13" s="2" customFormat="1" ht="20.149999999999999" customHeight="1">
      <c r="B262" s="164"/>
      <c r="C262" s="479"/>
      <c r="D262" s="476"/>
      <c r="E262" s="523" t="s">
        <v>260</v>
      </c>
      <c r="F262" s="140" t="s">
        <v>173</v>
      </c>
      <c r="G262" s="141">
        <v>869</v>
      </c>
      <c r="H262" s="141">
        <v>1045</v>
      </c>
      <c r="I262" s="141">
        <v>1422</v>
      </c>
      <c r="J262" s="141">
        <v>1433</v>
      </c>
      <c r="K262" s="554"/>
      <c r="L262" s="554"/>
      <c r="M262" s="587"/>
    </row>
    <row r="263" spans="2:13" s="2" customFormat="1" ht="20.149999999999999" customHeight="1">
      <c r="B263" s="164"/>
      <c r="C263" s="479"/>
      <c r="D263" s="477"/>
      <c r="E263" s="593"/>
      <c r="F263" s="172" t="s">
        <v>70</v>
      </c>
      <c r="G263" s="173">
        <v>0.98</v>
      </c>
      <c r="H263" s="173">
        <v>1.21</v>
      </c>
      <c r="I263" s="173">
        <v>1.69</v>
      </c>
      <c r="J263" s="173">
        <v>1.76</v>
      </c>
      <c r="K263" s="558"/>
      <c r="L263" s="554"/>
      <c r="M263" s="582"/>
    </row>
    <row r="264" spans="2:13" s="2" customFormat="1" ht="20.149999999999999" customHeight="1">
      <c r="B264" s="164"/>
      <c r="C264" s="479"/>
      <c r="D264" s="492" t="s">
        <v>314</v>
      </c>
      <c r="E264" s="554" t="s">
        <v>248</v>
      </c>
      <c r="F264" s="165" t="s">
        <v>173</v>
      </c>
      <c r="G264" s="166">
        <v>28</v>
      </c>
      <c r="H264" s="166">
        <v>24</v>
      </c>
      <c r="I264" s="166">
        <v>23</v>
      </c>
      <c r="J264" s="166">
        <v>50</v>
      </c>
      <c r="K264" s="516" t="s">
        <v>292</v>
      </c>
      <c r="L264" s="554"/>
      <c r="M264" s="581"/>
    </row>
    <row r="265" spans="2:13" s="2" customFormat="1" ht="20.149999999999999" customHeight="1">
      <c r="B265" s="164"/>
      <c r="C265" s="479"/>
      <c r="D265" s="479"/>
      <c r="E265" s="607"/>
      <c r="F265" s="140" t="s">
        <v>70</v>
      </c>
      <c r="G265" s="195">
        <v>0.03</v>
      </c>
      <c r="H265" s="195">
        <v>0.03</v>
      </c>
      <c r="I265" s="195">
        <v>0.03</v>
      </c>
      <c r="J265" s="195">
        <v>0.06</v>
      </c>
      <c r="K265" s="554"/>
      <c r="L265" s="554"/>
      <c r="M265" s="587"/>
    </row>
    <row r="266" spans="2:13" s="2" customFormat="1" ht="20.149999999999999" customHeight="1">
      <c r="B266" s="164"/>
      <c r="C266" s="479"/>
      <c r="D266" s="479"/>
      <c r="E266" s="586" t="s">
        <v>249</v>
      </c>
      <c r="F266" s="140" t="s">
        <v>173</v>
      </c>
      <c r="G266" s="141">
        <v>1053</v>
      </c>
      <c r="H266" s="141">
        <v>1201</v>
      </c>
      <c r="I266" s="141">
        <v>1387</v>
      </c>
      <c r="J266" s="141">
        <v>1024</v>
      </c>
      <c r="K266" s="554"/>
      <c r="L266" s="554"/>
      <c r="M266" s="587"/>
    </row>
    <row r="267" spans="2:13" s="2" customFormat="1" ht="20.149999999999999" customHeight="1">
      <c r="B267" s="164"/>
      <c r="C267" s="479"/>
      <c r="D267" s="479"/>
      <c r="E267" s="607"/>
      <c r="F267" s="140" t="s">
        <v>70</v>
      </c>
      <c r="G267" s="195">
        <v>1.19</v>
      </c>
      <c r="H267" s="195">
        <v>1.39</v>
      </c>
      <c r="I267" s="195">
        <v>1.65</v>
      </c>
      <c r="J267" s="195">
        <v>1.26</v>
      </c>
      <c r="K267" s="554"/>
      <c r="L267" s="554"/>
      <c r="M267" s="587"/>
    </row>
    <row r="268" spans="2:13" s="2" customFormat="1" ht="20.149999999999999" customHeight="1">
      <c r="B268" s="164"/>
      <c r="C268" s="479"/>
      <c r="D268" s="479"/>
      <c r="E268" s="586" t="s">
        <v>300</v>
      </c>
      <c r="F268" s="140" t="s">
        <v>173</v>
      </c>
      <c r="G268" s="141">
        <v>474</v>
      </c>
      <c r="H268" s="141">
        <v>465</v>
      </c>
      <c r="I268" s="141">
        <v>633</v>
      </c>
      <c r="J268" s="141">
        <v>413</v>
      </c>
      <c r="K268" s="554"/>
      <c r="L268" s="554"/>
      <c r="M268" s="587"/>
    </row>
    <row r="269" spans="2:13" s="2" customFormat="1" ht="20.149999999999999" customHeight="1">
      <c r="B269" s="164"/>
      <c r="C269" s="479"/>
      <c r="D269" s="479"/>
      <c r="E269" s="607"/>
      <c r="F269" s="140" t="s">
        <v>70</v>
      </c>
      <c r="G269" s="169">
        <v>0.54</v>
      </c>
      <c r="H269" s="169">
        <v>0.54</v>
      </c>
      <c r="I269" s="169">
        <v>0.75</v>
      </c>
      <c r="J269" s="169">
        <v>0.51</v>
      </c>
      <c r="K269" s="554"/>
      <c r="L269" s="554"/>
      <c r="M269" s="587"/>
    </row>
    <row r="270" spans="2:13" s="2" customFormat="1" ht="20.149999999999999" customHeight="1">
      <c r="B270" s="164"/>
      <c r="C270" s="479"/>
      <c r="D270" s="479"/>
      <c r="E270" s="586" t="s">
        <v>251</v>
      </c>
      <c r="F270" s="140" t="s">
        <v>173</v>
      </c>
      <c r="G270" s="141">
        <v>4494</v>
      </c>
      <c r="H270" s="141">
        <v>4536</v>
      </c>
      <c r="I270" s="141">
        <v>5390</v>
      </c>
      <c r="J270" s="141">
        <v>2909</v>
      </c>
      <c r="K270" s="554"/>
      <c r="L270" s="554"/>
      <c r="M270" s="587"/>
    </row>
    <row r="271" spans="2:13" s="2" customFormat="1" ht="20.149999999999999" customHeight="1">
      <c r="B271" s="164"/>
      <c r="C271" s="479"/>
      <c r="D271" s="479"/>
      <c r="E271" s="607"/>
      <c r="F271" s="140" t="s">
        <v>70</v>
      </c>
      <c r="G271" s="169">
        <v>5.08</v>
      </c>
      <c r="H271" s="169">
        <v>5.26</v>
      </c>
      <c r="I271" s="169">
        <v>6.41</v>
      </c>
      <c r="J271" s="169">
        <v>3.58</v>
      </c>
      <c r="K271" s="554"/>
      <c r="L271" s="554"/>
      <c r="M271" s="587"/>
    </row>
    <row r="272" spans="2:13" s="2" customFormat="1" ht="20.149999999999999" customHeight="1">
      <c r="B272" s="164"/>
      <c r="C272" s="479"/>
      <c r="D272" s="479"/>
      <c r="E272" s="586" t="s">
        <v>252</v>
      </c>
      <c r="F272" s="140" t="s">
        <v>173</v>
      </c>
      <c r="G272" s="141">
        <v>2391</v>
      </c>
      <c r="H272" s="141">
        <v>2317</v>
      </c>
      <c r="I272" s="141">
        <v>2534</v>
      </c>
      <c r="J272" s="141">
        <v>6371</v>
      </c>
      <c r="K272" s="554"/>
      <c r="L272" s="554"/>
      <c r="M272" s="587"/>
    </row>
    <row r="273" spans="2:13" s="2" customFormat="1" ht="20.149999999999999" customHeight="1">
      <c r="B273" s="164"/>
      <c r="C273" s="479"/>
      <c r="D273" s="479"/>
      <c r="E273" s="607"/>
      <c r="F273" s="140" t="s">
        <v>70</v>
      </c>
      <c r="G273" s="195">
        <v>2.71</v>
      </c>
      <c r="H273" s="195">
        <v>2.69</v>
      </c>
      <c r="I273" s="195">
        <v>3.02</v>
      </c>
      <c r="J273" s="195">
        <v>7.84</v>
      </c>
      <c r="K273" s="554"/>
      <c r="L273" s="554"/>
      <c r="M273" s="587"/>
    </row>
    <row r="274" spans="2:13" s="2" customFormat="1" ht="20.149999999999999" customHeight="1">
      <c r="B274" s="164"/>
      <c r="C274" s="479"/>
      <c r="D274" s="479"/>
      <c r="E274" s="586" t="s">
        <v>253</v>
      </c>
      <c r="F274" s="140" t="s">
        <v>173</v>
      </c>
      <c r="G274" s="141">
        <v>435</v>
      </c>
      <c r="H274" s="141">
        <v>404</v>
      </c>
      <c r="I274" s="141">
        <v>244</v>
      </c>
      <c r="J274" s="141">
        <v>438</v>
      </c>
      <c r="K274" s="554"/>
      <c r="L274" s="554"/>
      <c r="M274" s="587"/>
    </row>
    <row r="275" spans="2:13" s="2" customFormat="1" ht="20.149999999999999" customHeight="1">
      <c r="B275" s="164"/>
      <c r="C275" s="493"/>
      <c r="D275" s="493"/>
      <c r="E275" s="517"/>
      <c r="F275" s="190" t="s">
        <v>70</v>
      </c>
      <c r="G275" s="196">
        <v>0.49</v>
      </c>
      <c r="H275" s="196">
        <v>0.47</v>
      </c>
      <c r="I275" s="196">
        <v>0.28999999999999998</v>
      </c>
      <c r="J275" s="196">
        <v>0.54</v>
      </c>
      <c r="K275" s="517"/>
      <c r="L275" s="517"/>
      <c r="M275" s="564"/>
    </row>
    <row r="276" spans="2:13" s="2" customFormat="1" ht="21" customHeight="1">
      <c r="B276" s="164"/>
      <c r="C276" s="507" t="s">
        <v>315</v>
      </c>
      <c r="D276" s="475" t="s">
        <v>315</v>
      </c>
      <c r="E276" s="591" t="s">
        <v>206</v>
      </c>
      <c r="F276" s="77" t="s">
        <v>173</v>
      </c>
      <c r="G276" s="138">
        <v>8987</v>
      </c>
      <c r="H276" s="138">
        <v>7555</v>
      </c>
      <c r="I276" s="138">
        <v>8693</v>
      </c>
      <c r="J276" s="138">
        <v>9715</v>
      </c>
      <c r="K276" s="574" t="s">
        <v>292</v>
      </c>
      <c r="L276" s="522" t="s">
        <v>316</v>
      </c>
      <c r="M276" s="588"/>
    </row>
    <row r="277" spans="2:13" s="2" customFormat="1" ht="21" customHeight="1">
      <c r="B277" s="164"/>
      <c r="C277" s="479"/>
      <c r="D277" s="476"/>
      <c r="E277" s="607"/>
      <c r="F277" s="140" t="s">
        <v>70</v>
      </c>
      <c r="G277" s="169">
        <v>10.17</v>
      </c>
      <c r="H277" s="169">
        <v>8.76</v>
      </c>
      <c r="I277" s="169">
        <v>10.35</v>
      </c>
      <c r="J277" s="169">
        <v>11.95</v>
      </c>
      <c r="K277" s="579"/>
      <c r="L277" s="523"/>
      <c r="M277" s="566"/>
    </row>
    <row r="278" spans="2:13" s="2" customFormat="1" ht="21" customHeight="1">
      <c r="B278" s="164"/>
      <c r="C278" s="479"/>
      <c r="D278" s="476"/>
      <c r="E278" s="586" t="s">
        <v>317</v>
      </c>
      <c r="F278" s="140" t="s">
        <v>173</v>
      </c>
      <c r="G278" s="141">
        <v>2867</v>
      </c>
      <c r="H278" s="141">
        <v>2171</v>
      </c>
      <c r="I278" s="141">
        <v>2361</v>
      </c>
      <c r="J278" s="141">
        <v>2390</v>
      </c>
      <c r="K278" s="580" t="s">
        <v>318</v>
      </c>
      <c r="L278" s="523"/>
      <c r="M278" s="566"/>
    </row>
    <row r="279" spans="2:13" s="2" customFormat="1" ht="21" customHeight="1">
      <c r="B279" s="164"/>
      <c r="C279" s="479"/>
      <c r="D279" s="477"/>
      <c r="E279" s="558"/>
      <c r="F279" s="172" t="s">
        <v>70</v>
      </c>
      <c r="G279" s="173">
        <v>3.24</v>
      </c>
      <c r="H279" s="173">
        <v>2.52</v>
      </c>
      <c r="I279" s="173">
        <v>2.81</v>
      </c>
      <c r="J279" s="173">
        <v>2.94</v>
      </c>
      <c r="K279" s="578"/>
      <c r="L279" s="593"/>
      <c r="M279" s="567"/>
    </row>
    <row r="280" spans="2:13" s="2" customFormat="1" ht="39.75" customHeight="1">
      <c r="B280" s="164"/>
      <c r="C280" s="479"/>
      <c r="D280" s="480" t="s">
        <v>319</v>
      </c>
      <c r="E280" s="139" t="s">
        <v>235</v>
      </c>
      <c r="F280" s="140" t="s">
        <v>70</v>
      </c>
      <c r="G280" s="168">
        <v>4.99</v>
      </c>
      <c r="H280" s="168">
        <v>4.2699999999999996</v>
      </c>
      <c r="I280" s="168">
        <v>5.51</v>
      </c>
      <c r="J280" s="168">
        <v>5.44</v>
      </c>
      <c r="K280" s="516" t="s">
        <v>292</v>
      </c>
      <c r="L280" s="516" t="s">
        <v>316</v>
      </c>
      <c r="M280" s="581"/>
    </row>
    <row r="281" spans="2:13" s="2" customFormat="1" ht="39.75" customHeight="1">
      <c r="B281" s="164"/>
      <c r="C281" s="479"/>
      <c r="D281" s="477"/>
      <c r="E281" s="142" t="s">
        <v>237</v>
      </c>
      <c r="F281" s="172" t="s">
        <v>70</v>
      </c>
      <c r="G281" s="173">
        <v>5.18</v>
      </c>
      <c r="H281" s="173">
        <v>4.49</v>
      </c>
      <c r="I281" s="173">
        <v>5.5</v>
      </c>
      <c r="J281" s="173">
        <v>6.51</v>
      </c>
      <c r="K281" s="558"/>
      <c r="L281" s="558"/>
      <c r="M281" s="582"/>
    </row>
    <row r="282" spans="2:13" s="2" customFormat="1" ht="45" customHeight="1">
      <c r="B282" s="164"/>
      <c r="C282" s="479"/>
      <c r="D282" s="480" t="s">
        <v>320</v>
      </c>
      <c r="E282" s="191" t="s">
        <v>235</v>
      </c>
      <c r="F282" s="167" t="s">
        <v>70</v>
      </c>
      <c r="G282" s="168">
        <v>1.53</v>
      </c>
      <c r="H282" s="168">
        <v>1.1599999999999999</v>
      </c>
      <c r="I282" s="168">
        <v>1.33</v>
      </c>
      <c r="J282" s="168">
        <v>1.25</v>
      </c>
      <c r="K282" s="516" t="s">
        <v>318</v>
      </c>
      <c r="L282" s="516" t="s">
        <v>321</v>
      </c>
      <c r="M282" s="581"/>
    </row>
    <row r="283" spans="2:13" s="2" customFormat="1" ht="45" customHeight="1">
      <c r="B283" s="164"/>
      <c r="C283" s="479"/>
      <c r="D283" s="477"/>
      <c r="E283" s="142" t="s">
        <v>237</v>
      </c>
      <c r="F283" s="172" t="s">
        <v>70</v>
      </c>
      <c r="G283" s="173">
        <v>1.72</v>
      </c>
      <c r="H283" s="173">
        <v>1.36</v>
      </c>
      <c r="I283" s="173">
        <v>1.48</v>
      </c>
      <c r="J283" s="173">
        <v>1.69</v>
      </c>
      <c r="K283" s="558"/>
      <c r="L283" s="558"/>
      <c r="M283" s="582"/>
    </row>
    <row r="284" spans="2:13" s="2" customFormat="1" ht="20.149999999999999" customHeight="1">
      <c r="B284" s="164"/>
      <c r="C284" s="479"/>
      <c r="D284" s="476" t="s">
        <v>322</v>
      </c>
      <c r="E284" s="139" t="s">
        <v>265</v>
      </c>
      <c r="F284" s="140" t="s">
        <v>70</v>
      </c>
      <c r="G284" s="168">
        <v>6.97</v>
      </c>
      <c r="H284" s="168">
        <v>5.98</v>
      </c>
      <c r="I284" s="168">
        <v>6.9</v>
      </c>
      <c r="J284" s="168">
        <v>7.94</v>
      </c>
      <c r="K284" s="516" t="s">
        <v>292</v>
      </c>
      <c r="L284" s="516" t="s">
        <v>316</v>
      </c>
      <c r="M284" s="581"/>
    </row>
    <row r="285" spans="2:13" s="2" customFormat="1" ht="20.149999999999999" customHeight="1">
      <c r="B285" s="164"/>
      <c r="C285" s="479"/>
      <c r="D285" s="476"/>
      <c r="E285" s="139" t="s">
        <v>268</v>
      </c>
      <c r="F285" s="140" t="s">
        <v>70</v>
      </c>
      <c r="G285" s="169">
        <v>3.02</v>
      </c>
      <c r="H285" s="169">
        <v>2.63</v>
      </c>
      <c r="I285" s="169">
        <v>3.22</v>
      </c>
      <c r="J285" s="169">
        <v>3.74</v>
      </c>
      <c r="K285" s="554"/>
      <c r="L285" s="554"/>
      <c r="M285" s="587"/>
    </row>
    <row r="286" spans="2:13" s="2" customFormat="1" ht="20.149999999999999" customHeight="1">
      <c r="B286" s="164"/>
      <c r="C286" s="479"/>
      <c r="D286" s="476"/>
      <c r="E286" s="139" t="s">
        <v>269</v>
      </c>
      <c r="F286" s="140" t="s">
        <v>70</v>
      </c>
      <c r="G286" s="169">
        <v>0.06</v>
      </c>
      <c r="H286" s="169">
        <v>0.09</v>
      </c>
      <c r="I286" s="169">
        <v>0.17</v>
      </c>
      <c r="J286" s="169">
        <v>0.22</v>
      </c>
      <c r="K286" s="554"/>
      <c r="L286" s="554"/>
      <c r="M286" s="587"/>
    </row>
    <row r="287" spans="2:13" s="2" customFormat="1" ht="20.149999999999999" customHeight="1">
      <c r="B287" s="164"/>
      <c r="C287" s="479"/>
      <c r="D287" s="476"/>
      <c r="E287" s="139" t="s">
        <v>270</v>
      </c>
      <c r="F287" s="140" t="s">
        <v>70</v>
      </c>
      <c r="G287" s="169">
        <v>0.01</v>
      </c>
      <c r="H287" s="169">
        <v>0.01</v>
      </c>
      <c r="I287" s="169">
        <v>0.02</v>
      </c>
      <c r="J287" s="169">
        <v>0.01</v>
      </c>
      <c r="K287" s="554"/>
      <c r="L287" s="554"/>
      <c r="M287" s="587"/>
    </row>
    <row r="288" spans="2:13" s="2" customFormat="1" ht="20.149999999999999" customHeight="1">
      <c r="B288" s="164"/>
      <c r="C288" s="479"/>
      <c r="D288" s="477"/>
      <c r="E288" s="142" t="s">
        <v>296</v>
      </c>
      <c r="F288" s="172" t="s">
        <v>70</v>
      </c>
      <c r="G288" s="173">
        <v>0.1</v>
      </c>
      <c r="H288" s="173">
        <v>0.05</v>
      </c>
      <c r="I288" s="173">
        <v>0.05</v>
      </c>
      <c r="J288" s="173">
        <v>0.04</v>
      </c>
      <c r="K288" s="558"/>
      <c r="L288" s="558"/>
      <c r="M288" s="582"/>
    </row>
    <row r="289" spans="2:13" s="2" customFormat="1" ht="20.149999999999999" customHeight="1">
      <c r="B289" s="164"/>
      <c r="C289" s="479"/>
      <c r="D289" s="480" t="s">
        <v>323</v>
      </c>
      <c r="E289" s="191" t="s">
        <v>265</v>
      </c>
      <c r="F289" s="167" t="s">
        <v>70</v>
      </c>
      <c r="G289" s="168">
        <v>2.37</v>
      </c>
      <c r="H289" s="168">
        <v>1.77</v>
      </c>
      <c r="I289" s="168">
        <v>1.92</v>
      </c>
      <c r="J289" s="168">
        <v>2.06</v>
      </c>
      <c r="K289" s="516" t="s">
        <v>318</v>
      </c>
      <c r="L289" s="516" t="s">
        <v>321</v>
      </c>
      <c r="M289" s="581"/>
    </row>
    <row r="290" spans="2:13" s="2" customFormat="1" ht="20.149999999999999" customHeight="1">
      <c r="B290" s="164"/>
      <c r="C290" s="479"/>
      <c r="D290" s="476"/>
      <c r="E290" s="139" t="s">
        <v>268</v>
      </c>
      <c r="F290" s="140" t="s">
        <v>70</v>
      </c>
      <c r="G290" s="169">
        <v>0.85</v>
      </c>
      <c r="H290" s="169">
        <v>0.71</v>
      </c>
      <c r="I290" s="169">
        <v>0.84</v>
      </c>
      <c r="J290" s="169">
        <v>0.82</v>
      </c>
      <c r="K290" s="554"/>
      <c r="L290" s="554"/>
      <c r="M290" s="587"/>
    </row>
    <row r="291" spans="2:13" s="2" customFormat="1" ht="20.149999999999999" customHeight="1">
      <c r="B291" s="164"/>
      <c r="C291" s="479"/>
      <c r="D291" s="476"/>
      <c r="E291" s="139" t="s">
        <v>269</v>
      </c>
      <c r="F291" s="140" t="s">
        <v>70</v>
      </c>
      <c r="G291" s="169">
        <v>0.03</v>
      </c>
      <c r="H291" s="169">
        <v>0.02</v>
      </c>
      <c r="I291" s="169">
        <v>0.03</v>
      </c>
      <c r="J291" s="169">
        <v>0.04</v>
      </c>
      <c r="K291" s="554"/>
      <c r="L291" s="554"/>
      <c r="M291" s="587"/>
    </row>
    <row r="292" spans="2:13" s="2" customFormat="1" ht="20.149999999999999" customHeight="1">
      <c r="B292" s="164"/>
      <c r="C292" s="479"/>
      <c r="D292" s="476"/>
      <c r="E292" s="139" t="s">
        <v>270</v>
      </c>
      <c r="F292" s="140" t="s">
        <v>70</v>
      </c>
      <c r="G292" s="316">
        <v>0</v>
      </c>
      <c r="H292" s="316">
        <v>0</v>
      </c>
      <c r="I292" s="316">
        <v>0</v>
      </c>
      <c r="J292" s="316">
        <v>0</v>
      </c>
      <c r="K292" s="554"/>
      <c r="L292" s="554"/>
      <c r="M292" s="587"/>
    </row>
    <row r="293" spans="2:13" s="2" customFormat="1" ht="20.149999999999999" customHeight="1">
      <c r="B293" s="164"/>
      <c r="C293" s="479"/>
      <c r="D293" s="477"/>
      <c r="E293" s="142" t="s">
        <v>296</v>
      </c>
      <c r="F293" s="172" t="s">
        <v>70</v>
      </c>
      <c r="G293" s="173">
        <v>0.03</v>
      </c>
      <c r="H293" s="173">
        <v>0.02</v>
      </c>
      <c r="I293" s="173">
        <v>0.02</v>
      </c>
      <c r="J293" s="173">
        <v>0.02</v>
      </c>
      <c r="K293" s="558"/>
      <c r="L293" s="558"/>
      <c r="M293" s="582"/>
    </row>
    <row r="294" spans="2:13" s="2" customFormat="1" ht="20.149999999999999" customHeight="1">
      <c r="B294" s="164"/>
      <c r="C294" s="479"/>
      <c r="D294" s="495" t="s">
        <v>324</v>
      </c>
      <c r="E294" s="176" t="s">
        <v>256</v>
      </c>
      <c r="F294" s="165" t="s">
        <v>70</v>
      </c>
      <c r="G294" s="178">
        <v>5.4</v>
      </c>
      <c r="H294" s="178">
        <v>4.25</v>
      </c>
      <c r="I294" s="178">
        <v>4.16</v>
      </c>
      <c r="J294" s="178">
        <v>4.5999999999999996</v>
      </c>
      <c r="K294" s="516" t="s">
        <v>292</v>
      </c>
      <c r="L294" s="516" t="s">
        <v>316</v>
      </c>
      <c r="M294" s="581"/>
    </row>
    <row r="295" spans="2:13" s="2" customFormat="1" ht="20.149999999999999" customHeight="1">
      <c r="B295" s="164"/>
      <c r="C295" s="479"/>
      <c r="D295" s="476"/>
      <c r="E295" s="139" t="s">
        <v>259</v>
      </c>
      <c r="F295" s="140" t="s">
        <v>70</v>
      </c>
      <c r="G295" s="169">
        <v>4.25</v>
      </c>
      <c r="H295" s="169">
        <v>3.88</v>
      </c>
      <c r="I295" s="169">
        <v>5.29</v>
      </c>
      <c r="J295" s="169">
        <v>6.39</v>
      </c>
      <c r="K295" s="554"/>
      <c r="L295" s="554"/>
      <c r="M295" s="587"/>
    </row>
    <row r="296" spans="2:13" s="2" customFormat="1" ht="20.149999999999999" customHeight="1">
      <c r="B296" s="164"/>
      <c r="C296" s="479"/>
      <c r="D296" s="477"/>
      <c r="E296" s="142" t="s">
        <v>260</v>
      </c>
      <c r="F296" s="172" t="s">
        <v>70</v>
      </c>
      <c r="G296" s="173">
        <v>0.51</v>
      </c>
      <c r="H296" s="173">
        <v>0.63</v>
      </c>
      <c r="I296" s="173">
        <v>0.9</v>
      </c>
      <c r="J296" s="173">
        <v>0.96</v>
      </c>
      <c r="K296" s="558"/>
      <c r="L296" s="558"/>
      <c r="M296" s="582"/>
    </row>
    <row r="297" spans="2:13" s="2" customFormat="1" ht="20.149999999999999" customHeight="1">
      <c r="B297" s="164"/>
      <c r="C297" s="479"/>
      <c r="D297" s="495" t="s">
        <v>325</v>
      </c>
      <c r="E297" s="176" t="s">
        <v>256</v>
      </c>
      <c r="F297" s="165" t="s">
        <v>70</v>
      </c>
      <c r="G297" s="178">
        <v>1.67</v>
      </c>
      <c r="H297" s="178">
        <v>1.29</v>
      </c>
      <c r="I297" s="178">
        <v>1.52</v>
      </c>
      <c r="J297" s="178">
        <v>1.46</v>
      </c>
      <c r="K297" s="516" t="s">
        <v>318</v>
      </c>
      <c r="L297" s="516" t="s">
        <v>321</v>
      </c>
      <c r="M297" s="313"/>
    </row>
    <row r="298" spans="2:13" s="2" customFormat="1" ht="20.149999999999999" customHeight="1">
      <c r="B298" s="164"/>
      <c r="C298" s="479"/>
      <c r="D298" s="476"/>
      <c r="E298" s="139" t="s">
        <v>259</v>
      </c>
      <c r="F298" s="140" t="s">
        <v>70</v>
      </c>
      <c r="G298" s="169">
        <v>1.54</v>
      </c>
      <c r="H298" s="169">
        <v>1.21</v>
      </c>
      <c r="I298" s="169">
        <v>1.28</v>
      </c>
      <c r="J298" s="169">
        <v>1.44</v>
      </c>
      <c r="K298" s="554"/>
      <c r="L298" s="554"/>
      <c r="M298" s="313"/>
    </row>
    <row r="299" spans="2:13" s="2" customFormat="1" ht="20.149999999999999" customHeight="1">
      <c r="B299" s="164"/>
      <c r="C299" s="479"/>
      <c r="D299" s="477"/>
      <c r="E299" s="142" t="s">
        <v>260</v>
      </c>
      <c r="F299" s="172" t="s">
        <v>70</v>
      </c>
      <c r="G299" s="173">
        <v>0.03</v>
      </c>
      <c r="H299" s="173">
        <v>0.02</v>
      </c>
      <c r="I299" s="173">
        <v>0.02</v>
      </c>
      <c r="J299" s="173">
        <v>0.03</v>
      </c>
      <c r="K299" s="558"/>
      <c r="L299" s="558"/>
      <c r="M299" s="313"/>
    </row>
    <row r="300" spans="2:13" s="2" customFormat="1" ht="20.149999999999999" customHeight="1">
      <c r="B300" s="164"/>
      <c r="C300" s="479"/>
      <c r="D300" s="495" t="s">
        <v>326</v>
      </c>
      <c r="E300" s="176" t="s">
        <v>221</v>
      </c>
      <c r="F300" s="165" t="s">
        <v>70</v>
      </c>
      <c r="G300" s="178">
        <v>0.35</v>
      </c>
      <c r="H300" s="178">
        <v>0.41</v>
      </c>
      <c r="I300" s="178">
        <v>0.4</v>
      </c>
      <c r="J300" s="178">
        <v>0.41</v>
      </c>
      <c r="K300" s="592" t="s">
        <v>292</v>
      </c>
      <c r="L300" s="592" t="s">
        <v>316</v>
      </c>
      <c r="M300" s="565"/>
    </row>
    <row r="301" spans="2:13" s="2" customFormat="1" ht="20.149999999999999" customHeight="1">
      <c r="B301" s="164"/>
      <c r="C301" s="479"/>
      <c r="D301" s="476"/>
      <c r="E301" s="139" t="s">
        <v>222</v>
      </c>
      <c r="F301" s="140" t="s">
        <v>70</v>
      </c>
      <c r="G301" s="169">
        <v>0.94</v>
      </c>
      <c r="H301" s="169">
        <v>0.95</v>
      </c>
      <c r="I301" s="169">
        <v>1.0900000000000001</v>
      </c>
      <c r="J301" s="169">
        <v>1.36</v>
      </c>
      <c r="K301" s="523"/>
      <c r="L301" s="523"/>
      <c r="M301" s="566"/>
    </row>
    <row r="302" spans="2:13" s="2" customFormat="1" ht="20.149999999999999" customHeight="1">
      <c r="B302" s="164"/>
      <c r="C302" s="479"/>
      <c r="D302" s="476"/>
      <c r="E302" s="139" t="s">
        <v>223</v>
      </c>
      <c r="F302" s="140" t="s">
        <v>70</v>
      </c>
      <c r="G302" s="169">
        <v>0.6</v>
      </c>
      <c r="H302" s="169">
        <v>0.53</v>
      </c>
      <c r="I302" s="169">
        <v>0.52</v>
      </c>
      <c r="J302" s="169">
        <v>0.53</v>
      </c>
      <c r="K302" s="523"/>
      <c r="L302" s="523"/>
      <c r="M302" s="566"/>
    </row>
    <row r="303" spans="2:13" s="2" customFormat="1" ht="20.149999999999999" customHeight="1">
      <c r="B303" s="164"/>
      <c r="C303" s="479"/>
      <c r="D303" s="476"/>
      <c r="E303" s="139" t="s">
        <v>224</v>
      </c>
      <c r="F303" s="140" t="s">
        <v>70</v>
      </c>
      <c r="G303" s="169">
        <v>6.93</v>
      </c>
      <c r="H303" s="169">
        <v>5.74</v>
      </c>
      <c r="I303" s="169">
        <v>7.13</v>
      </c>
      <c r="J303" s="169">
        <v>8.24</v>
      </c>
      <c r="K303" s="523"/>
      <c r="L303" s="523"/>
      <c r="M303" s="566"/>
    </row>
    <row r="304" spans="2:13" s="2" customFormat="1" ht="20.149999999999999" customHeight="1">
      <c r="B304" s="164"/>
      <c r="C304" s="479"/>
      <c r="D304" s="477"/>
      <c r="E304" s="142" t="s">
        <v>225</v>
      </c>
      <c r="F304" s="172" t="s">
        <v>70</v>
      </c>
      <c r="G304" s="173">
        <v>1.35</v>
      </c>
      <c r="H304" s="173">
        <v>1.1399999999999999</v>
      </c>
      <c r="I304" s="173">
        <v>1.2</v>
      </c>
      <c r="J304" s="173">
        <v>1.41</v>
      </c>
      <c r="K304" s="593"/>
      <c r="L304" s="593"/>
      <c r="M304" s="567"/>
    </row>
    <row r="305" spans="2:13" s="2" customFormat="1" ht="20.149999999999999" customHeight="1">
      <c r="B305" s="164"/>
      <c r="C305" s="479"/>
      <c r="D305" s="495" t="s">
        <v>327</v>
      </c>
      <c r="E305" s="176" t="s">
        <v>248</v>
      </c>
      <c r="F305" s="165" t="s">
        <v>70</v>
      </c>
      <c r="G305" s="178">
        <v>0.02</v>
      </c>
      <c r="H305" s="178">
        <v>0.02</v>
      </c>
      <c r="I305" s="178">
        <v>0.03</v>
      </c>
      <c r="J305" s="178">
        <v>0.06</v>
      </c>
      <c r="K305" s="592" t="s">
        <v>292</v>
      </c>
      <c r="L305" s="592" t="s">
        <v>316</v>
      </c>
      <c r="M305" s="565"/>
    </row>
    <row r="306" spans="2:13" s="2" customFormat="1" ht="20.149999999999999" customHeight="1">
      <c r="B306" s="164"/>
      <c r="C306" s="479"/>
      <c r="D306" s="476"/>
      <c r="E306" s="139" t="s">
        <v>249</v>
      </c>
      <c r="F306" s="140" t="s">
        <v>70</v>
      </c>
      <c r="G306" s="109">
        <v>0.68</v>
      </c>
      <c r="H306" s="109">
        <v>0.73</v>
      </c>
      <c r="I306" s="109">
        <v>0.93</v>
      </c>
      <c r="J306" s="109">
        <v>0.8</v>
      </c>
      <c r="K306" s="523"/>
      <c r="L306" s="523"/>
      <c r="M306" s="566"/>
    </row>
    <row r="307" spans="2:13" s="2" customFormat="1" ht="20.149999999999999" customHeight="1">
      <c r="B307" s="164"/>
      <c r="C307" s="479"/>
      <c r="D307" s="476"/>
      <c r="E307" s="139" t="s">
        <v>300</v>
      </c>
      <c r="F307" s="140" t="s">
        <v>70</v>
      </c>
      <c r="G307" s="109">
        <v>0.3</v>
      </c>
      <c r="H307" s="109">
        <v>0.28000000000000003</v>
      </c>
      <c r="I307" s="109">
        <v>0.4</v>
      </c>
      <c r="J307" s="109">
        <v>0.28000000000000003</v>
      </c>
      <c r="K307" s="523"/>
      <c r="L307" s="523"/>
      <c r="M307" s="566"/>
    </row>
    <row r="308" spans="2:13" s="2" customFormat="1" ht="20.149999999999999" customHeight="1">
      <c r="B308" s="164"/>
      <c r="C308" s="479"/>
      <c r="D308" s="476"/>
      <c r="E308" s="139" t="s">
        <v>251</v>
      </c>
      <c r="F308" s="140" t="s">
        <v>70</v>
      </c>
      <c r="G308" s="169">
        <v>4.22</v>
      </c>
      <c r="H308" s="169">
        <v>3.7</v>
      </c>
      <c r="I308" s="169">
        <v>5.29</v>
      </c>
      <c r="J308" s="169">
        <v>4.49</v>
      </c>
      <c r="K308" s="523"/>
      <c r="L308" s="523"/>
      <c r="M308" s="566"/>
    </row>
    <row r="309" spans="2:13" s="2" customFormat="1" ht="20.149999999999999" customHeight="1">
      <c r="B309" s="164"/>
      <c r="C309" s="479"/>
      <c r="D309" s="478"/>
      <c r="E309" s="197" t="s">
        <v>252</v>
      </c>
      <c r="F309" s="140" t="s">
        <v>70</v>
      </c>
      <c r="G309" s="171">
        <v>4.66</v>
      </c>
      <c r="H309" s="171">
        <v>3.54</v>
      </c>
      <c r="I309" s="171">
        <v>3.35</v>
      </c>
      <c r="J309" s="171">
        <v>5.73</v>
      </c>
      <c r="K309" s="586"/>
      <c r="L309" s="586"/>
      <c r="M309" s="605"/>
    </row>
    <row r="310" spans="2:13" s="2" customFormat="1" ht="20.149999999999999" customHeight="1">
      <c r="B310" s="164"/>
      <c r="C310" s="479"/>
      <c r="D310" s="477"/>
      <c r="E310" s="142" t="s">
        <v>253</v>
      </c>
      <c r="F310" s="172" t="s">
        <v>70</v>
      </c>
      <c r="G310" s="173">
        <v>0.28999999999999998</v>
      </c>
      <c r="H310" s="173">
        <v>0.49</v>
      </c>
      <c r="I310" s="173">
        <v>0.35</v>
      </c>
      <c r="J310" s="173">
        <v>0.57999999999999996</v>
      </c>
      <c r="K310" s="593"/>
      <c r="L310" s="593"/>
      <c r="M310" s="567"/>
    </row>
    <row r="311" spans="2:13" s="2" customFormat="1" ht="20.149999999999999" customHeight="1">
      <c r="B311" s="164"/>
      <c r="C311" s="216"/>
      <c r="D311" s="495" t="s">
        <v>328</v>
      </c>
      <c r="E311" s="176" t="s">
        <v>248</v>
      </c>
      <c r="F311" s="165" t="s">
        <v>70</v>
      </c>
      <c r="G311" s="178">
        <v>0.02</v>
      </c>
      <c r="H311" s="178">
        <v>0.01</v>
      </c>
      <c r="I311" s="178">
        <v>0.01</v>
      </c>
      <c r="J311" s="178">
        <v>0.03</v>
      </c>
      <c r="K311" s="516" t="s">
        <v>318</v>
      </c>
      <c r="L311" s="516" t="s">
        <v>321</v>
      </c>
      <c r="M311" s="313"/>
    </row>
    <row r="312" spans="2:13" s="2" customFormat="1" ht="20.149999999999999" customHeight="1">
      <c r="B312" s="164"/>
      <c r="C312" s="216"/>
      <c r="D312" s="476"/>
      <c r="E312" s="139" t="s">
        <v>249</v>
      </c>
      <c r="F312" s="140" t="s">
        <v>70</v>
      </c>
      <c r="G312" s="109">
        <v>0.18</v>
      </c>
      <c r="H312" s="109">
        <v>0.15</v>
      </c>
      <c r="I312" s="109">
        <v>0.1</v>
      </c>
      <c r="J312" s="109">
        <v>0.15</v>
      </c>
      <c r="K312" s="554"/>
      <c r="L312" s="554"/>
      <c r="M312" s="313"/>
    </row>
    <row r="313" spans="2:13" s="2" customFormat="1" ht="20.149999999999999" customHeight="1">
      <c r="B313" s="164"/>
      <c r="C313" s="216"/>
      <c r="D313" s="476"/>
      <c r="E313" s="139" t="s">
        <v>300</v>
      </c>
      <c r="F313" s="140" t="s">
        <v>70</v>
      </c>
      <c r="G313" s="109">
        <v>7.0000000000000007E-2</v>
      </c>
      <c r="H313" s="109">
        <v>0.08</v>
      </c>
      <c r="I313" s="109">
        <v>7.0000000000000007E-2</v>
      </c>
      <c r="J313" s="109">
        <v>0.04</v>
      </c>
      <c r="K313" s="554"/>
      <c r="L313" s="554"/>
      <c r="M313" s="313"/>
    </row>
    <row r="314" spans="2:13" s="2" customFormat="1" ht="20.149999999999999" customHeight="1">
      <c r="B314" s="164"/>
      <c r="C314" s="216"/>
      <c r="D314" s="476"/>
      <c r="E314" s="139" t="s">
        <v>251</v>
      </c>
      <c r="F314" s="140" t="s">
        <v>70</v>
      </c>
      <c r="G314" s="169">
        <v>1.81</v>
      </c>
      <c r="H314" s="169">
        <v>1.36</v>
      </c>
      <c r="I314" s="169">
        <v>1.59</v>
      </c>
      <c r="J314" s="169">
        <v>0.8</v>
      </c>
      <c r="K314" s="554"/>
      <c r="L314" s="554"/>
      <c r="M314" s="313"/>
    </row>
    <row r="315" spans="2:13" s="2" customFormat="1" ht="20.149999999999999" customHeight="1">
      <c r="B315" s="164"/>
      <c r="C315" s="216"/>
      <c r="D315" s="478"/>
      <c r="E315" s="197" t="s">
        <v>252</v>
      </c>
      <c r="F315" s="140" t="s">
        <v>70</v>
      </c>
      <c r="G315" s="171">
        <v>1</v>
      </c>
      <c r="H315" s="171">
        <v>0.86</v>
      </c>
      <c r="I315" s="171">
        <v>0.9</v>
      </c>
      <c r="J315" s="171">
        <v>1.74</v>
      </c>
      <c r="K315" s="554"/>
      <c r="L315" s="554"/>
      <c r="M315" s="313"/>
    </row>
    <row r="316" spans="2:13" s="2" customFormat="1" ht="20.149999999999999" customHeight="1">
      <c r="B316" s="164"/>
      <c r="C316" s="216"/>
      <c r="D316" s="494"/>
      <c r="E316" s="142" t="s">
        <v>253</v>
      </c>
      <c r="F316" s="172" t="s">
        <v>70</v>
      </c>
      <c r="G316" s="173">
        <v>0.17</v>
      </c>
      <c r="H316" s="173">
        <v>0.06</v>
      </c>
      <c r="I316" s="173">
        <v>0.14000000000000001</v>
      </c>
      <c r="J316" s="173">
        <v>0.19</v>
      </c>
      <c r="K316" s="517"/>
      <c r="L316" s="517"/>
      <c r="M316" s="313"/>
    </row>
    <row r="317" spans="2:13" s="2" customFormat="1" ht="25" customHeight="1">
      <c r="B317" s="164"/>
      <c r="C317" s="507" t="s">
        <v>329</v>
      </c>
      <c r="D317" s="480" t="s">
        <v>330</v>
      </c>
      <c r="E317" s="137" t="s">
        <v>331</v>
      </c>
      <c r="F317" s="77" t="s">
        <v>173</v>
      </c>
      <c r="G317" s="198">
        <f>G76</f>
        <v>43159</v>
      </c>
      <c r="H317" s="138">
        <f>H76</f>
        <v>41958</v>
      </c>
      <c r="I317" s="138">
        <v>41365</v>
      </c>
      <c r="J317" s="138">
        <v>40930</v>
      </c>
      <c r="K317" s="591" t="s">
        <v>332</v>
      </c>
      <c r="L317" s="603" t="s">
        <v>333</v>
      </c>
      <c r="M317" s="583"/>
    </row>
    <row r="318" spans="2:13" s="2" customFormat="1" ht="25" customHeight="1">
      <c r="B318" s="164"/>
      <c r="C318" s="479"/>
      <c r="D318" s="478"/>
      <c r="E318" s="197" t="s">
        <v>334</v>
      </c>
      <c r="F318" s="170" t="s">
        <v>173</v>
      </c>
      <c r="G318" s="199">
        <f>G74</f>
        <v>44641</v>
      </c>
      <c r="H318" s="200">
        <f>H74</f>
        <v>43634</v>
      </c>
      <c r="I318" s="200">
        <v>41920</v>
      </c>
      <c r="J318" s="200">
        <v>40350</v>
      </c>
      <c r="K318" s="554"/>
      <c r="L318" s="604"/>
      <c r="M318" s="582"/>
    </row>
    <row r="319" spans="2:13" s="2" customFormat="1" ht="25" customHeight="1">
      <c r="B319" s="164"/>
      <c r="C319" s="479"/>
      <c r="D319" s="495" t="s">
        <v>335</v>
      </c>
      <c r="E319" s="176" t="s">
        <v>331</v>
      </c>
      <c r="F319" s="165" t="s">
        <v>173</v>
      </c>
      <c r="G319" s="201">
        <v>1787</v>
      </c>
      <c r="H319" s="166">
        <v>1842</v>
      </c>
      <c r="I319" s="166">
        <v>1611</v>
      </c>
      <c r="J319" s="166">
        <v>1604</v>
      </c>
      <c r="K319" s="554"/>
      <c r="L319" s="516" t="s">
        <v>336</v>
      </c>
      <c r="M319" s="584"/>
    </row>
    <row r="320" spans="2:13" s="2" customFormat="1" ht="25" customHeight="1">
      <c r="B320" s="164"/>
      <c r="C320" s="479"/>
      <c r="D320" s="477"/>
      <c r="E320" s="142" t="s">
        <v>334</v>
      </c>
      <c r="F320" s="172" t="s">
        <v>173</v>
      </c>
      <c r="G320" s="199">
        <v>2905</v>
      </c>
      <c r="H320" s="200">
        <v>2090</v>
      </c>
      <c r="I320" s="200">
        <v>1961</v>
      </c>
      <c r="J320" s="200">
        <v>1763</v>
      </c>
      <c r="K320" s="554"/>
      <c r="L320" s="554"/>
      <c r="M320" s="585"/>
    </row>
    <row r="321" spans="2:13" s="2" customFormat="1" ht="25" customHeight="1">
      <c r="B321" s="164"/>
      <c r="C321" s="479"/>
      <c r="D321" s="495" t="s">
        <v>337</v>
      </c>
      <c r="E321" s="176" t="s">
        <v>331</v>
      </c>
      <c r="F321" s="140" t="s">
        <v>173</v>
      </c>
      <c r="G321" s="201">
        <v>1733</v>
      </c>
      <c r="H321" s="166">
        <v>1758</v>
      </c>
      <c r="I321" s="166">
        <v>1549</v>
      </c>
      <c r="J321" s="166">
        <v>1572</v>
      </c>
      <c r="K321" s="554"/>
      <c r="L321" s="554"/>
      <c r="M321" s="584"/>
    </row>
    <row r="322" spans="2:13" s="2" customFormat="1" ht="25" customHeight="1">
      <c r="B322" s="164"/>
      <c r="C322" s="479"/>
      <c r="D322" s="477"/>
      <c r="E322" s="142" t="s">
        <v>334</v>
      </c>
      <c r="F322" s="172" t="s">
        <v>173</v>
      </c>
      <c r="G322" s="199">
        <v>1852</v>
      </c>
      <c r="H322" s="200">
        <v>1131</v>
      </c>
      <c r="I322" s="200">
        <v>1070</v>
      </c>
      <c r="J322" s="200">
        <v>962</v>
      </c>
      <c r="K322" s="554"/>
      <c r="L322" s="554"/>
      <c r="M322" s="585"/>
    </row>
    <row r="323" spans="2:13" s="2" customFormat="1" ht="25" customHeight="1">
      <c r="B323" s="164"/>
      <c r="C323" s="479"/>
      <c r="D323" s="495" t="s">
        <v>338</v>
      </c>
      <c r="E323" s="176" t="s">
        <v>331</v>
      </c>
      <c r="F323" s="165" t="s">
        <v>173</v>
      </c>
      <c r="G323" s="201">
        <v>54</v>
      </c>
      <c r="H323" s="166">
        <v>84</v>
      </c>
      <c r="I323" s="166">
        <v>62</v>
      </c>
      <c r="J323" s="166">
        <v>32</v>
      </c>
      <c r="K323" s="554"/>
      <c r="L323" s="554"/>
      <c r="M323" s="584"/>
    </row>
    <row r="324" spans="2:13" s="2" customFormat="1" ht="25" customHeight="1">
      <c r="B324" s="164"/>
      <c r="C324" s="479"/>
      <c r="D324" s="477"/>
      <c r="E324" s="142" t="s">
        <v>334</v>
      </c>
      <c r="F324" s="172" t="s">
        <v>173</v>
      </c>
      <c r="G324" s="199">
        <v>1053</v>
      </c>
      <c r="H324" s="200">
        <v>959</v>
      </c>
      <c r="I324" s="200">
        <v>891</v>
      </c>
      <c r="J324" s="200">
        <v>801</v>
      </c>
      <c r="K324" s="554"/>
      <c r="L324" s="554"/>
      <c r="M324" s="585"/>
    </row>
    <row r="325" spans="2:13" s="2" customFormat="1" ht="25" customHeight="1">
      <c r="B325" s="164"/>
      <c r="C325" s="479"/>
      <c r="D325" s="495" t="s">
        <v>339</v>
      </c>
      <c r="E325" s="176" t="s">
        <v>331</v>
      </c>
      <c r="F325" s="165" t="s">
        <v>173</v>
      </c>
      <c r="G325" s="201">
        <v>1813</v>
      </c>
      <c r="H325" s="166">
        <v>1812</v>
      </c>
      <c r="I325" s="166">
        <v>1633</v>
      </c>
      <c r="J325" s="166">
        <v>1634</v>
      </c>
      <c r="K325" s="554"/>
      <c r="L325" s="554"/>
      <c r="M325" s="584"/>
    </row>
    <row r="326" spans="2:13" s="2" customFormat="1" ht="25" customHeight="1">
      <c r="B326" s="164"/>
      <c r="C326" s="479"/>
      <c r="D326" s="477"/>
      <c r="E326" s="142" t="s">
        <v>334</v>
      </c>
      <c r="F326" s="172" t="s">
        <v>173</v>
      </c>
      <c r="G326" s="199">
        <v>2944</v>
      </c>
      <c r="H326" s="200">
        <v>2184</v>
      </c>
      <c r="I326" s="200">
        <v>2029</v>
      </c>
      <c r="J326" s="200">
        <v>1853</v>
      </c>
      <c r="K326" s="554"/>
      <c r="L326" s="554"/>
      <c r="M326" s="585"/>
    </row>
    <row r="327" spans="2:13" s="2" customFormat="1" ht="25" customHeight="1">
      <c r="B327" s="164"/>
      <c r="C327" s="479"/>
      <c r="D327" s="495" t="s">
        <v>340</v>
      </c>
      <c r="E327" s="176" t="s">
        <v>331</v>
      </c>
      <c r="F327" s="165" t="s">
        <v>173</v>
      </c>
      <c r="G327" s="201">
        <v>1799</v>
      </c>
      <c r="H327" s="166">
        <v>1803</v>
      </c>
      <c r="I327" s="166">
        <v>1629</v>
      </c>
      <c r="J327" s="166">
        <v>1622</v>
      </c>
      <c r="K327" s="554"/>
      <c r="L327" s="554"/>
      <c r="M327" s="584"/>
    </row>
    <row r="328" spans="2:13" s="2" customFormat="1" ht="25" customHeight="1">
      <c r="B328" s="164"/>
      <c r="C328" s="479"/>
      <c r="D328" s="477"/>
      <c r="E328" s="142" t="s">
        <v>334</v>
      </c>
      <c r="F328" s="172" t="s">
        <v>173</v>
      </c>
      <c r="G328" s="199">
        <v>2923</v>
      </c>
      <c r="H328" s="200">
        <v>2169</v>
      </c>
      <c r="I328" s="200">
        <v>2007</v>
      </c>
      <c r="J328" s="200">
        <v>1833</v>
      </c>
      <c r="K328" s="554"/>
      <c r="L328" s="554"/>
      <c r="M328" s="585"/>
    </row>
    <row r="329" spans="2:13" s="2" customFormat="1" ht="25" customHeight="1">
      <c r="B329" s="164"/>
      <c r="C329" s="479"/>
      <c r="D329" s="495" t="s">
        <v>341</v>
      </c>
      <c r="E329" s="176" t="s">
        <v>331</v>
      </c>
      <c r="F329" s="165" t="s">
        <v>173</v>
      </c>
      <c r="G329" s="201">
        <v>14</v>
      </c>
      <c r="H329" s="166">
        <v>9</v>
      </c>
      <c r="I329" s="166">
        <v>4</v>
      </c>
      <c r="J329" s="166">
        <v>12</v>
      </c>
      <c r="K329" s="554"/>
      <c r="L329" s="554"/>
      <c r="M329" s="584"/>
    </row>
    <row r="330" spans="2:13" s="2" customFormat="1" ht="25" customHeight="1">
      <c r="B330" s="164"/>
      <c r="C330" s="479"/>
      <c r="D330" s="477"/>
      <c r="E330" s="142" t="s">
        <v>334</v>
      </c>
      <c r="F330" s="172" t="s">
        <v>173</v>
      </c>
      <c r="G330" s="199">
        <v>21</v>
      </c>
      <c r="H330" s="200">
        <v>15</v>
      </c>
      <c r="I330" s="200">
        <v>22</v>
      </c>
      <c r="J330" s="200">
        <v>20</v>
      </c>
      <c r="K330" s="554"/>
      <c r="L330" s="554"/>
      <c r="M330" s="585"/>
    </row>
    <row r="331" spans="2:13" s="2" customFormat="1" ht="25" customHeight="1">
      <c r="B331" s="164"/>
      <c r="C331" s="479"/>
      <c r="D331" s="495" t="s">
        <v>342</v>
      </c>
      <c r="E331" s="176" t="s">
        <v>331</v>
      </c>
      <c r="F331" s="165" t="s">
        <v>173</v>
      </c>
      <c r="G331" s="201">
        <v>1625</v>
      </c>
      <c r="H331" s="166">
        <v>1630</v>
      </c>
      <c r="I331" s="166">
        <v>1636</v>
      </c>
      <c r="J331" s="166">
        <v>1297</v>
      </c>
      <c r="K331" s="554"/>
      <c r="L331" s="554"/>
      <c r="M331" s="584"/>
    </row>
    <row r="332" spans="2:13" s="2" customFormat="1" ht="25" customHeight="1">
      <c r="B332" s="164"/>
      <c r="C332" s="479"/>
      <c r="D332" s="477"/>
      <c r="E332" s="142" t="s">
        <v>334</v>
      </c>
      <c r="F332" s="172" t="s">
        <v>173</v>
      </c>
      <c r="G332" s="199">
        <v>2087</v>
      </c>
      <c r="H332" s="200">
        <v>2547</v>
      </c>
      <c r="I332" s="200">
        <v>1880</v>
      </c>
      <c r="J332" s="200">
        <v>824</v>
      </c>
      <c r="K332" s="554"/>
      <c r="L332" s="558"/>
      <c r="M332" s="585"/>
    </row>
    <row r="333" spans="2:13" s="2" customFormat="1" ht="39.75" customHeight="1">
      <c r="B333" s="164"/>
      <c r="C333" s="479"/>
      <c r="D333" s="495" t="s">
        <v>343</v>
      </c>
      <c r="E333" s="176" t="s">
        <v>331</v>
      </c>
      <c r="F333" s="165" t="s">
        <v>70</v>
      </c>
      <c r="G333" s="202">
        <v>99.22999999999999</v>
      </c>
      <c r="H333" s="178">
        <v>99.5</v>
      </c>
      <c r="I333" s="178">
        <v>99.76</v>
      </c>
      <c r="J333" s="178">
        <v>99.27</v>
      </c>
      <c r="K333" s="554"/>
      <c r="L333" s="516" t="s">
        <v>344</v>
      </c>
      <c r="M333" s="584"/>
    </row>
    <row r="334" spans="2:13" s="2" customFormat="1" ht="39.75" customHeight="1">
      <c r="B334" s="164"/>
      <c r="C334" s="479"/>
      <c r="D334" s="477"/>
      <c r="E334" s="142" t="s">
        <v>334</v>
      </c>
      <c r="F334" s="172" t="s">
        <v>70</v>
      </c>
      <c r="G334" s="203">
        <v>99.29</v>
      </c>
      <c r="H334" s="173">
        <v>99.31</v>
      </c>
      <c r="I334" s="173">
        <v>98.92</v>
      </c>
      <c r="J334" s="173">
        <v>98.92</v>
      </c>
      <c r="K334" s="554"/>
      <c r="L334" s="558"/>
      <c r="M334" s="585"/>
    </row>
    <row r="335" spans="2:13" s="2" customFormat="1" ht="39.75" customHeight="1">
      <c r="B335" s="164"/>
      <c r="C335" s="479"/>
      <c r="D335" s="495" t="s">
        <v>345</v>
      </c>
      <c r="E335" s="176" t="s">
        <v>331</v>
      </c>
      <c r="F335" s="165" t="s">
        <v>70</v>
      </c>
      <c r="G335" s="202">
        <v>90.53</v>
      </c>
      <c r="H335" s="178">
        <v>90.61</v>
      </c>
      <c r="I335" s="178">
        <v>90.74</v>
      </c>
      <c r="J335" s="178">
        <v>88.03</v>
      </c>
      <c r="K335" s="554"/>
      <c r="L335" s="620" t="s">
        <v>346</v>
      </c>
      <c r="M335" s="584"/>
    </row>
    <row r="336" spans="2:13" s="2" customFormat="1" ht="39.75" customHeight="1">
      <c r="B336" s="164"/>
      <c r="C336" s="493"/>
      <c r="D336" s="477"/>
      <c r="E336" s="142" t="s">
        <v>334</v>
      </c>
      <c r="F336" s="172" t="s">
        <v>70</v>
      </c>
      <c r="G336" s="203">
        <v>85.78</v>
      </c>
      <c r="H336" s="173">
        <v>87.14</v>
      </c>
      <c r="I336" s="173">
        <v>86.68</v>
      </c>
      <c r="J336" s="173">
        <v>81.510000000000005</v>
      </c>
      <c r="K336" s="517"/>
      <c r="L336" s="621"/>
      <c r="M336" s="557"/>
    </row>
    <row r="337" spans="2:13" s="2" customFormat="1" ht="84" customHeight="1">
      <c r="B337" s="164"/>
      <c r="C337" s="594" t="s">
        <v>347</v>
      </c>
      <c r="D337" s="595"/>
      <c r="E337" s="135" t="s">
        <v>348</v>
      </c>
      <c r="F337" s="154" t="s">
        <v>70</v>
      </c>
      <c r="G337" s="204">
        <v>4.3899999999999997</v>
      </c>
      <c r="H337" s="204">
        <v>4.55</v>
      </c>
      <c r="I337" s="204">
        <v>5.24</v>
      </c>
      <c r="J337" s="204">
        <v>5.48</v>
      </c>
      <c r="K337" s="135"/>
      <c r="L337" s="205" t="s">
        <v>349</v>
      </c>
      <c r="M337" s="155"/>
    </row>
    <row r="338" spans="2:13" s="2" customFormat="1" ht="20.149999999999999" customHeight="1">
      <c r="B338" s="164"/>
      <c r="C338" s="507" t="s">
        <v>350</v>
      </c>
      <c r="D338" s="475" t="s">
        <v>351</v>
      </c>
      <c r="E338" s="137" t="s">
        <v>244</v>
      </c>
      <c r="F338" s="77" t="s">
        <v>173</v>
      </c>
      <c r="G338" s="138">
        <v>51</v>
      </c>
      <c r="H338" s="138">
        <v>33</v>
      </c>
      <c r="I338" s="138">
        <v>52.09</v>
      </c>
      <c r="J338" s="138">
        <v>32.79462025316456</v>
      </c>
      <c r="K338" s="600" t="s">
        <v>352</v>
      </c>
      <c r="L338" s="591" t="s">
        <v>353</v>
      </c>
      <c r="M338" s="559"/>
    </row>
    <row r="339" spans="2:13" s="2" customFormat="1" ht="20.149999999999999" customHeight="1">
      <c r="B339" s="164"/>
      <c r="C339" s="479"/>
      <c r="D339" s="476"/>
      <c r="E339" s="139" t="s">
        <v>248</v>
      </c>
      <c r="F339" s="140" t="s">
        <v>173</v>
      </c>
      <c r="G339" s="141">
        <v>81</v>
      </c>
      <c r="H339" s="141">
        <v>46</v>
      </c>
      <c r="I339" s="141">
        <v>63.74</v>
      </c>
      <c r="J339" s="141">
        <v>58.168848920863297</v>
      </c>
      <c r="K339" s="601"/>
      <c r="L339" s="554"/>
      <c r="M339" s="560"/>
    </row>
    <row r="340" spans="2:13" s="2" customFormat="1" ht="20.149999999999999" customHeight="1">
      <c r="B340" s="164"/>
      <c r="C340" s="479"/>
      <c r="D340" s="476"/>
      <c r="E340" s="139" t="s">
        <v>249</v>
      </c>
      <c r="F340" s="140" t="s">
        <v>173</v>
      </c>
      <c r="G340" s="141">
        <v>49</v>
      </c>
      <c r="H340" s="141">
        <v>39</v>
      </c>
      <c r="I340" s="141">
        <v>36.94</v>
      </c>
      <c r="J340" s="141">
        <v>31.347840060929233</v>
      </c>
      <c r="K340" s="601"/>
      <c r="L340" s="554"/>
      <c r="M340" s="560"/>
    </row>
    <row r="341" spans="2:13" s="2" customFormat="1" ht="20.149999999999999" customHeight="1">
      <c r="B341" s="164"/>
      <c r="C341" s="479"/>
      <c r="D341" s="476"/>
      <c r="E341" s="139" t="s">
        <v>250</v>
      </c>
      <c r="F341" s="140" t="s">
        <v>173</v>
      </c>
      <c r="G341" s="141">
        <v>32</v>
      </c>
      <c r="H341" s="141">
        <v>28</v>
      </c>
      <c r="I341" s="141">
        <v>22.31</v>
      </c>
      <c r="J341" s="141">
        <v>27.498911695531298</v>
      </c>
      <c r="K341" s="601"/>
      <c r="L341" s="554"/>
      <c r="M341" s="560"/>
    </row>
    <row r="342" spans="2:13" s="2" customFormat="1" ht="20.149999999999999" customHeight="1">
      <c r="B342" s="164"/>
      <c r="C342" s="479"/>
      <c r="D342" s="476"/>
      <c r="E342" s="139" t="s">
        <v>251</v>
      </c>
      <c r="F342" s="140" t="s">
        <v>173</v>
      </c>
      <c r="G342" s="141">
        <v>49</v>
      </c>
      <c r="H342" s="141">
        <v>38</v>
      </c>
      <c r="I342" s="141">
        <v>33.06</v>
      </c>
      <c r="J342" s="141">
        <v>25.803861000538141</v>
      </c>
      <c r="K342" s="601"/>
      <c r="L342" s="554"/>
      <c r="M342" s="560"/>
    </row>
    <row r="343" spans="2:13" s="2" customFormat="1" ht="20.149999999999999" customHeight="1">
      <c r="B343" s="164"/>
      <c r="C343" s="479"/>
      <c r="D343" s="476"/>
      <c r="E343" s="139" t="s">
        <v>252</v>
      </c>
      <c r="F343" s="140" t="s">
        <v>173</v>
      </c>
      <c r="G343" s="141">
        <v>29</v>
      </c>
      <c r="H343" s="141">
        <v>30.31</v>
      </c>
      <c r="I343" s="141">
        <v>22.2</v>
      </c>
      <c r="J343" s="141">
        <v>18.54196398474236</v>
      </c>
      <c r="K343" s="601"/>
      <c r="L343" s="554"/>
      <c r="M343" s="560"/>
    </row>
    <row r="344" spans="2:13" s="2" customFormat="1" ht="20.149999999999999" customHeight="1">
      <c r="B344" s="164"/>
      <c r="C344" s="479"/>
      <c r="D344" s="476"/>
      <c r="E344" s="139" t="s">
        <v>253</v>
      </c>
      <c r="F344" s="140" t="s">
        <v>173</v>
      </c>
      <c r="G344" s="141">
        <v>63</v>
      </c>
      <c r="H344" s="141">
        <v>29.04</v>
      </c>
      <c r="I344" s="141">
        <v>32.950000000000003</v>
      </c>
      <c r="J344" s="141">
        <v>28.000799999999998</v>
      </c>
      <c r="K344" s="601"/>
      <c r="L344" s="554"/>
      <c r="M344" s="560"/>
    </row>
    <row r="345" spans="2:13" s="2" customFormat="1" ht="20.149999999999999" customHeight="1">
      <c r="B345" s="164"/>
      <c r="C345" s="479"/>
      <c r="D345" s="477"/>
      <c r="E345" s="142" t="s">
        <v>254</v>
      </c>
      <c r="F345" s="172" t="s">
        <v>173</v>
      </c>
      <c r="G345" s="200">
        <v>53</v>
      </c>
      <c r="H345" s="200">
        <v>37.1</v>
      </c>
      <c r="I345" s="200">
        <v>45.33</v>
      </c>
      <c r="J345" s="200">
        <v>41.512232537577319</v>
      </c>
      <c r="K345" s="599"/>
      <c r="L345" s="554"/>
      <c r="M345" s="561"/>
    </row>
    <row r="346" spans="2:13" s="2" customFormat="1" ht="20.149999999999999" customHeight="1">
      <c r="B346" s="164"/>
      <c r="C346" s="479"/>
      <c r="D346" s="480" t="s">
        <v>354</v>
      </c>
      <c r="E346" s="191" t="s">
        <v>235</v>
      </c>
      <c r="F346" s="167" t="s">
        <v>173</v>
      </c>
      <c r="G346" s="175">
        <v>43</v>
      </c>
      <c r="H346" s="175">
        <v>35</v>
      </c>
      <c r="I346" s="175">
        <v>30</v>
      </c>
      <c r="J346" s="175">
        <v>25</v>
      </c>
      <c r="K346" s="579" t="s">
        <v>352</v>
      </c>
      <c r="L346" s="554"/>
      <c r="M346" s="562"/>
    </row>
    <row r="347" spans="2:13" s="2" customFormat="1" ht="20.149999999999999" customHeight="1">
      <c r="B347" s="164"/>
      <c r="C347" s="479"/>
      <c r="D347" s="477"/>
      <c r="E347" s="142" t="s">
        <v>237</v>
      </c>
      <c r="F347" s="172" t="s">
        <v>173</v>
      </c>
      <c r="G347" s="200">
        <v>42</v>
      </c>
      <c r="H347" s="200">
        <v>36</v>
      </c>
      <c r="I347" s="200">
        <v>31</v>
      </c>
      <c r="J347" s="200">
        <v>25</v>
      </c>
      <c r="K347" s="599"/>
      <c r="L347" s="554"/>
      <c r="M347" s="561"/>
    </row>
    <row r="348" spans="2:13" s="2" customFormat="1" ht="20.149999999999999" customHeight="1">
      <c r="B348" s="164"/>
      <c r="C348" s="479"/>
      <c r="D348" s="495" t="s">
        <v>355</v>
      </c>
      <c r="E348" s="176" t="s">
        <v>256</v>
      </c>
      <c r="F348" s="165" t="s">
        <v>173</v>
      </c>
      <c r="G348" s="166">
        <v>39.748346456692637</v>
      </c>
      <c r="H348" s="166">
        <v>37.277095503531072</v>
      </c>
      <c r="I348" s="166">
        <v>33.090000000000003</v>
      </c>
      <c r="J348" s="166">
        <v>27.380465601918317</v>
      </c>
      <c r="K348" s="516" t="s">
        <v>356</v>
      </c>
      <c r="L348" s="554"/>
      <c r="M348" s="584"/>
    </row>
    <row r="349" spans="2:13" s="2" customFormat="1" ht="20.149999999999999" customHeight="1">
      <c r="B349" s="164"/>
      <c r="C349" s="479"/>
      <c r="D349" s="476"/>
      <c r="E349" s="139" t="s">
        <v>259</v>
      </c>
      <c r="F349" s="140" t="s">
        <v>173</v>
      </c>
      <c r="G349" s="141">
        <v>46.111077563470509</v>
      </c>
      <c r="H349" s="141">
        <v>36.579757115749729</v>
      </c>
      <c r="I349" s="141">
        <v>30.98</v>
      </c>
      <c r="J349" s="141">
        <v>24.76646385298881</v>
      </c>
      <c r="K349" s="554"/>
      <c r="L349" s="554"/>
      <c r="M349" s="556"/>
    </row>
    <row r="350" spans="2:13" s="2" customFormat="1" ht="20.149999999999999" customHeight="1">
      <c r="B350" s="164"/>
      <c r="C350" s="479"/>
      <c r="D350" s="477"/>
      <c r="E350" s="142" t="s">
        <v>260</v>
      </c>
      <c r="F350" s="172" t="s">
        <v>173</v>
      </c>
      <c r="G350" s="200">
        <v>28.023011464365897</v>
      </c>
      <c r="H350" s="200">
        <v>21.770279452690048</v>
      </c>
      <c r="I350" s="200">
        <v>20.32</v>
      </c>
      <c r="J350" s="200">
        <v>18.911777430597319</v>
      </c>
      <c r="K350" s="558"/>
      <c r="L350" s="554"/>
      <c r="M350" s="585"/>
    </row>
    <row r="351" spans="2:13" s="2" customFormat="1" ht="20.149999999999999" customHeight="1">
      <c r="B351" s="164"/>
      <c r="C351" s="479"/>
      <c r="D351" s="495" t="s">
        <v>357</v>
      </c>
      <c r="E351" s="176" t="s">
        <v>265</v>
      </c>
      <c r="F351" s="165" t="s">
        <v>173</v>
      </c>
      <c r="G351" s="206">
        <v>44</v>
      </c>
      <c r="H351" s="166">
        <v>35.7233252754475</v>
      </c>
      <c r="I351" s="166">
        <v>31.27</v>
      </c>
      <c r="J351" s="166">
        <v>25.5</v>
      </c>
      <c r="K351" s="596" t="s">
        <v>356</v>
      </c>
      <c r="L351" s="554"/>
      <c r="M351" s="581"/>
    </row>
    <row r="352" spans="2:13" s="2" customFormat="1" ht="20.149999999999999" customHeight="1">
      <c r="B352" s="164"/>
      <c r="C352" s="479"/>
      <c r="D352" s="476"/>
      <c r="E352" s="139" t="s">
        <v>268</v>
      </c>
      <c r="F352" s="140" t="s">
        <v>173</v>
      </c>
      <c r="G352" s="207">
        <v>38</v>
      </c>
      <c r="H352" s="141">
        <v>34.189315571529299</v>
      </c>
      <c r="I352" s="141">
        <v>28.79</v>
      </c>
      <c r="J352" s="141">
        <v>23.76</v>
      </c>
      <c r="K352" s="545"/>
      <c r="L352" s="554"/>
      <c r="M352" s="587"/>
    </row>
    <row r="353" spans="2:13" s="2" customFormat="1" ht="20.149999999999999" customHeight="1">
      <c r="B353" s="164"/>
      <c r="C353" s="479"/>
      <c r="D353" s="476"/>
      <c r="E353" s="139" t="s">
        <v>269</v>
      </c>
      <c r="F353" s="140" t="s">
        <v>173</v>
      </c>
      <c r="G353" s="141">
        <v>49</v>
      </c>
      <c r="H353" s="141">
        <v>44.289896013864826</v>
      </c>
      <c r="I353" s="141">
        <v>35.590000000000003</v>
      </c>
      <c r="J353" s="141">
        <v>28.85</v>
      </c>
      <c r="K353" s="545"/>
      <c r="L353" s="554"/>
      <c r="M353" s="587"/>
    </row>
    <row r="354" spans="2:13" s="2" customFormat="1" ht="20.149999999999999" customHeight="1">
      <c r="B354" s="164"/>
      <c r="C354" s="479"/>
      <c r="D354" s="476"/>
      <c r="E354" s="139" t="s">
        <v>358</v>
      </c>
      <c r="F354" s="140" t="s">
        <v>173</v>
      </c>
      <c r="G354" s="141">
        <v>34</v>
      </c>
      <c r="H354" s="141">
        <v>25.419603174603186</v>
      </c>
      <c r="I354" s="141">
        <v>30.33</v>
      </c>
      <c r="J354" s="141">
        <v>18.670000000000002</v>
      </c>
      <c r="K354" s="545"/>
      <c r="L354" s="554"/>
      <c r="M354" s="587"/>
    </row>
    <row r="355" spans="2:13" s="2" customFormat="1" ht="20.149999999999999" customHeight="1">
      <c r="B355" s="164"/>
      <c r="C355" s="479"/>
      <c r="D355" s="477"/>
      <c r="E355" s="142" t="s">
        <v>296</v>
      </c>
      <c r="F355" s="172" t="s">
        <v>173</v>
      </c>
      <c r="G355" s="200">
        <v>28</v>
      </c>
      <c r="H355" s="200">
        <v>30.768882783882773</v>
      </c>
      <c r="I355" s="200">
        <v>18.38</v>
      </c>
      <c r="J355" s="200">
        <v>17.27</v>
      </c>
      <c r="K355" s="597"/>
      <c r="L355" s="554"/>
      <c r="M355" s="582"/>
    </row>
    <row r="356" spans="2:13" s="2" customFormat="1" ht="20.149999999999999" customHeight="1">
      <c r="B356" s="164"/>
      <c r="C356" s="479"/>
      <c r="D356" s="495" t="s">
        <v>359</v>
      </c>
      <c r="E356" s="176" t="s">
        <v>360</v>
      </c>
      <c r="F356" s="165" t="s">
        <v>173</v>
      </c>
      <c r="G356" s="166">
        <v>81.319999999999993</v>
      </c>
      <c r="H356" s="166">
        <v>45.97</v>
      </c>
      <c r="I356" s="166">
        <v>56.1</v>
      </c>
      <c r="J356" s="166">
        <v>60.579262295081946</v>
      </c>
      <c r="K356" s="516" t="s">
        <v>356</v>
      </c>
      <c r="L356" s="554"/>
      <c r="M356" s="584"/>
    </row>
    <row r="357" spans="2:13" s="2" customFormat="1" ht="20.149999999999999" customHeight="1">
      <c r="B357" s="164"/>
      <c r="C357" s="479"/>
      <c r="D357" s="476"/>
      <c r="E357" s="139" t="s">
        <v>361</v>
      </c>
      <c r="F357" s="140" t="s">
        <v>173</v>
      </c>
      <c r="G357" s="141">
        <v>66.13</v>
      </c>
      <c r="H357" s="141">
        <v>57.25</v>
      </c>
      <c r="I357" s="141">
        <v>62.21</v>
      </c>
      <c r="J357" s="141">
        <v>44.701992914083277</v>
      </c>
      <c r="K357" s="554"/>
      <c r="L357" s="554"/>
      <c r="M357" s="556"/>
    </row>
    <row r="358" spans="2:13" s="2" customFormat="1" ht="20.149999999999999" customHeight="1">
      <c r="B358" s="164"/>
      <c r="C358" s="479"/>
      <c r="D358" s="616"/>
      <c r="E358" s="459" t="s">
        <v>362</v>
      </c>
      <c r="F358" s="460" t="s">
        <v>173</v>
      </c>
      <c r="G358" s="461">
        <v>40.94</v>
      </c>
      <c r="H358" s="461">
        <v>33.64</v>
      </c>
      <c r="I358" s="461">
        <v>36.64</v>
      </c>
      <c r="J358" s="461">
        <v>28.564382679929857</v>
      </c>
      <c r="K358" s="598"/>
      <c r="L358" s="558"/>
      <c r="M358" s="585"/>
    </row>
    <row r="359" spans="2:13" s="2" customFormat="1" ht="20.149999999999999" customHeight="1">
      <c r="B359" s="164"/>
      <c r="C359" s="479"/>
      <c r="D359" s="622" t="s">
        <v>363</v>
      </c>
      <c r="E359" s="623"/>
      <c r="F359" s="460" t="s">
        <v>173</v>
      </c>
      <c r="G359" s="461">
        <v>43.91</v>
      </c>
      <c r="H359" s="461">
        <v>37.5</v>
      </c>
      <c r="I359" s="461">
        <v>32</v>
      </c>
      <c r="J359" s="461">
        <v>26</v>
      </c>
      <c r="K359" s="626" t="s">
        <v>356</v>
      </c>
      <c r="L359" s="217"/>
      <c r="M359" s="220"/>
    </row>
    <row r="360" spans="2:13" s="2" customFormat="1" ht="20.149999999999999" customHeight="1">
      <c r="B360" s="164"/>
      <c r="C360" s="479"/>
      <c r="D360" s="624" t="s">
        <v>364</v>
      </c>
      <c r="E360" s="625"/>
      <c r="F360" s="218" t="s">
        <v>365</v>
      </c>
      <c r="G360" s="208">
        <v>1277.6400000000001</v>
      </c>
      <c r="H360" s="208">
        <v>1234.95</v>
      </c>
      <c r="I360" s="208">
        <v>1456</v>
      </c>
      <c r="J360" s="208">
        <v>1325</v>
      </c>
      <c r="K360" s="558"/>
      <c r="L360" s="217"/>
      <c r="M360" s="220"/>
    </row>
    <row r="361" spans="2:13" s="2" customFormat="1" ht="20.149999999999999" customHeight="1">
      <c r="B361" s="164"/>
      <c r="C361" s="479"/>
      <c r="D361" s="492" t="s">
        <v>366</v>
      </c>
      <c r="E361" s="516" t="s">
        <v>367</v>
      </c>
      <c r="F361" s="165" t="s">
        <v>173</v>
      </c>
      <c r="G361" s="166">
        <v>88779</v>
      </c>
      <c r="H361" s="166">
        <v>86197</v>
      </c>
      <c r="I361" s="166">
        <v>84428</v>
      </c>
      <c r="J361" s="166">
        <v>82169</v>
      </c>
      <c r="K361" s="516" t="s">
        <v>368</v>
      </c>
      <c r="L361" s="516" t="s">
        <v>369</v>
      </c>
      <c r="M361" s="590" t="s">
        <v>370</v>
      </c>
    </row>
    <row r="362" spans="2:13" s="2" customFormat="1" ht="20.149999999999999" customHeight="1">
      <c r="B362" s="164"/>
      <c r="C362" s="479"/>
      <c r="D362" s="479"/>
      <c r="E362" s="558"/>
      <c r="F362" s="172" t="s">
        <v>70</v>
      </c>
      <c r="G362" s="208">
        <v>98.782726736617221</v>
      </c>
      <c r="H362" s="208">
        <v>97.692473337640109</v>
      </c>
      <c r="I362" s="208">
        <v>98.2</v>
      </c>
      <c r="J362" s="208">
        <v>98.2</v>
      </c>
      <c r="K362" s="554"/>
      <c r="L362" s="554"/>
      <c r="M362" s="556"/>
    </row>
    <row r="363" spans="2:13" s="2" customFormat="1" ht="20.149999999999999" customHeight="1">
      <c r="B363" s="164"/>
      <c r="C363" s="479"/>
      <c r="D363" s="479"/>
      <c r="E363" s="516" t="s">
        <v>371</v>
      </c>
      <c r="F363" s="165" t="s">
        <v>173</v>
      </c>
      <c r="G363" s="166">
        <v>87358</v>
      </c>
      <c r="H363" s="166">
        <v>85775</v>
      </c>
      <c r="I363" s="166">
        <v>84180</v>
      </c>
      <c r="J363" s="166">
        <v>81976</v>
      </c>
      <c r="K363" s="554"/>
      <c r="L363" s="554"/>
      <c r="M363" s="556"/>
    </row>
    <row r="364" spans="2:13" s="2" customFormat="1" ht="20.149999999999999" customHeight="1">
      <c r="B364" s="164"/>
      <c r="C364" s="479"/>
      <c r="D364" s="479"/>
      <c r="E364" s="558"/>
      <c r="F364" s="172" t="s">
        <v>70</v>
      </c>
      <c r="G364" s="208">
        <v>97.201606711693174</v>
      </c>
      <c r="H364" s="208">
        <v>97.214194235716803</v>
      </c>
      <c r="I364" s="208">
        <v>97.9</v>
      </c>
      <c r="J364" s="208">
        <v>97.9</v>
      </c>
      <c r="K364" s="554"/>
      <c r="L364" s="554"/>
      <c r="M364" s="556"/>
    </row>
    <row r="365" spans="2:13" s="2" customFormat="1" ht="20.149999999999999" customHeight="1">
      <c r="B365" s="164"/>
      <c r="C365" s="479"/>
      <c r="D365" s="479"/>
      <c r="E365" s="516" t="s">
        <v>372</v>
      </c>
      <c r="F365" s="165" t="s">
        <v>173</v>
      </c>
      <c r="G365" s="166">
        <v>85994</v>
      </c>
      <c r="H365" s="166">
        <v>84873</v>
      </c>
      <c r="I365" s="166">
        <v>84039</v>
      </c>
      <c r="J365" s="166">
        <v>82639</v>
      </c>
      <c r="K365" s="554"/>
      <c r="L365" s="554"/>
      <c r="M365" s="556"/>
    </row>
    <row r="366" spans="2:13" s="2" customFormat="1" ht="20.149999999999999" customHeight="1">
      <c r="B366" s="164"/>
      <c r="C366" s="479"/>
      <c r="D366" s="479"/>
      <c r="E366" s="558"/>
      <c r="F366" s="172" t="s">
        <v>70</v>
      </c>
      <c r="G366" s="208">
        <v>95.68390951676254</v>
      </c>
      <c r="H366" s="208">
        <v>96.191900989425733</v>
      </c>
      <c r="I366" s="208">
        <v>97.7</v>
      </c>
      <c r="J366" s="208">
        <v>98.7</v>
      </c>
      <c r="K366" s="554"/>
      <c r="L366" s="554"/>
      <c r="M366" s="556"/>
    </row>
    <row r="367" spans="2:13" s="2" customFormat="1" ht="20.149999999999999" customHeight="1">
      <c r="B367" s="164"/>
      <c r="C367" s="479"/>
      <c r="D367" s="479"/>
      <c r="E367" s="516" t="s">
        <v>373</v>
      </c>
      <c r="F367" s="165" t="s">
        <v>173</v>
      </c>
      <c r="G367" s="166">
        <v>87660</v>
      </c>
      <c r="H367" s="166">
        <v>86033</v>
      </c>
      <c r="I367" s="166">
        <v>84370</v>
      </c>
      <c r="J367" s="166">
        <v>82110</v>
      </c>
      <c r="K367" s="554"/>
      <c r="L367" s="554"/>
      <c r="M367" s="556"/>
    </row>
    <row r="368" spans="2:13" s="2" customFormat="1" ht="20.149999999999999" customHeight="1">
      <c r="B368" s="164"/>
      <c r="C368" s="479"/>
      <c r="D368" s="479"/>
      <c r="E368" s="558"/>
      <c r="F368" s="172" t="s">
        <v>70</v>
      </c>
      <c r="G368" s="208">
        <v>97.537636442535586</v>
      </c>
      <c r="H368" s="208">
        <v>97.506601838314467</v>
      </c>
      <c r="I368" s="208">
        <v>98.1</v>
      </c>
      <c r="J368" s="208">
        <v>98.1</v>
      </c>
      <c r="K368" s="554"/>
      <c r="L368" s="554"/>
      <c r="M368" s="556"/>
    </row>
    <row r="369" spans="2:13" s="2" customFormat="1" ht="20.149999999999999" customHeight="1">
      <c r="B369" s="164"/>
      <c r="C369" s="479"/>
      <c r="D369" s="479"/>
      <c r="E369" s="516" t="s">
        <v>374</v>
      </c>
      <c r="F369" s="165" t="s">
        <v>173</v>
      </c>
      <c r="G369" s="166">
        <v>28834</v>
      </c>
      <c r="H369" s="166">
        <v>85805</v>
      </c>
      <c r="I369" s="166">
        <v>84220</v>
      </c>
      <c r="J369" s="166">
        <v>82143</v>
      </c>
      <c r="K369" s="554"/>
      <c r="L369" s="554"/>
      <c r="M369" s="556"/>
    </row>
    <row r="370" spans="2:13" s="2" customFormat="1" ht="20.149999999999999" customHeight="1">
      <c r="B370" s="164"/>
      <c r="C370" s="479"/>
      <c r="D370" s="479"/>
      <c r="E370" s="558"/>
      <c r="F370" s="172" t="s">
        <v>70</v>
      </c>
      <c r="G370" s="208">
        <v>32.083050526854564</v>
      </c>
      <c r="H370" s="208">
        <v>97.248195119739776</v>
      </c>
      <c r="I370" s="208">
        <v>98</v>
      </c>
      <c r="J370" s="208">
        <v>98.1</v>
      </c>
      <c r="K370" s="554"/>
      <c r="L370" s="554"/>
      <c r="M370" s="556"/>
    </row>
    <row r="371" spans="2:13" s="2" customFormat="1" ht="20.149999999999999" customHeight="1">
      <c r="B371" s="164"/>
      <c r="C371" s="479"/>
      <c r="D371" s="479"/>
      <c r="E371" s="516" t="s">
        <v>375</v>
      </c>
      <c r="F371" s="165" t="s">
        <v>173</v>
      </c>
      <c r="G371" s="166">
        <v>80820</v>
      </c>
      <c r="H371" s="166">
        <v>86109</v>
      </c>
      <c r="I371" s="166">
        <v>79480</v>
      </c>
      <c r="J371" s="166">
        <v>80924</v>
      </c>
      <c r="K371" s="554"/>
      <c r="L371" s="554"/>
      <c r="M371" s="556"/>
    </row>
    <row r="372" spans="2:13" s="2" customFormat="1" ht="20.149999999999999" customHeight="1">
      <c r="B372" s="164"/>
      <c r="C372" s="479"/>
      <c r="D372" s="479"/>
      <c r="E372" s="558"/>
      <c r="F372" s="172" t="s">
        <v>70</v>
      </c>
      <c r="G372" s="208">
        <v>89.926896843323362</v>
      </c>
      <c r="H372" s="208">
        <v>97.592737411172692</v>
      </c>
      <c r="I372" s="208">
        <v>92.4</v>
      </c>
      <c r="J372" s="208">
        <v>96.7</v>
      </c>
      <c r="K372" s="554"/>
      <c r="L372" s="554"/>
      <c r="M372" s="556"/>
    </row>
    <row r="373" spans="2:13" s="2" customFormat="1" ht="20.149999999999999" customHeight="1">
      <c r="B373" s="164"/>
      <c r="C373" s="479"/>
      <c r="D373" s="479"/>
      <c r="E373" s="516" t="s">
        <v>376</v>
      </c>
      <c r="F373" s="165" t="s">
        <v>173</v>
      </c>
      <c r="G373" s="166">
        <v>4879</v>
      </c>
      <c r="H373" s="166">
        <v>2357</v>
      </c>
      <c r="I373" s="166">
        <v>81792</v>
      </c>
      <c r="J373" s="166">
        <v>81409</v>
      </c>
      <c r="K373" s="554"/>
      <c r="L373" s="554"/>
      <c r="M373" s="556"/>
    </row>
    <row r="374" spans="2:13" s="2" customFormat="1" ht="20.149999999999999" customHeight="1">
      <c r="B374" s="164"/>
      <c r="C374" s="479"/>
      <c r="D374" s="479"/>
      <c r="E374" s="558"/>
      <c r="F374" s="172" t="s">
        <v>70</v>
      </c>
      <c r="G374" s="208">
        <v>5</v>
      </c>
      <c r="H374" s="208">
        <v>2.7</v>
      </c>
      <c r="I374" s="208">
        <v>95.1</v>
      </c>
      <c r="J374" s="208">
        <v>97.3</v>
      </c>
      <c r="K374" s="554"/>
      <c r="L374" s="554"/>
      <c r="M374" s="556"/>
    </row>
    <row r="375" spans="2:13" s="2" customFormat="1" ht="20.149999999999999" customHeight="1">
      <c r="B375" s="164"/>
      <c r="C375" s="479"/>
      <c r="D375" s="479"/>
      <c r="E375" s="516" t="s">
        <v>377</v>
      </c>
      <c r="F375" s="165" t="s">
        <v>173</v>
      </c>
      <c r="G375" s="166">
        <v>595</v>
      </c>
      <c r="H375" s="166">
        <v>203</v>
      </c>
      <c r="I375" s="166">
        <v>81048</v>
      </c>
      <c r="J375" s="166">
        <v>80705</v>
      </c>
      <c r="K375" s="554"/>
      <c r="L375" s="554"/>
      <c r="M375" s="556"/>
    </row>
    <row r="376" spans="2:13" s="2" customFormat="1" ht="20.149999999999999" customHeight="1">
      <c r="B376" s="164"/>
      <c r="C376" s="479"/>
      <c r="D376" s="479"/>
      <c r="E376" s="558"/>
      <c r="F376" s="172" t="s">
        <v>70</v>
      </c>
      <c r="G376" s="208">
        <v>1</v>
      </c>
      <c r="H376" s="208">
        <v>0.2</v>
      </c>
      <c r="I376" s="208">
        <v>94.3</v>
      </c>
      <c r="J376" s="208">
        <v>96.4</v>
      </c>
      <c r="K376" s="554"/>
      <c r="L376" s="554"/>
      <c r="M376" s="556"/>
    </row>
    <row r="377" spans="2:13" s="2" customFormat="1" ht="20.149999999999999" customHeight="1">
      <c r="B377" s="164"/>
      <c r="C377" s="479"/>
      <c r="D377" s="479"/>
      <c r="E377" s="516" t="s">
        <v>378</v>
      </c>
      <c r="F377" s="165" t="s">
        <v>173</v>
      </c>
      <c r="G377" s="166">
        <v>64460</v>
      </c>
      <c r="H377" s="166">
        <v>85595</v>
      </c>
      <c r="I377" s="166">
        <v>84043</v>
      </c>
      <c r="J377" s="166">
        <v>82042</v>
      </c>
      <c r="K377" s="554"/>
      <c r="L377" s="554"/>
      <c r="M377" s="556"/>
    </row>
    <row r="378" spans="2:13" s="2" customFormat="1" ht="20.149999999999999" customHeight="1">
      <c r="B378" s="164"/>
      <c r="C378" s="479"/>
      <c r="D378" s="479"/>
      <c r="E378" s="558"/>
      <c r="F378" s="172" t="s">
        <v>70</v>
      </c>
      <c r="G378" s="208">
        <v>71.7234319539795</v>
      </c>
      <c r="H378" s="208">
        <v>97.010188931578895</v>
      </c>
      <c r="I378" s="208">
        <v>97.8</v>
      </c>
      <c r="J378" s="208">
        <v>98</v>
      </c>
      <c r="K378" s="554"/>
      <c r="L378" s="554"/>
      <c r="M378" s="556"/>
    </row>
    <row r="379" spans="2:13" s="2" customFormat="1" ht="20.149999999999999" customHeight="1">
      <c r="B379" s="164"/>
      <c r="C379" s="479"/>
      <c r="D379" s="479"/>
      <c r="E379" s="516" t="s">
        <v>379</v>
      </c>
      <c r="F379" s="165" t="s">
        <v>173</v>
      </c>
      <c r="G379" s="166">
        <v>8623</v>
      </c>
      <c r="H379" s="166">
        <v>4753</v>
      </c>
      <c r="I379" s="166">
        <v>6089</v>
      </c>
      <c r="J379" s="166">
        <v>55674</v>
      </c>
      <c r="K379" s="554"/>
      <c r="L379" s="554"/>
      <c r="M379" s="556"/>
    </row>
    <row r="380" spans="2:13" s="2" customFormat="1" ht="20.149999999999999" customHeight="1">
      <c r="B380" s="164"/>
      <c r="C380" s="479"/>
      <c r="D380" s="479"/>
      <c r="E380" s="558"/>
      <c r="F380" s="172" t="s">
        <v>70</v>
      </c>
      <c r="G380" s="208">
        <v>9.5946502286559916</v>
      </c>
      <c r="H380" s="208">
        <v>5.3868733920415268</v>
      </c>
      <c r="I380" s="208">
        <v>7.1</v>
      </c>
      <c r="J380" s="208">
        <v>66.5</v>
      </c>
      <c r="K380" s="554"/>
      <c r="L380" s="554"/>
      <c r="M380" s="556"/>
    </row>
    <row r="381" spans="2:13" s="2" customFormat="1" ht="20.149999999999999" customHeight="1">
      <c r="B381" s="164"/>
      <c r="C381" s="479"/>
      <c r="D381" s="479"/>
      <c r="E381" s="516" t="s">
        <v>380</v>
      </c>
      <c r="F381" s="165" t="s">
        <v>173</v>
      </c>
      <c r="G381" s="166">
        <v>87300</v>
      </c>
      <c r="H381" s="166">
        <v>87163</v>
      </c>
      <c r="I381" s="166">
        <v>85339</v>
      </c>
      <c r="J381" s="166">
        <v>81720</v>
      </c>
      <c r="K381" s="554"/>
      <c r="L381" s="554"/>
      <c r="M381" s="556"/>
    </row>
    <row r="382" spans="2:13" s="2" customFormat="1" ht="20.149999999999999" customHeight="1">
      <c r="B382" s="164"/>
      <c r="C382" s="506"/>
      <c r="D382" s="493"/>
      <c r="E382" s="517"/>
      <c r="F382" s="190" t="s">
        <v>70</v>
      </c>
      <c r="G382" s="209">
        <v>97.13707120047178</v>
      </c>
      <c r="H382" s="209">
        <v>98.787301803180213</v>
      </c>
      <c r="I382" s="209">
        <v>99.3</v>
      </c>
      <c r="J382" s="209">
        <v>97.6</v>
      </c>
      <c r="K382" s="517"/>
      <c r="L382" s="517"/>
      <c r="M382" s="557"/>
    </row>
    <row r="383" spans="2:13" s="2" customFormat="1" ht="60" customHeight="1">
      <c r="B383" s="164"/>
      <c r="C383" s="479" t="s">
        <v>381</v>
      </c>
      <c r="D383" s="210" t="s">
        <v>382</v>
      </c>
      <c r="E383" s="211" t="s">
        <v>383</v>
      </c>
      <c r="F383" s="212" t="s">
        <v>70</v>
      </c>
      <c r="G383" s="213">
        <v>88.4</v>
      </c>
      <c r="H383" s="213">
        <v>95</v>
      </c>
      <c r="I383" s="213">
        <v>95</v>
      </c>
      <c r="J383" s="213" t="s">
        <v>34</v>
      </c>
      <c r="K383" s="214"/>
      <c r="L383" s="591" t="s">
        <v>384</v>
      </c>
      <c r="M383" s="215" t="s">
        <v>385</v>
      </c>
    </row>
    <row r="384" spans="2:13" s="2" customFormat="1" ht="60" customHeight="1">
      <c r="B384" s="164"/>
      <c r="C384" s="493"/>
      <c r="D384" s="216" t="s">
        <v>381</v>
      </c>
      <c r="E384" s="217" t="s">
        <v>383</v>
      </c>
      <c r="F384" s="218" t="s">
        <v>70</v>
      </c>
      <c r="G384" s="219">
        <v>97.2</v>
      </c>
      <c r="H384" s="219">
        <v>94.5</v>
      </c>
      <c r="I384" s="219">
        <v>99</v>
      </c>
      <c r="J384" s="219">
        <v>98.2</v>
      </c>
      <c r="K384" s="217"/>
      <c r="L384" s="517"/>
      <c r="M384" s="220" t="s">
        <v>386</v>
      </c>
    </row>
    <row r="385" spans="2:13" s="2" customFormat="1" ht="25" customHeight="1">
      <c r="B385" s="164"/>
      <c r="C385" s="534" t="s">
        <v>387</v>
      </c>
      <c r="D385" s="535"/>
      <c r="E385" s="137" t="s">
        <v>244</v>
      </c>
      <c r="F385" s="77" t="s">
        <v>388</v>
      </c>
      <c r="G385" s="221">
        <v>0.84</v>
      </c>
      <c r="H385" s="221">
        <v>0.76</v>
      </c>
      <c r="I385" s="221">
        <v>0.75</v>
      </c>
      <c r="J385" s="221">
        <v>0.78</v>
      </c>
      <c r="K385" s="600" t="s">
        <v>389</v>
      </c>
      <c r="L385" s="591" t="s">
        <v>390</v>
      </c>
      <c r="M385" s="456"/>
    </row>
    <row r="386" spans="2:13" s="2" customFormat="1" ht="25" customHeight="1">
      <c r="B386" s="164"/>
      <c r="C386" s="536"/>
      <c r="D386" s="537"/>
      <c r="E386" s="139" t="s">
        <v>391</v>
      </c>
      <c r="F386" s="140" t="s">
        <v>388</v>
      </c>
      <c r="G386" s="169">
        <v>0.85</v>
      </c>
      <c r="H386" s="169">
        <v>0.74</v>
      </c>
      <c r="I386" s="169">
        <v>0.78</v>
      </c>
      <c r="J386" s="169">
        <v>0.76</v>
      </c>
      <c r="K386" s="601"/>
      <c r="L386" s="554"/>
      <c r="M386" s="457"/>
    </row>
    <row r="387" spans="2:13" s="2" customFormat="1" ht="25" customHeight="1">
      <c r="B387" s="164"/>
      <c r="C387" s="536"/>
      <c r="D387" s="537"/>
      <c r="E387" s="139" t="s">
        <v>248</v>
      </c>
      <c r="F387" s="140" t="s">
        <v>388</v>
      </c>
      <c r="G387" s="169">
        <v>1</v>
      </c>
      <c r="H387" s="169">
        <v>0.98603754030540758</v>
      </c>
      <c r="I387" s="169">
        <v>0.97509138398956929</v>
      </c>
      <c r="J387" s="169">
        <v>0.94</v>
      </c>
      <c r="K387" s="601"/>
      <c r="L387" s="554"/>
      <c r="M387" s="457"/>
    </row>
    <row r="388" spans="2:13" s="2" customFormat="1" ht="25" customHeight="1">
      <c r="B388" s="164"/>
      <c r="C388" s="536"/>
      <c r="D388" s="537"/>
      <c r="E388" s="139" t="s">
        <v>392</v>
      </c>
      <c r="F388" s="140" t="s">
        <v>388</v>
      </c>
      <c r="G388" s="169">
        <v>1.0900000000000001</v>
      </c>
      <c r="H388" s="169">
        <v>1.04</v>
      </c>
      <c r="I388" s="169">
        <v>0.96</v>
      </c>
      <c r="J388" s="169">
        <v>0.92</v>
      </c>
      <c r="K388" s="601"/>
      <c r="L388" s="554"/>
      <c r="M388" s="457"/>
    </row>
    <row r="389" spans="2:13" s="2" customFormat="1" ht="25" customHeight="1">
      <c r="B389" s="164"/>
      <c r="C389" s="536"/>
      <c r="D389" s="537"/>
      <c r="E389" s="139" t="s">
        <v>249</v>
      </c>
      <c r="F389" s="140" t="s">
        <v>388</v>
      </c>
      <c r="G389" s="169">
        <v>0.92</v>
      </c>
      <c r="H389" s="169">
        <v>0.92064552379010312</v>
      </c>
      <c r="I389" s="169">
        <v>0.92291123140011444</v>
      </c>
      <c r="J389" s="169">
        <v>0.94</v>
      </c>
      <c r="K389" s="601"/>
      <c r="L389" s="554"/>
      <c r="M389" s="457"/>
    </row>
    <row r="390" spans="2:13" s="2" customFormat="1" ht="25" customHeight="1">
      <c r="B390" s="164"/>
      <c r="C390" s="536"/>
      <c r="D390" s="537"/>
      <c r="E390" s="139" t="s">
        <v>393</v>
      </c>
      <c r="F390" s="140" t="s">
        <v>388</v>
      </c>
      <c r="G390" s="169">
        <v>0.9</v>
      </c>
      <c r="H390" s="169">
        <v>0.9</v>
      </c>
      <c r="I390" s="169">
        <v>0.9</v>
      </c>
      <c r="J390" s="169">
        <v>0.91</v>
      </c>
      <c r="K390" s="601"/>
      <c r="L390" s="554"/>
      <c r="M390" s="457"/>
    </row>
    <row r="391" spans="2:13" s="2" customFormat="1" ht="25" customHeight="1">
      <c r="B391" s="164"/>
      <c r="C391" s="536"/>
      <c r="D391" s="537"/>
      <c r="E391" s="139" t="s">
        <v>300</v>
      </c>
      <c r="F391" s="140" t="s">
        <v>388</v>
      </c>
      <c r="G391" s="169">
        <v>0.92808976564722501</v>
      </c>
      <c r="H391" s="169">
        <v>0.92411799870853795</v>
      </c>
      <c r="I391" s="169">
        <v>0.9046933763562891</v>
      </c>
      <c r="J391" s="169">
        <v>0.99</v>
      </c>
      <c r="K391" s="601"/>
      <c r="L391" s="554"/>
      <c r="M391" s="457"/>
    </row>
    <row r="392" spans="2:13" s="2" customFormat="1" ht="25" customHeight="1">
      <c r="B392" s="164"/>
      <c r="C392" s="536"/>
      <c r="D392" s="537"/>
      <c r="E392" s="139" t="s">
        <v>251</v>
      </c>
      <c r="F392" s="140" t="s">
        <v>388</v>
      </c>
      <c r="G392" s="169">
        <v>0.88579020243476414</v>
      </c>
      <c r="H392" s="169">
        <v>0.88560870935091862</v>
      </c>
      <c r="I392" s="169">
        <v>0.8736836878147124</v>
      </c>
      <c r="J392" s="169">
        <v>0.85</v>
      </c>
      <c r="K392" s="601"/>
      <c r="L392" s="554"/>
      <c r="M392" s="457"/>
    </row>
    <row r="393" spans="2:13" s="2" customFormat="1" ht="25" customHeight="1">
      <c r="B393" s="164"/>
      <c r="C393" s="536"/>
      <c r="D393" s="537"/>
      <c r="E393" s="139" t="s">
        <v>252</v>
      </c>
      <c r="F393" s="140" t="s">
        <v>388</v>
      </c>
      <c r="G393" s="169">
        <v>0.96</v>
      </c>
      <c r="H393" s="169">
        <v>0.97231319365194246</v>
      </c>
      <c r="I393" s="169">
        <v>0.96658477331577253</v>
      </c>
      <c r="J393" s="169">
        <v>0.96</v>
      </c>
      <c r="K393" s="601"/>
      <c r="L393" s="554"/>
      <c r="M393" s="457"/>
    </row>
    <row r="394" spans="2:13" s="2" customFormat="1" ht="50.15" customHeight="1">
      <c r="B394" s="164"/>
      <c r="C394" s="536"/>
      <c r="D394" s="537"/>
      <c r="E394" s="139" t="s">
        <v>253</v>
      </c>
      <c r="F394" s="140" t="s">
        <v>388</v>
      </c>
      <c r="G394" s="169">
        <v>1</v>
      </c>
      <c r="H394" s="169">
        <v>1</v>
      </c>
      <c r="I394" s="169">
        <v>1</v>
      </c>
      <c r="J394" s="169">
        <v>1</v>
      </c>
      <c r="K394" s="601"/>
      <c r="L394" s="554"/>
      <c r="M394" s="563" t="s">
        <v>394</v>
      </c>
    </row>
    <row r="395" spans="2:13" s="2" customFormat="1" ht="50.15" customHeight="1">
      <c r="B395" s="164"/>
      <c r="C395" s="538"/>
      <c r="D395" s="539"/>
      <c r="E395" s="189" t="s">
        <v>254</v>
      </c>
      <c r="F395" s="190" t="s">
        <v>388</v>
      </c>
      <c r="G395" s="196">
        <v>1</v>
      </c>
      <c r="H395" s="196">
        <v>1</v>
      </c>
      <c r="I395" s="196">
        <v>1</v>
      </c>
      <c r="J395" s="196">
        <v>1</v>
      </c>
      <c r="K395" s="602"/>
      <c r="L395" s="517"/>
      <c r="M395" s="564"/>
    </row>
    <row r="396" spans="2:13" s="2" customFormat="1" ht="20.149999999999999" customHeight="1">
      <c r="B396" s="164"/>
      <c r="C396" s="537" t="s">
        <v>395</v>
      </c>
      <c r="D396" s="533" t="s">
        <v>396</v>
      </c>
      <c r="E396" s="191" t="s">
        <v>235</v>
      </c>
      <c r="F396" s="167" t="s">
        <v>70</v>
      </c>
      <c r="G396" s="168">
        <v>83</v>
      </c>
      <c r="H396" s="168">
        <v>81.099999999999994</v>
      </c>
      <c r="I396" s="168">
        <v>80.900000000000006</v>
      </c>
      <c r="J396" s="168">
        <v>79.3</v>
      </c>
      <c r="K396" s="571"/>
      <c r="L396" s="591" t="s">
        <v>397</v>
      </c>
      <c r="M396" s="555"/>
    </row>
    <row r="397" spans="2:13" s="2" customFormat="1" ht="20.149999999999999" customHeight="1">
      <c r="B397" s="164"/>
      <c r="C397" s="537"/>
      <c r="D397" s="530"/>
      <c r="E397" s="142" t="s">
        <v>237</v>
      </c>
      <c r="F397" s="172" t="s">
        <v>70</v>
      </c>
      <c r="G397" s="173">
        <v>83</v>
      </c>
      <c r="H397" s="173">
        <v>80.5</v>
      </c>
      <c r="I397" s="173">
        <v>81.099999999999994</v>
      </c>
      <c r="J397" s="173">
        <v>79.3</v>
      </c>
      <c r="K397" s="572"/>
      <c r="L397" s="554"/>
      <c r="M397" s="556"/>
    </row>
    <row r="398" spans="2:13" s="2" customFormat="1" ht="20.149999999999999" customHeight="1">
      <c r="B398" s="164"/>
      <c r="C398" s="537"/>
      <c r="D398" s="528" t="s">
        <v>398</v>
      </c>
      <c r="E398" s="191" t="s">
        <v>256</v>
      </c>
      <c r="F398" s="167" t="s">
        <v>70</v>
      </c>
      <c r="G398" s="177">
        <v>83.5</v>
      </c>
      <c r="H398" s="109">
        <v>80</v>
      </c>
      <c r="I398" s="109">
        <v>81</v>
      </c>
      <c r="J398" s="109">
        <v>78.900000000000006</v>
      </c>
      <c r="K398" s="572"/>
      <c r="L398" s="554"/>
      <c r="M398" s="556"/>
    </row>
    <row r="399" spans="2:13" s="2" customFormat="1" ht="20.149999999999999" customHeight="1">
      <c r="B399" s="164"/>
      <c r="C399" s="537"/>
      <c r="D399" s="529"/>
      <c r="E399" s="139" t="s">
        <v>399</v>
      </c>
      <c r="F399" s="140" t="s">
        <v>70</v>
      </c>
      <c r="G399" s="109">
        <v>81.900000000000006</v>
      </c>
      <c r="H399" s="109">
        <v>80</v>
      </c>
      <c r="I399" s="109">
        <v>80</v>
      </c>
      <c r="J399" s="109">
        <v>78.099999999999994</v>
      </c>
      <c r="K399" s="572"/>
      <c r="L399" s="554"/>
      <c r="M399" s="556"/>
    </row>
    <row r="400" spans="2:13" s="2" customFormat="1" ht="20.149999999999999" customHeight="1">
      <c r="B400" s="164"/>
      <c r="C400" s="537"/>
      <c r="D400" s="530"/>
      <c r="E400" s="142" t="s">
        <v>260</v>
      </c>
      <c r="F400" s="172" t="s">
        <v>70</v>
      </c>
      <c r="G400" s="182">
        <v>89.6</v>
      </c>
      <c r="H400" s="182">
        <v>87.7</v>
      </c>
      <c r="I400" s="182">
        <v>87</v>
      </c>
      <c r="J400" s="182">
        <v>86.1</v>
      </c>
      <c r="K400" s="572"/>
      <c r="L400" s="554"/>
      <c r="M400" s="556"/>
    </row>
    <row r="401" spans="2:13" s="2" customFormat="1" ht="20.149999999999999" customHeight="1">
      <c r="B401" s="164"/>
      <c r="C401" s="537"/>
      <c r="D401" s="531" t="s">
        <v>400</v>
      </c>
      <c r="E401" s="176" t="s">
        <v>401</v>
      </c>
      <c r="F401" s="165" t="s">
        <v>70</v>
      </c>
      <c r="G401" s="222">
        <v>85.2</v>
      </c>
      <c r="H401" s="222">
        <v>82.9</v>
      </c>
      <c r="I401" s="222">
        <v>82.8</v>
      </c>
      <c r="J401" s="222">
        <v>81</v>
      </c>
      <c r="K401" s="572"/>
      <c r="L401" s="554"/>
      <c r="M401" s="556"/>
    </row>
    <row r="402" spans="2:13" s="2" customFormat="1" ht="20.149999999999999" customHeight="1">
      <c r="B402" s="164"/>
      <c r="C402" s="539"/>
      <c r="D402" s="532"/>
      <c r="E402" s="189" t="s">
        <v>402</v>
      </c>
      <c r="F402" s="190" t="s">
        <v>70</v>
      </c>
      <c r="G402" s="110">
        <v>82.3</v>
      </c>
      <c r="H402" s="110">
        <v>79.8</v>
      </c>
      <c r="I402" s="110">
        <v>80.2</v>
      </c>
      <c r="J402" s="110">
        <v>78.5</v>
      </c>
      <c r="K402" s="573"/>
      <c r="L402" s="517"/>
      <c r="M402" s="557"/>
    </row>
    <row r="403" spans="2:13" s="2" customFormat="1" ht="39.75" customHeight="1">
      <c r="B403" s="164"/>
      <c r="C403" s="594" t="s">
        <v>403</v>
      </c>
      <c r="D403" s="627"/>
      <c r="E403" s="595"/>
      <c r="F403" s="218" t="s">
        <v>70</v>
      </c>
      <c r="G403" s="462">
        <v>100</v>
      </c>
      <c r="H403" s="462">
        <v>100</v>
      </c>
      <c r="I403" s="462">
        <v>100</v>
      </c>
      <c r="J403" s="462">
        <v>100</v>
      </c>
      <c r="K403" s="218" t="s">
        <v>404</v>
      </c>
      <c r="L403" s="217"/>
      <c r="M403" s="220"/>
    </row>
    <row r="404" spans="2:13" s="2" customFormat="1" ht="20.149999999999999" customHeight="1">
      <c r="B404" s="164"/>
      <c r="C404" s="507" t="s">
        <v>405</v>
      </c>
      <c r="D404" s="507" t="s">
        <v>406</v>
      </c>
      <c r="E404" s="137" t="s">
        <v>407</v>
      </c>
      <c r="F404" s="77" t="s">
        <v>173</v>
      </c>
      <c r="G404" s="80">
        <v>177</v>
      </c>
      <c r="H404" s="80">
        <v>174</v>
      </c>
      <c r="I404" s="80">
        <v>170.043735</v>
      </c>
      <c r="J404" s="80">
        <v>167</v>
      </c>
      <c r="K404" s="591" t="s">
        <v>408</v>
      </c>
      <c r="L404" s="137"/>
      <c r="M404" s="223"/>
    </row>
    <row r="405" spans="2:13" s="2" customFormat="1" ht="20.149999999999999" customHeight="1">
      <c r="B405" s="164"/>
      <c r="C405" s="479"/>
      <c r="D405" s="479"/>
      <c r="E405" s="523" t="s">
        <v>409</v>
      </c>
      <c r="F405" s="140" t="s">
        <v>173</v>
      </c>
      <c r="G405" s="81">
        <v>2</v>
      </c>
      <c r="H405" s="81">
        <v>3</v>
      </c>
      <c r="I405" s="81">
        <v>2</v>
      </c>
      <c r="J405" s="81">
        <v>1</v>
      </c>
      <c r="K405" s="554"/>
      <c r="L405" s="139" t="s">
        <v>410</v>
      </c>
      <c r="M405" s="224"/>
    </row>
    <row r="406" spans="2:13" s="2" customFormat="1" ht="20.149999999999999" customHeight="1">
      <c r="B406" s="164"/>
      <c r="C406" s="479"/>
      <c r="D406" s="479"/>
      <c r="E406" s="523"/>
      <c r="F406" s="140" t="s">
        <v>411</v>
      </c>
      <c r="G406" s="109">
        <v>0.01</v>
      </c>
      <c r="H406" s="109">
        <v>0.02</v>
      </c>
      <c r="I406" s="109">
        <v>0.01</v>
      </c>
      <c r="J406" s="109">
        <v>0.01</v>
      </c>
      <c r="K406" s="554"/>
      <c r="L406" s="139"/>
      <c r="M406" s="224"/>
    </row>
    <row r="407" spans="2:13" s="2" customFormat="1" ht="20.149999999999999" customHeight="1">
      <c r="B407" s="164"/>
      <c r="C407" s="479"/>
      <c r="D407" s="479"/>
      <c r="E407" s="523" t="s">
        <v>412</v>
      </c>
      <c r="F407" s="140" t="s">
        <v>173</v>
      </c>
      <c r="G407" s="169">
        <v>0</v>
      </c>
      <c r="H407" s="169">
        <v>0</v>
      </c>
      <c r="I407" s="169">
        <v>0</v>
      </c>
      <c r="J407" s="169">
        <v>0</v>
      </c>
      <c r="K407" s="554"/>
      <c r="L407" s="139"/>
      <c r="M407" s="224"/>
    </row>
    <row r="408" spans="2:13" s="2" customFormat="1" ht="20.149999999999999" customHeight="1">
      <c r="B408" s="164"/>
      <c r="C408" s="479"/>
      <c r="D408" s="479"/>
      <c r="E408" s="523"/>
      <c r="F408" s="140" t="s">
        <v>411</v>
      </c>
      <c r="G408" s="169">
        <v>0</v>
      </c>
      <c r="H408" s="169">
        <v>0</v>
      </c>
      <c r="I408" s="169">
        <v>0</v>
      </c>
      <c r="J408" s="169">
        <v>0</v>
      </c>
      <c r="K408" s="554"/>
      <c r="L408" s="139"/>
      <c r="M408" s="224"/>
    </row>
    <row r="409" spans="2:13" s="2" customFormat="1" ht="39.75" customHeight="1">
      <c r="B409" s="164"/>
      <c r="C409" s="479"/>
      <c r="D409" s="479"/>
      <c r="E409" s="523" t="s">
        <v>413</v>
      </c>
      <c r="F409" s="140" t="s">
        <v>173</v>
      </c>
      <c r="G409" s="225">
        <v>192</v>
      </c>
      <c r="H409" s="225">
        <v>161</v>
      </c>
      <c r="I409" s="225">
        <v>220</v>
      </c>
      <c r="J409" s="225">
        <v>248</v>
      </c>
      <c r="K409" s="554"/>
      <c r="L409" s="586" t="s">
        <v>414</v>
      </c>
      <c r="M409" s="224"/>
    </row>
    <row r="410" spans="2:13" s="2" customFormat="1" ht="39.75" customHeight="1">
      <c r="B410" s="164"/>
      <c r="C410" s="479"/>
      <c r="D410" s="479"/>
      <c r="E410" s="523"/>
      <c r="F410" s="140" t="s">
        <v>411</v>
      </c>
      <c r="G410" s="109">
        <v>1.08</v>
      </c>
      <c r="H410" s="109">
        <v>0.93</v>
      </c>
      <c r="I410" s="109">
        <v>1.29</v>
      </c>
      <c r="J410" s="109">
        <v>1.49</v>
      </c>
      <c r="K410" s="554"/>
      <c r="L410" s="607"/>
      <c r="M410" s="224"/>
    </row>
    <row r="411" spans="2:13" s="2" customFormat="1" ht="50.25" customHeight="1">
      <c r="B411" s="164"/>
      <c r="C411" s="479"/>
      <c r="D411" s="525"/>
      <c r="E411" s="197" t="s">
        <v>415</v>
      </c>
      <c r="F411" s="170" t="s">
        <v>416</v>
      </c>
      <c r="G411" s="540" t="s">
        <v>417</v>
      </c>
      <c r="H411" s="541"/>
      <c r="I411" s="541"/>
      <c r="J411" s="542"/>
      <c r="K411" s="558"/>
      <c r="L411" s="142"/>
      <c r="M411" s="226"/>
    </row>
    <row r="412" spans="2:13" s="2" customFormat="1" ht="20.149999999999999" customHeight="1">
      <c r="B412" s="164"/>
      <c r="C412" s="479"/>
      <c r="D412" s="526" t="s">
        <v>418</v>
      </c>
      <c r="E412" s="227" t="s">
        <v>419</v>
      </c>
      <c r="F412" s="228" t="s">
        <v>173</v>
      </c>
      <c r="G412" s="229">
        <v>0</v>
      </c>
      <c r="H412" s="229">
        <v>0</v>
      </c>
      <c r="I412" s="229">
        <v>0</v>
      </c>
      <c r="J412" s="229">
        <v>0</v>
      </c>
      <c r="K412" s="516" t="s">
        <v>420</v>
      </c>
      <c r="L412" s="176"/>
      <c r="M412" s="230"/>
    </row>
    <row r="413" spans="2:13" s="2" customFormat="1" ht="50.15" customHeight="1">
      <c r="B413" s="164"/>
      <c r="C413" s="479"/>
      <c r="D413" s="526"/>
      <c r="E413" s="57" t="s">
        <v>421</v>
      </c>
      <c r="F413" s="140" t="s">
        <v>173</v>
      </c>
      <c r="G413" s="81">
        <v>16</v>
      </c>
      <c r="H413" s="81">
        <v>13</v>
      </c>
      <c r="I413" s="81">
        <v>14</v>
      </c>
      <c r="J413" s="81">
        <v>10</v>
      </c>
      <c r="K413" s="554"/>
      <c r="L413" s="231" t="s">
        <v>422</v>
      </c>
      <c r="M413" s="232"/>
    </row>
    <row r="414" spans="2:13" s="2" customFormat="1" ht="20.149999999999999" customHeight="1" thickBot="1">
      <c r="B414" s="164"/>
      <c r="C414" s="493"/>
      <c r="D414" s="527"/>
      <c r="E414" s="233" t="s">
        <v>423</v>
      </c>
      <c r="F414" s="234" t="s">
        <v>416</v>
      </c>
      <c r="G414" s="235" t="s">
        <v>424</v>
      </c>
      <c r="H414" s="235" t="s">
        <v>425</v>
      </c>
      <c r="I414" s="235" t="s">
        <v>425</v>
      </c>
      <c r="J414" s="235" t="s">
        <v>426</v>
      </c>
      <c r="K414" s="517"/>
      <c r="L414" s="189" t="s">
        <v>427</v>
      </c>
      <c r="M414" s="236"/>
    </row>
    <row r="415" spans="2:13" s="2" customFormat="1" ht="20.149999999999999" customHeight="1">
      <c r="B415" s="613" t="s">
        <v>428</v>
      </c>
      <c r="C415" s="543" t="s">
        <v>429</v>
      </c>
      <c r="D415" s="544"/>
      <c r="E415" s="317" t="s">
        <v>430</v>
      </c>
      <c r="F415" s="118" t="s">
        <v>431</v>
      </c>
      <c r="G415" s="318">
        <f>G416+G419</f>
        <v>187446</v>
      </c>
      <c r="H415" s="318">
        <f>H416+H419</f>
        <v>236809.70977000002</v>
      </c>
      <c r="I415" s="318">
        <f>I416+I419</f>
        <v>223506.59875</v>
      </c>
      <c r="J415" s="318">
        <f>J416+J419</f>
        <v>284476</v>
      </c>
      <c r="K415" s="551" t="s">
        <v>432</v>
      </c>
      <c r="L415" s="237"/>
      <c r="M415" s="322"/>
    </row>
    <row r="416" spans="2:13" s="2" customFormat="1" ht="20.149999999999999" customHeight="1">
      <c r="B416" s="614"/>
      <c r="C416" s="545"/>
      <c r="D416" s="546"/>
      <c r="E416" s="238" t="s">
        <v>433</v>
      </c>
      <c r="F416" s="239" t="s">
        <v>431</v>
      </c>
      <c r="G416" s="240">
        <f>G417+G418</f>
        <v>90400</v>
      </c>
      <c r="H416" s="240">
        <f>H417+H418</f>
        <v>112590.93528999999</v>
      </c>
      <c r="I416" s="240">
        <f>I417+I418</f>
        <v>107974.29124999999</v>
      </c>
      <c r="J416" s="240">
        <f>J417+J418</f>
        <v>148185</v>
      </c>
      <c r="K416" s="552"/>
      <c r="L416" s="458" t="s">
        <v>434</v>
      </c>
      <c r="M416" s="310"/>
    </row>
    <row r="417" spans="2:13" s="2" customFormat="1" ht="20.149999999999999" customHeight="1">
      <c r="B417" s="614"/>
      <c r="C417" s="545"/>
      <c r="D417" s="546"/>
      <c r="E417" s="74" t="s">
        <v>435</v>
      </c>
      <c r="F417" s="58" t="s">
        <v>431</v>
      </c>
      <c r="G417" s="81">
        <v>13254</v>
      </c>
      <c r="H417" s="81">
        <v>21054</v>
      </c>
      <c r="I417" s="81">
        <v>7929.63519</v>
      </c>
      <c r="J417" s="81">
        <v>57954</v>
      </c>
      <c r="K417" s="552"/>
      <c r="L417" s="241"/>
      <c r="M417" s="310"/>
    </row>
    <row r="418" spans="2:13" s="2" customFormat="1" ht="20.149999999999999" customHeight="1">
      <c r="B418" s="614"/>
      <c r="C418" s="545"/>
      <c r="D418" s="546"/>
      <c r="E418" s="74" t="s">
        <v>436</v>
      </c>
      <c r="F418" s="58" t="s">
        <v>431</v>
      </c>
      <c r="G418" s="81">
        <v>77146</v>
      </c>
      <c r="H418" s="81">
        <v>91536.935289999994</v>
      </c>
      <c r="I418" s="81">
        <v>100044.65605999999</v>
      </c>
      <c r="J418" s="81">
        <v>90231</v>
      </c>
      <c r="K418" s="552"/>
      <c r="L418" s="241"/>
      <c r="M418" s="310"/>
    </row>
    <row r="419" spans="2:13" s="2" customFormat="1" ht="20.149999999999999" customHeight="1">
      <c r="B419" s="614"/>
      <c r="C419" s="545"/>
      <c r="D419" s="546"/>
      <c r="E419" s="238" t="s">
        <v>437</v>
      </c>
      <c r="F419" s="239" t="s">
        <v>431</v>
      </c>
      <c r="G419" s="240">
        <f>SUM(G420:G424)</f>
        <v>97046</v>
      </c>
      <c r="H419" s="240">
        <f>SUM(H420:H424)</f>
        <v>124218.77448000001</v>
      </c>
      <c r="I419" s="240">
        <f>SUM(I420:I424)</f>
        <v>115532.30750000001</v>
      </c>
      <c r="J419" s="240">
        <f>SUM(J420:J424)</f>
        <v>136291</v>
      </c>
      <c r="K419" s="552"/>
      <c r="L419" s="458" t="s">
        <v>438</v>
      </c>
      <c r="M419" s="310"/>
    </row>
    <row r="420" spans="2:13" s="2" customFormat="1" ht="20.149999999999999" customHeight="1">
      <c r="B420" s="614"/>
      <c r="C420" s="545"/>
      <c r="D420" s="546"/>
      <c r="E420" s="74" t="s">
        <v>439</v>
      </c>
      <c r="F420" s="58" t="s">
        <v>431</v>
      </c>
      <c r="G420" s="81">
        <v>56087</v>
      </c>
      <c r="H420" s="81">
        <v>78017.710699999996</v>
      </c>
      <c r="I420" s="81">
        <v>53510.670579999998</v>
      </c>
      <c r="J420" s="81">
        <v>67509</v>
      </c>
      <c r="K420" s="552"/>
      <c r="L420" s="241"/>
      <c r="M420" s="310"/>
    </row>
    <row r="421" spans="2:13" s="2" customFormat="1" ht="20.149999999999999" customHeight="1">
      <c r="B421" s="614"/>
      <c r="C421" s="545"/>
      <c r="D421" s="546"/>
      <c r="E421" s="74" t="s">
        <v>440</v>
      </c>
      <c r="F421" s="58" t="s">
        <v>431</v>
      </c>
      <c r="G421" s="81">
        <v>1915</v>
      </c>
      <c r="H421" s="81">
        <v>3860</v>
      </c>
      <c r="I421" s="81">
        <v>9638.2982699999993</v>
      </c>
      <c r="J421" s="81">
        <v>19039</v>
      </c>
      <c r="K421" s="552"/>
      <c r="L421" s="241"/>
      <c r="M421" s="310"/>
    </row>
    <row r="422" spans="2:13" s="2" customFormat="1" ht="20.149999999999999" customHeight="1">
      <c r="B422" s="614"/>
      <c r="C422" s="545"/>
      <c r="D422" s="546"/>
      <c r="E422" s="74" t="s">
        <v>441</v>
      </c>
      <c r="F422" s="58" t="s">
        <v>431</v>
      </c>
      <c r="G422" s="81">
        <v>19665</v>
      </c>
      <c r="H422" s="81">
        <v>16186.953510000001</v>
      </c>
      <c r="I422" s="81">
        <v>15942</v>
      </c>
      <c r="J422" s="81">
        <v>16681</v>
      </c>
      <c r="K422" s="552"/>
      <c r="L422" s="241"/>
      <c r="M422" s="310"/>
    </row>
    <row r="423" spans="2:13" s="2" customFormat="1" ht="20.149999999999999" customHeight="1">
      <c r="B423" s="614"/>
      <c r="C423" s="545"/>
      <c r="D423" s="546"/>
      <c r="E423" s="74" t="s">
        <v>442</v>
      </c>
      <c r="F423" s="58" t="s">
        <v>431</v>
      </c>
      <c r="G423" s="81">
        <v>0</v>
      </c>
      <c r="H423" s="81">
        <v>9967.3856699999997</v>
      </c>
      <c r="I423" s="81">
        <v>20273.595650000003</v>
      </c>
      <c r="J423" s="81">
        <v>16381</v>
      </c>
      <c r="K423" s="552"/>
      <c r="L423" s="241"/>
      <c r="M423" s="310"/>
    </row>
    <row r="424" spans="2:13" s="2" customFormat="1" ht="20.149999999999999" customHeight="1" thickBot="1">
      <c r="B424" s="614"/>
      <c r="C424" s="547"/>
      <c r="D424" s="548"/>
      <c r="E424" s="71" t="s">
        <v>443</v>
      </c>
      <c r="F424" s="72" t="s">
        <v>431</v>
      </c>
      <c r="G424" s="193">
        <v>19379</v>
      </c>
      <c r="H424" s="193">
        <v>16186.7246</v>
      </c>
      <c r="I424" s="193">
        <v>16167.743</v>
      </c>
      <c r="J424" s="193">
        <v>16681</v>
      </c>
      <c r="K424" s="553"/>
      <c r="L424" s="319"/>
      <c r="M424" s="311"/>
    </row>
    <row r="425" spans="2:13" s="2" customFormat="1" ht="30" customHeight="1" thickBot="1">
      <c r="B425" s="614"/>
      <c r="C425" s="549" t="s">
        <v>444</v>
      </c>
      <c r="D425" s="550"/>
      <c r="E425" s="451" t="s">
        <v>444</v>
      </c>
      <c r="F425" s="452" t="s">
        <v>431</v>
      </c>
      <c r="G425" s="453">
        <v>794686</v>
      </c>
      <c r="H425" s="453">
        <v>894484</v>
      </c>
      <c r="I425" s="453">
        <v>1264905</v>
      </c>
      <c r="J425" s="453">
        <v>1438893</v>
      </c>
      <c r="K425" s="454" t="s">
        <v>432</v>
      </c>
      <c r="L425" s="455" t="s">
        <v>445</v>
      </c>
      <c r="M425" s="311"/>
    </row>
    <row r="426" spans="2:13" s="2" customFormat="1" ht="30" customHeight="1">
      <c r="B426" s="614"/>
      <c r="C426" s="534" t="s">
        <v>446</v>
      </c>
      <c r="D426" s="535"/>
      <c r="E426" s="68" t="s">
        <v>447</v>
      </c>
      <c r="F426" s="69" t="s">
        <v>173</v>
      </c>
      <c r="G426" s="80">
        <v>202</v>
      </c>
      <c r="H426" s="80">
        <v>235</v>
      </c>
      <c r="I426" s="80">
        <v>202</v>
      </c>
      <c r="J426" s="80">
        <v>299</v>
      </c>
      <c r="K426" s="522" t="s">
        <v>432</v>
      </c>
      <c r="L426" s="192" t="s">
        <v>448</v>
      </c>
      <c r="M426" s="588"/>
    </row>
    <row r="427" spans="2:13" s="2" customFormat="1" ht="30" customHeight="1">
      <c r="B427" s="614"/>
      <c r="C427" s="536"/>
      <c r="D427" s="537"/>
      <c r="E427" s="74" t="s">
        <v>449</v>
      </c>
      <c r="F427" s="58" t="s">
        <v>173</v>
      </c>
      <c r="G427" s="81">
        <v>16656</v>
      </c>
      <c r="H427" s="81">
        <v>12437</v>
      </c>
      <c r="I427" s="81">
        <v>6988</v>
      </c>
      <c r="J427" s="81">
        <v>10175</v>
      </c>
      <c r="K427" s="523"/>
      <c r="L427" s="242" t="s">
        <v>450</v>
      </c>
      <c r="M427" s="566"/>
    </row>
    <row r="428" spans="2:13" s="2" customFormat="1" ht="30" customHeight="1">
      <c r="B428" s="614"/>
      <c r="C428" s="536"/>
      <c r="D428" s="537"/>
      <c r="E428" s="74" t="s">
        <v>451</v>
      </c>
      <c r="F428" s="58" t="s">
        <v>173</v>
      </c>
      <c r="G428" s="81">
        <v>42918</v>
      </c>
      <c r="H428" s="81">
        <v>50357</v>
      </c>
      <c r="I428" s="81">
        <v>27587</v>
      </c>
      <c r="J428" s="81">
        <v>40894</v>
      </c>
      <c r="K428" s="523"/>
      <c r="L428" s="242" t="s">
        <v>452</v>
      </c>
      <c r="M428" s="566"/>
    </row>
    <row r="429" spans="2:13" s="2" customFormat="1" ht="30" customHeight="1" thickBot="1">
      <c r="B429" s="615"/>
      <c r="C429" s="538"/>
      <c r="D429" s="539"/>
      <c r="E429" s="71" t="s">
        <v>453</v>
      </c>
      <c r="F429" s="72" t="s">
        <v>173</v>
      </c>
      <c r="G429" s="193">
        <v>151251</v>
      </c>
      <c r="H429" s="193">
        <v>89177</v>
      </c>
      <c r="I429" s="193">
        <v>109715</v>
      </c>
      <c r="J429" s="193">
        <v>92917</v>
      </c>
      <c r="K429" s="524"/>
      <c r="L429" s="243" t="s">
        <v>454</v>
      </c>
      <c r="M429" s="589"/>
    </row>
    <row r="430" spans="2:13" s="2" customFormat="1">
      <c r="B430" s="244"/>
      <c r="C430" s="244"/>
      <c r="D430" s="244"/>
      <c r="E430" s="245"/>
      <c r="F430" s="246"/>
      <c r="G430" s="246"/>
      <c r="H430" s="247"/>
      <c r="I430" s="247"/>
      <c r="J430" s="247"/>
      <c r="K430" s="248"/>
      <c r="L430" s="249"/>
      <c r="M430" s="248"/>
    </row>
    <row r="431" spans="2:13" s="2" customFormat="1">
      <c r="B431" s="244" t="s">
        <v>455</v>
      </c>
      <c r="C431" s="244"/>
      <c r="D431" s="244"/>
      <c r="E431" s="245"/>
      <c r="F431" s="246"/>
      <c r="G431" s="246"/>
      <c r="H431" s="247"/>
      <c r="I431" s="247"/>
      <c r="J431" s="247"/>
      <c r="K431" s="248"/>
      <c r="L431" s="249"/>
      <c r="M431" s="248"/>
    </row>
    <row r="432" spans="2:13" s="2" customFormat="1">
      <c r="B432" s="244"/>
      <c r="C432" s="244"/>
      <c r="D432" s="244"/>
      <c r="E432" s="245"/>
      <c r="F432" s="246"/>
      <c r="G432" s="246"/>
      <c r="H432" s="247"/>
      <c r="I432" s="247"/>
      <c r="J432" s="247"/>
      <c r="K432" s="248"/>
      <c r="L432" s="249"/>
      <c r="M432" s="248"/>
    </row>
    <row r="433" spans="2:13" s="2" customFormat="1">
      <c r="B433" s="244"/>
      <c r="C433" s="244"/>
      <c r="D433" s="244"/>
      <c r="E433" s="245"/>
      <c r="F433" s="246"/>
      <c r="G433" s="246"/>
      <c r="H433" s="247"/>
      <c r="I433" s="247"/>
      <c r="J433" s="247"/>
      <c r="K433" s="248"/>
      <c r="L433" s="249"/>
      <c r="M433" s="248"/>
    </row>
    <row r="434" spans="2:13" s="2" customFormat="1">
      <c r="B434" s="244"/>
      <c r="C434" s="244"/>
      <c r="D434" s="244"/>
      <c r="E434" s="246"/>
      <c r="F434" s="246"/>
      <c r="G434" s="246"/>
      <c r="H434" s="247"/>
      <c r="I434" s="247"/>
      <c r="J434" s="247"/>
      <c r="K434" s="248"/>
      <c r="L434" s="249"/>
      <c r="M434" s="248"/>
    </row>
  </sheetData>
  <mergeCells count="367">
    <mergeCell ref="L311:L316"/>
    <mergeCell ref="L338:L358"/>
    <mergeCell ref="L383:L384"/>
    <mergeCell ref="L409:L410"/>
    <mergeCell ref="L335:L336"/>
    <mergeCell ref="L319:L332"/>
    <mergeCell ref="D359:E359"/>
    <mergeCell ref="D360:E360"/>
    <mergeCell ref="K359:K360"/>
    <mergeCell ref="C403:E403"/>
    <mergeCell ref="K404:K411"/>
    <mergeCell ref="L396:L402"/>
    <mergeCell ref="K248:K257"/>
    <mergeCell ref="K264:K275"/>
    <mergeCell ref="K258:K263"/>
    <mergeCell ref="K234:K237"/>
    <mergeCell ref="K238:K247"/>
    <mergeCell ref="K113:K120"/>
    <mergeCell ref="L190:L199"/>
    <mergeCell ref="L200:L205"/>
    <mergeCell ref="L206:L217"/>
    <mergeCell ref="K200:K205"/>
    <mergeCell ref="K206:K217"/>
    <mergeCell ref="L121:L128"/>
    <mergeCell ref="L129:L133"/>
    <mergeCell ref="L134:L141"/>
    <mergeCell ref="L142:L149"/>
    <mergeCell ref="K129:K133"/>
    <mergeCell ref="E206:E207"/>
    <mergeCell ref="E208:E209"/>
    <mergeCell ref="E210:E211"/>
    <mergeCell ref="E214:E215"/>
    <mergeCell ref="L150:L157"/>
    <mergeCell ref="K180:K189"/>
    <mergeCell ref="K190:K199"/>
    <mergeCell ref="E180:E181"/>
    <mergeCell ref="E182:E183"/>
    <mergeCell ref="E184:E185"/>
    <mergeCell ref="E186:E187"/>
    <mergeCell ref="E188:E189"/>
    <mergeCell ref="E190:E191"/>
    <mergeCell ref="E192:E193"/>
    <mergeCell ref="E194:E195"/>
    <mergeCell ref="E196:E197"/>
    <mergeCell ref="E176:E177"/>
    <mergeCell ref="K150:K157"/>
    <mergeCell ref="K167:K168"/>
    <mergeCell ref="K169:K173"/>
    <mergeCell ref="K174:K175"/>
    <mergeCell ref="K176:K179"/>
    <mergeCell ref="L169:L173"/>
    <mergeCell ref="L167:L168"/>
    <mergeCell ref="D325:D326"/>
    <mergeCell ref="D327:D328"/>
    <mergeCell ref="D264:D275"/>
    <mergeCell ref="D335:D336"/>
    <mergeCell ref="E266:E267"/>
    <mergeCell ref="E268:E269"/>
    <mergeCell ref="E272:E273"/>
    <mergeCell ref="D321:D322"/>
    <mergeCell ref="D319:D320"/>
    <mergeCell ref="D317:D318"/>
    <mergeCell ref="E278:E279"/>
    <mergeCell ref="E276:E277"/>
    <mergeCell ref="E264:E265"/>
    <mergeCell ref="D323:D324"/>
    <mergeCell ref="C174:D175"/>
    <mergeCell ref="D248:D257"/>
    <mergeCell ref="E256:E257"/>
    <mergeCell ref="E258:E259"/>
    <mergeCell ref="E260:E261"/>
    <mergeCell ref="E270:E271"/>
    <mergeCell ref="E262:E263"/>
    <mergeCell ref="E236:E237"/>
    <mergeCell ref="E242:E243"/>
    <mergeCell ref="E244:E245"/>
    <mergeCell ref="E248:E249"/>
    <mergeCell ref="E250:E251"/>
    <mergeCell ref="E252:E253"/>
    <mergeCell ref="E254:E255"/>
    <mergeCell ref="E246:E247"/>
    <mergeCell ref="E238:E239"/>
    <mergeCell ref="E240:E241"/>
    <mergeCell ref="E200:E201"/>
    <mergeCell ref="E212:E213"/>
    <mergeCell ref="E234:E235"/>
    <mergeCell ref="E216:E217"/>
    <mergeCell ref="E202:E203"/>
    <mergeCell ref="E198:E199"/>
    <mergeCell ref="E204:E205"/>
    <mergeCell ref="D94:D101"/>
    <mergeCell ref="D134:D141"/>
    <mergeCell ref="D238:D247"/>
    <mergeCell ref="B8:B22"/>
    <mergeCell ref="D10:D11"/>
    <mergeCell ref="D12:D13"/>
    <mergeCell ref="D14:D15"/>
    <mergeCell ref="D18:D19"/>
    <mergeCell ref="D16:D17"/>
    <mergeCell ref="C10:C21"/>
    <mergeCell ref="D206:D217"/>
    <mergeCell ref="D150:D157"/>
    <mergeCell ref="D169:D173"/>
    <mergeCell ref="D176:D179"/>
    <mergeCell ref="D121:D128"/>
    <mergeCell ref="D113:D120"/>
    <mergeCell ref="D105:D112"/>
    <mergeCell ref="C176:C217"/>
    <mergeCell ref="C23:C173"/>
    <mergeCell ref="D142:D149"/>
    <mergeCell ref="D64:D73"/>
    <mergeCell ref="D24:D33"/>
    <mergeCell ref="D44:D53"/>
    <mergeCell ref="D54:D63"/>
    <mergeCell ref="D34:D43"/>
    <mergeCell ref="E40:E41"/>
    <mergeCell ref="E42:E43"/>
    <mergeCell ref="B415:B429"/>
    <mergeCell ref="D159:D166"/>
    <mergeCell ref="D167:D168"/>
    <mergeCell ref="D289:D293"/>
    <mergeCell ref="C396:C402"/>
    <mergeCell ref="D74:D77"/>
    <mergeCell ref="D102:D104"/>
    <mergeCell ref="D129:D133"/>
    <mergeCell ref="D356:D358"/>
    <mergeCell ref="D338:D345"/>
    <mergeCell ref="D348:D350"/>
    <mergeCell ref="D346:D347"/>
    <mergeCell ref="D351:D355"/>
    <mergeCell ref="D305:D310"/>
    <mergeCell ref="C234:C275"/>
    <mergeCell ref="D190:D199"/>
    <mergeCell ref="D180:D189"/>
    <mergeCell ref="D200:D205"/>
    <mergeCell ref="D234:D237"/>
    <mergeCell ref="D258:D263"/>
    <mergeCell ref="E38:E39"/>
    <mergeCell ref="D7:E7"/>
    <mergeCell ref="AC141:AF141"/>
    <mergeCell ref="Q141:T141"/>
    <mergeCell ref="U141:X141"/>
    <mergeCell ref="Y141:AB141"/>
    <mergeCell ref="L94:L101"/>
    <mergeCell ref="L64:L73"/>
    <mergeCell ref="L54:L63"/>
    <mergeCell ref="L44:L53"/>
    <mergeCell ref="L24:L33"/>
    <mergeCell ref="L34:L43"/>
    <mergeCell ref="L10:L19"/>
    <mergeCell ref="L113:L120"/>
    <mergeCell ref="L90:L93"/>
    <mergeCell ref="L86:L89"/>
    <mergeCell ref="L82:L85"/>
    <mergeCell ref="L78:L81"/>
    <mergeCell ref="E34:E35"/>
    <mergeCell ref="E36:E37"/>
    <mergeCell ref="E28:E29"/>
    <mergeCell ref="E30:E31"/>
    <mergeCell ref="E74:E75"/>
    <mergeCell ref="E76:E77"/>
    <mergeCell ref="E58:E59"/>
    <mergeCell ref="K10:K19"/>
    <mergeCell ref="D90:D93"/>
    <mergeCell ref="E90:E91"/>
    <mergeCell ref="K90:K93"/>
    <mergeCell ref="E92:E93"/>
    <mergeCell ref="K34:K43"/>
    <mergeCell ref="K44:K53"/>
    <mergeCell ref="K54:K63"/>
    <mergeCell ref="K64:K73"/>
    <mergeCell ref="D82:D85"/>
    <mergeCell ref="E82:E83"/>
    <mergeCell ref="K82:K85"/>
    <mergeCell ref="E84:E85"/>
    <mergeCell ref="D86:D89"/>
    <mergeCell ref="E86:E87"/>
    <mergeCell ref="K86:K89"/>
    <mergeCell ref="E88:E89"/>
    <mergeCell ref="E24:E25"/>
    <mergeCell ref="E26:E27"/>
    <mergeCell ref="D78:D81"/>
    <mergeCell ref="E78:E79"/>
    <mergeCell ref="E80:E81"/>
    <mergeCell ref="K78:K81"/>
    <mergeCell ref="E62:E63"/>
    <mergeCell ref="E178:E179"/>
    <mergeCell ref="M24:M33"/>
    <mergeCell ref="M34:M43"/>
    <mergeCell ref="M44:M53"/>
    <mergeCell ref="M54:M63"/>
    <mergeCell ref="M64:M73"/>
    <mergeCell ref="M74:M77"/>
    <mergeCell ref="M78:M81"/>
    <mergeCell ref="M82:M85"/>
    <mergeCell ref="E60:E61"/>
    <mergeCell ref="K24:K33"/>
    <mergeCell ref="E54:E55"/>
    <mergeCell ref="E56:E57"/>
    <mergeCell ref="K74:K77"/>
    <mergeCell ref="E64:E65"/>
    <mergeCell ref="E66:E67"/>
    <mergeCell ref="E68:E69"/>
    <mergeCell ref="E44:E45"/>
    <mergeCell ref="E46:E47"/>
    <mergeCell ref="E70:E71"/>
    <mergeCell ref="E32:E33"/>
    <mergeCell ref="E72:E73"/>
    <mergeCell ref="L74:L77"/>
    <mergeCell ref="M86:M89"/>
    <mergeCell ref="M90:M93"/>
    <mergeCell ref="M94:M101"/>
    <mergeCell ref="M102:M104"/>
    <mergeCell ref="M105:M112"/>
    <mergeCell ref="E48:E49"/>
    <mergeCell ref="E50:E51"/>
    <mergeCell ref="E52:E53"/>
    <mergeCell ref="K94:K101"/>
    <mergeCell ref="L102:L104"/>
    <mergeCell ref="L105:L112"/>
    <mergeCell ref="K105:K112"/>
    <mergeCell ref="K102:K104"/>
    <mergeCell ref="M113:M120"/>
    <mergeCell ref="M121:M128"/>
    <mergeCell ref="M129:M133"/>
    <mergeCell ref="M134:M141"/>
    <mergeCell ref="M142:M149"/>
    <mergeCell ref="M150:M157"/>
    <mergeCell ref="K142:K149"/>
    <mergeCell ref="K134:K141"/>
    <mergeCell ref="M159:M166"/>
    <mergeCell ref="K121:K128"/>
    <mergeCell ref="K159:K166"/>
    <mergeCell ref="L159:L166"/>
    <mergeCell ref="M327:M328"/>
    <mergeCell ref="L176:L179"/>
    <mergeCell ref="L180:L189"/>
    <mergeCell ref="L305:L310"/>
    <mergeCell ref="L276:L279"/>
    <mergeCell ref="L280:L281"/>
    <mergeCell ref="L282:L283"/>
    <mergeCell ref="L284:L288"/>
    <mergeCell ref="L289:L293"/>
    <mergeCell ref="L294:L296"/>
    <mergeCell ref="L300:L304"/>
    <mergeCell ref="L317:L318"/>
    <mergeCell ref="M176:M179"/>
    <mergeCell ref="M180:M189"/>
    <mergeCell ref="M190:M199"/>
    <mergeCell ref="M200:M205"/>
    <mergeCell ref="M284:M288"/>
    <mergeCell ref="M289:M293"/>
    <mergeCell ref="L218:L233"/>
    <mergeCell ref="L234:L275"/>
    <mergeCell ref="L297:L299"/>
    <mergeCell ref="M305:M310"/>
    <mergeCell ref="M234:M237"/>
    <mergeCell ref="M238:M247"/>
    <mergeCell ref="M248:M257"/>
    <mergeCell ref="M258:M263"/>
    <mergeCell ref="M264:M275"/>
    <mergeCell ref="M276:M279"/>
    <mergeCell ref="M280:M281"/>
    <mergeCell ref="M167:M168"/>
    <mergeCell ref="M169:M173"/>
    <mergeCell ref="M174:M175"/>
    <mergeCell ref="M206:M217"/>
    <mergeCell ref="K305:K310"/>
    <mergeCell ref="C337:D337"/>
    <mergeCell ref="C385:D395"/>
    <mergeCell ref="K348:K350"/>
    <mergeCell ref="K351:K355"/>
    <mergeCell ref="K356:K358"/>
    <mergeCell ref="D329:D330"/>
    <mergeCell ref="D331:D332"/>
    <mergeCell ref="D333:D334"/>
    <mergeCell ref="C383:C384"/>
    <mergeCell ref="K346:K347"/>
    <mergeCell ref="K338:K345"/>
    <mergeCell ref="K385:K395"/>
    <mergeCell ref="K361:K382"/>
    <mergeCell ref="K317:K336"/>
    <mergeCell ref="C338:C382"/>
    <mergeCell ref="C276:C310"/>
    <mergeCell ref="C317:C336"/>
    <mergeCell ref="E373:E374"/>
    <mergeCell ref="K289:K293"/>
    <mergeCell ref="K284:K288"/>
    <mergeCell ref="K294:K296"/>
    <mergeCell ref="K300:K304"/>
    <mergeCell ref="D276:D279"/>
    <mergeCell ref="M317:M318"/>
    <mergeCell ref="M319:M320"/>
    <mergeCell ref="E274:E275"/>
    <mergeCell ref="M294:M296"/>
    <mergeCell ref="M426:M429"/>
    <mergeCell ref="M335:M336"/>
    <mergeCell ref="M361:M382"/>
    <mergeCell ref="D280:D281"/>
    <mergeCell ref="D284:D288"/>
    <mergeCell ref="D282:D283"/>
    <mergeCell ref="D300:D304"/>
    <mergeCell ref="D294:D296"/>
    <mergeCell ref="M329:M330"/>
    <mergeCell ref="M331:M332"/>
    <mergeCell ref="M333:M334"/>
    <mergeCell ref="M321:M322"/>
    <mergeCell ref="M323:M324"/>
    <mergeCell ref="M325:M326"/>
    <mergeCell ref="L385:L395"/>
    <mergeCell ref="L361:L382"/>
    <mergeCell ref="L333:L334"/>
    <mergeCell ref="M351:M355"/>
    <mergeCell ref="M356:M358"/>
    <mergeCell ref="M348:M350"/>
    <mergeCell ref="M338:M345"/>
    <mergeCell ref="M346:M347"/>
    <mergeCell ref="M394:M395"/>
    <mergeCell ref="M300:M304"/>
    <mergeCell ref="M10:M19"/>
    <mergeCell ref="K396:K402"/>
    <mergeCell ref="K225:K227"/>
    <mergeCell ref="K228:K233"/>
    <mergeCell ref="C218:C233"/>
    <mergeCell ref="D228:D233"/>
    <mergeCell ref="D225:D227"/>
    <mergeCell ref="D220:D224"/>
    <mergeCell ref="D218:D219"/>
    <mergeCell ref="K218:K219"/>
    <mergeCell ref="K220:K224"/>
    <mergeCell ref="K276:K277"/>
    <mergeCell ref="K278:K279"/>
    <mergeCell ref="D297:D299"/>
    <mergeCell ref="K297:K299"/>
    <mergeCell ref="D311:D316"/>
    <mergeCell ref="K311:K316"/>
    <mergeCell ref="M282:M283"/>
    <mergeCell ref="K282:K283"/>
    <mergeCell ref="K280:K281"/>
    <mergeCell ref="M396:M402"/>
    <mergeCell ref="D361:D382"/>
    <mergeCell ref="E365:E366"/>
    <mergeCell ref="E363:E364"/>
    <mergeCell ref="E361:E362"/>
    <mergeCell ref="E405:E406"/>
    <mergeCell ref="E381:E382"/>
    <mergeCell ref="E379:E380"/>
    <mergeCell ref="E377:E378"/>
    <mergeCell ref="E375:E376"/>
    <mergeCell ref="E371:E372"/>
    <mergeCell ref="E369:E370"/>
    <mergeCell ref="E367:E368"/>
    <mergeCell ref="K426:K429"/>
    <mergeCell ref="E407:E408"/>
    <mergeCell ref="E409:E410"/>
    <mergeCell ref="C404:C414"/>
    <mergeCell ref="D404:D411"/>
    <mergeCell ref="D412:D414"/>
    <mergeCell ref="D398:D400"/>
    <mergeCell ref="D401:D402"/>
    <mergeCell ref="D396:D397"/>
    <mergeCell ref="C426:D429"/>
    <mergeCell ref="G411:J411"/>
    <mergeCell ref="C415:D424"/>
    <mergeCell ref="C425:D425"/>
    <mergeCell ref="K415:K424"/>
    <mergeCell ref="K412:K414"/>
  </mergeCells>
  <phoneticPr fontId="9" type="noConversion"/>
  <printOptions horizontalCentered="1"/>
  <pageMargins left="0.23622047244094491" right="0.23622047244094491" top="0.35433070866141736" bottom="0.35433070866141736" header="0.31496062992125984" footer="0.31496062992125984"/>
  <pageSetup paperSize="9" scale="40" fitToHeight="1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20000"/>
  </sheetPr>
  <dimension ref="B6:L103"/>
  <sheetViews>
    <sheetView showGridLines="0" topLeftCell="B1" zoomScale="58" zoomScaleNormal="58" workbookViewId="0">
      <pane ySplit="7" topLeftCell="A8" activePane="bottomLeft" state="frozen"/>
      <selection activeCell="P44" sqref="P44"/>
      <selection pane="bottomLeft" activeCell="K55" sqref="K55:K58"/>
    </sheetView>
  </sheetViews>
  <sheetFormatPr defaultColWidth="8" defaultRowHeight="13"/>
  <cols>
    <col min="1" max="1" width="2.69140625" style="21" customWidth="1"/>
    <col min="2" max="2" width="16.3046875" style="1" customWidth="1"/>
    <col min="3" max="3" width="21.3046875" style="298" customWidth="1"/>
    <col min="4" max="4" width="54.84375" style="1" customWidth="1"/>
    <col min="5" max="5" width="13.84375" style="9" bestFit="1" customWidth="1"/>
    <col min="6" max="6" width="11.69140625" style="9" customWidth="1"/>
    <col min="7" max="9" width="11.69140625" style="21" customWidth="1"/>
    <col min="10" max="10" width="17.3828125" style="12" customWidth="1"/>
    <col min="11" max="11" width="42" style="12" customWidth="1"/>
    <col min="12" max="12" width="38.69140625" style="12" customWidth="1"/>
    <col min="13" max="16384" width="8" style="21"/>
  </cols>
  <sheetData>
    <row r="6" spans="2:12" ht="13.5" thickBot="1"/>
    <row r="7" spans="2:12" s="2" customFormat="1" ht="21.65" customHeight="1" thickBot="1">
      <c r="B7" s="30" t="s">
        <v>1</v>
      </c>
      <c r="C7" s="31" t="s">
        <v>2</v>
      </c>
      <c r="D7" s="31" t="s">
        <v>3</v>
      </c>
      <c r="E7" s="31" t="s">
        <v>4</v>
      </c>
      <c r="F7" s="31">
        <v>2022</v>
      </c>
      <c r="G7" s="31">
        <v>2023</v>
      </c>
      <c r="H7" s="31">
        <v>2024</v>
      </c>
      <c r="I7" s="31">
        <v>2025</v>
      </c>
      <c r="J7" s="32" t="s">
        <v>5</v>
      </c>
      <c r="K7" s="32" t="s">
        <v>6</v>
      </c>
      <c r="L7" s="33" t="s">
        <v>181</v>
      </c>
    </row>
    <row r="8" spans="2:12" s="2" customFormat="1" ht="30" customHeight="1">
      <c r="B8" s="639" t="s">
        <v>456</v>
      </c>
      <c r="C8" s="644" t="s">
        <v>457</v>
      </c>
      <c r="D8" s="250" t="s">
        <v>458</v>
      </c>
      <c r="E8" s="251" t="s">
        <v>459</v>
      </c>
      <c r="F8" s="252">
        <v>66.400000000000006</v>
      </c>
      <c r="G8" s="252">
        <v>65.2</v>
      </c>
      <c r="H8" s="252">
        <v>63.7</v>
      </c>
      <c r="I8" s="337">
        <v>73.2</v>
      </c>
      <c r="J8" s="650" t="s">
        <v>460</v>
      </c>
      <c r="K8" s="650"/>
      <c r="L8" s="658"/>
    </row>
    <row r="9" spans="2:12" s="2" customFormat="1" ht="30" customHeight="1">
      <c r="B9" s="639"/>
      <c r="C9" s="644"/>
      <c r="D9" s="253" t="s">
        <v>461</v>
      </c>
      <c r="E9" s="58" t="s">
        <v>459</v>
      </c>
      <c r="F9" s="254">
        <v>-32.299999999999997</v>
      </c>
      <c r="G9" s="254">
        <v>-39.5</v>
      </c>
      <c r="H9" s="254">
        <v>-29.7</v>
      </c>
      <c r="I9" s="338">
        <f>-33.2</f>
        <v>-33.200000000000003</v>
      </c>
      <c r="J9" s="650"/>
      <c r="K9" s="650"/>
      <c r="L9" s="658"/>
    </row>
    <row r="10" spans="2:12" s="2" customFormat="1" ht="30" customHeight="1">
      <c r="B10" s="639"/>
      <c r="C10" s="644"/>
      <c r="D10" s="253" t="s">
        <v>462</v>
      </c>
      <c r="E10" s="58" t="s">
        <v>459</v>
      </c>
      <c r="F10" s="78">
        <v>34.1</v>
      </c>
      <c r="G10" s="78">
        <v>25.7</v>
      </c>
      <c r="H10" s="78">
        <v>34</v>
      </c>
      <c r="I10" s="339">
        <v>40.1</v>
      </c>
      <c r="J10" s="650"/>
      <c r="K10" s="650"/>
      <c r="L10" s="658"/>
    </row>
    <row r="11" spans="2:12" s="2" customFormat="1" ht="30" customHeight="1">
      <c r="B11" s="639"/>
      <c r="C11" s="644"/>
      <c r="D11" s="253" t="s">
        <v>463</v>
      </c>
      <c r="E11" s="58" t="s">
        <v>459</v>
      </c>
      <c r="F11" s="78">
        <v>14.8</v>
      </c>
      <c r="G11" s="78">
        <v>17.899999999999999</v>
      </c>
      <c r="H11" s="78">
        <v>19.2</v>
      </c>
      <c r="I11" s="339">
        <v>22.3</v>
      </c>
      <c r="J11" s="650"/>
      <c r="K11" s="650"/>
      <c r="L11" s="658"/>
    </row>
    <row r="12" spans="2:12" s="2" customFormat="1" ht="30" customHeight="1">
      <c r="B12" s="639"/>
      <c r="C12" s="644"/>
      <c r="D12" s="253" t="s">
        <v>464</v>
      </c>
      <c r="E12" s="58" t="s">
        <v>459</v>
      </c>
      <c r="F12" s="78">
        <v>35.700000000000003</v>
      </c>
      <c r="G12" s="78">
        <v>35.6</v>
      </c>
      <c r="H12" s="78">
        <v>38.299999999999997</v>
      </c>
      <c r="I12" s="339">
        <v>41.8</v>
      </c>
      <c r="J12" s="650"/>
      <c r="K12" s="650"/>
      <c r="L12" s="658"/>
    </row>
    <row r="13" spans="2:12" s="2" customFormat="1" ht="30" customHeight="1">
      <c r="B13" s="639"/>
      <c r="C13" s="644"/>
      <c r="D13" s="253" t="s">
        <v>465</v>
      </c>
      <c r="E13" s="58" t="s">
        <v>459</v>
      </c>
      <c r="F13" s="254">
        <v>-23.4</v>
      </c>
      <c r="G13" s="254">
        <v>-24.9</v>
      </c>
      <c r="H13" s="254">
        <v>-25.5</v>
      </c>
      <c r="I13" s="338">
        <f>-28</f>
        <v>-28</v>
      </c>
      <c r="J13" s="650"/>
      <c r="K13" s="650"/>
      <c r="L13" s="658"/>
    </row>
    <row r="14" spans="2:12" s="2" customFormat="1" ht="30" customHeight="1">
      <c r="B14" s="639"/>
      <c r="C14" s="644"/>
      <c r="D14" s="253" t="s">
        <v>466</v>
      </c>
      <c r="E14" s="58" t="s">
        <v>459</v>
      </c>
      <c r="F14" s="254">
        <v>-22.1</v>
      </c>
      <c r="G14" s="254">
        <v>-22.6</v>
      </c>
      <c r="H14" s="254">
        <v>-23.3</v>
      </c>
      <c r="I14" s="338">
        <v>-23.2</v>
      </c>
      <c r="J14" s="650"/>
      <c r="K14" s="650"/>
      <c r="L14" s="658"/>
    </row>
    <row r="15" spans="2:12" s="2" customFormat="1" ht="30" customHeight="1">
      <c r="B15" s="639"/>
      <c r="C15" s="644"/>
      <c r="D15" s="253" t="s">
        <v>467</v>
      </c>
      <c r="E15" s="58" t="s">
        <v>459</v>
      </c>
      <c r="F15" s="254">
        <v>-3.7</v>
      </c>
      <c r="G15" s="254">
        <v>-6.7</v>
      </c>
      <c r="H15" s="254">
        <v>-10.5</v>
      </c>
      <c r="I15" s="338">
        <v>-13.2</v>
      </c>
      <c r="J15" s="650"/>
      <c r="K15" s="650"/>
      <c r="L15" s="658"/>
    </row>
    <row r="16" spans="2:12" s="2" customFormat="1" ht="30" customHeight="1">
      <c r="B16" s="639"/>
      <c r="C16" s="644"/>
      <c r="D16" s="253" t="s">
        <v>468</v>
      </c>
      <c r="E16" s="58" t="s">
        <v>459</v>
      </c>
      <c r="F16" s="254">
        <v>-8</v>
      </c>
      <c r="G16" s="254">
        <v>-7.9</v>
      </c>
      <c r="H16" s="254">
        <v>-8.1</v>
      </c>
      <c r="I16" s="338">
        <f>-8.9</f>
        <v>-8.9</v>
      </c>
      <c r="J16" s="650"/>
      <c r="K16" s="650"/>
      <c r="L16" s="658"/>
    </row>
    <row r="17" spans="2:12" s="2" customFormat="1" ht="30" customHeight="1">
      <c r="B17" s="639"/>
      <c r="C17" s="644"/>
      <c r="D17" s="253" t="s">
        <v>469</v>
      </c>
      <c r="E17" s="58" t="s">
        <v>459</v>
      </c>
      <c r="F17" s="78">
        <v>0.2</v>
      </c>
      <c r="G17" s="78">
        <v>0.6</v>
      </c>
      <c r="H17" s="78">
        <v>0.4</v>
      </c>
      <c r="I17" s="339">
        <v>0.4</v>
      </c>
      <c r="J17" s="650"/>
      <c r="K17" s="650"/>
      <c r="L17" s="658"/>
    </row>
    <row r="18" spans="2:12" s="2" customFormat="1" ht="30" customHeight="1">
      <c r="B18" s="639"/>
      <c r="C18" s="645"/>
      <c r="D18" s="255" t="s">
        <v>470</v>
      </c>
      <c r="E18" s="60" t="s">
        <v>459</v>
      </c>
      <c r="F18" s="256">
        <v>20.7</v>
      </c>
      <c r="G18" s="256">
        <v>16.3</v>
      </c>
      <c r="H18" s="256">
        <v>19.600000000000001</v>
      </c>
      <c r="I18" s="340">
        <v>24.7</v>
      </c>
      <c r="J18" s="651"/>
      <c r="K18" s="651"/>
      <c r="L18" s="659"/>
    </row>
    <row r="19" spans="2:12" s="2" customFormat="1" ht="30" customHeight="1">
      <c r="B19" s="639"/>
      <c r="C19" s="644" t="s">
        <v>471</v>
      </c>
      <c r="D19" s="250" t="s">
        <v>472</v>
      </c>
      <c r="E19" s="55" t="s">
        <v>473</v>
      </c>
      <c r="F19" s="252">
        <v>1.8</v>
      </c>
      <c r="G19" s="252">
        <v>2</v>
      </c>
      <c r="H19" s="252">
        <v>2.1</v>
      </c>
      <c r="I19" s="337">
        <v>2.4</v>
      </c>
      <c r="J19" s="650" t="s">
        <v>460</v>
      </c>
      <c r="K19" s="650"/>
      <c r="L19" s="658"/>
    </row>
    <row r="20" spans="2:12" s="2" customFormat="1" ht="30" customHeight="1" thickBot="1">
      <c r="B20" s="640"/>
      <c r="C20" s="646"/>
      <c r="D20" s="257" t="s">
        <v>474</v>
      </c>
      <c r="E20" s="72" t="s">
        <v>459</v>
      </c>
      <c r="F20" s="79">
        <v>891.9</v>
      </c>
      <c r="G20" s="79">
        <v>877.3</v>
      </c>
      <c r="H20" s="79">
        <v>981.7</v>
      </c>
      <c r="I20" s="341">
        <v>1089.2</v>
      </c>
      <c r="J20" s="652"/>
      <c r="K20" s="652"/>
      <c r="L20" s="660"/>
    </row>
    <row r="21" spans="2:12" ht="30" customHeight="1">
      <c r="B21" s="653" t="s">
        <v>475</v>
      </c>
      <c r="C21" s="258" t="s">
        <v>476</v>
      </c>
      <c r="D21" s="258" t="s">
        <v>477</v>
      </c>
      <c r="E21" s="259" t="s">
        <v>167</v>
      </c>
      <c r="F21" s="387">
        <v>54610.445</v>
      </c>
      <c r="G21" s="387">
        <v>43222.727999999988</v>
      </c>
      <c r="H21" s="387">
        <v>52611.646000000001</v>
      </c>
      <c r="I21" s="342">
        <v>57363.425999999985</v>
      </c>
      <c r="J21" s="600" t="s">
        <v>478</v>
      </c>
      <c r="K21" s="600" t="s">
        <v>479</v>
      </c>
      <c r="L21" s="559" t="s">
        <v>480</v>
      </c>
    </row>
    <row r="22" spans="2:12" ht="30" customHeight="1">
      <c r="B22" s="653"/>
      <c r="C22" s="641" t="s">
        <v>476</v>
      </c>
      <c r="D22" s="260" t="s">
        <v>481</v>
      </c>
      <c r="E22" s="261" t="s">
        <v>167</v>
      </c>
      <c r="F22" s="388">
        <v>19115.786</v>
      </c>
      <c r="G22" s="388">
        <v>20074.078000000001</v>
      </c>
      <c r="H22" s="388">
        <v>21220.561000000002</v>
      </c>
      <c r="I22" s="343">
        <v>22958.442999999999</v>
      </c>
      <c r="J22" s="601"/>
      <c r="K22" s="601"/>
      <c r="L22" s="560"/>
    </row>
    <row r="23" spans="2:12" ht="30" customHeight="1">
      <c r="B23" s="653"/>
      <c r="C23" s="642"/>
      <c r="D23" s="253" t="s">
        <v>482</v>
      </c>
      <c r="E23" s="58" t="s">
        <v>167</v>
      </c>
      <c r="F23" s="382">
        <v>13317.199000000001</v>
      </c>
      <c r="G23" s="382">
        <v>6595.3310000000001</v>
      </c>
      <c r="H23" s="382">
        <v>10946.858</v>
      </c>
      <c r="I23" s="344">
        <v>9505.1110000000008</v>
      </c>
      <c r="J23" s="601"/>
      <c r="K23" s="601"/>
      <c r="L23" s="560"/>
    </row>
    <row r="24" spans="2:12" ht="30" customHeight="1">
      <c r="B24" s="653"/>
      <c r="C24" s="642"/>
      <c r="D24" s="253" t="s">
        <v>483</v>
      </c>
      <c r="E24" s="58" t="s">
        <v>167</v>
      </c>
      <c r="F24" s="382">
        <v>10172</v>
      </c>
      <c r="G24" s="382">
        <v>11311</v>
      </c>
      <c r="H24" s="382">
        <v>11283</v>
      </c>
      <c r="I24" s="344">
        <v>14499</v>
      </c>
      <c r="J24" s="580"/>
      <c r="K24" s="580"/>
      <c r="L24" s="661"/>
    </row>
    <row r="25" spans="2:12" ht="30" customHeight="1">
      <c r="B25" s="653"/>
      <c r="C25" s="643"/>
      <c r="D25" s="255" t="s">
        <v>484</v>
      </c>
      <c r="E25" s="60" t="s">
        <v>167</v>
      </c>
      <c r="F25" s="383">
        <v>1211.7829999999999</v>
      </c>
      <c r="G25" s="383">
        <v>1180.0820000000001</v>
      </c>
      <c r="H25" s="383">
        <v>1069.527</v>
      </c>
      <c r="I25" s="345">
        <v>99</v>
      </c>
      <c r="J25" s="580"/>
      <c r="K25" s="580"/>
      <c r="L25" s="661"/>
    </row>
    <row r="26" spans="2:12" ht="30" customHeight="1" thickBot="1">
      <c r="B26" s="654"/>
      <c r="C26" s="194" t="s">
        <v>485</v>
      </c>
      <c r="D26" s="263" t="s">
        <v>486</v>
      </c>
      <c r="E26" s="129" t="s">
        <v>167</v>
      </c>
      <c r="F26" s="385">
        <v>10794</v>
      </c>
      <c r="G26" s="385">
        <v>4062</v>
      </c>
      <c r="H26" s="385">
        <v>8092</v>
      </c>
      <c r="I26" s="346">
        <v>10302</v>
      </c>
      <c r="J26" s="602"/>
      <c r="K26" s="602"/>
      <c r="L26" s="662"/>
    </row>
    <row r="27" spans="2:12" ht="30" customHeight="1">
      <c r="B27" s="648" t="s">
        <v>487</v>
      </c>
      <c r="C27" s="522" t="s">
        <v>488</v>
      </c>
      <c r="D27" s="68" t="s">
        <v>489</v>
      </c>
      <c r="E27" s="69" t="s">
        <v>167</v>
      </c>
      <c r="F27" s="384">
        <v>1458</v>
      </c>
      <c r="G27" s="384">
        <v>1967</v>
      </c>
      <c r="H27" s="384">
        <v>3353</v>
      </c>
      <c r="I27" s="347">
        <v>4361</v>
      </c>
      <c r="J27" s="591" t="s">
        <v>490</v>
      </c>
      <c r="K27" s="663" t="s">
        <v>491</v>
      </c>
      <c r="L27" s="568" t="s">
        <v>492</v>
      </c>
    </row>
    <row r="28" spans="2:12" ht="30" customHeight="1">
      <c r="B28" s="648"/>
      <c r="C28" s="593"/>
      <c r="D28" s="76" t="s">
        <v>493</v>
      </c>
      <c r="E28" s="60" t="s">
        <v>167</v>
      </c>
      <c r="F28" s="389">
        <v>949</v>
      </c>
      <c r="G28" s="390">
        <v>805.4</v>
      </c>
      <c r="H28" s="390">
        <v>7434</v>
      </c>
      <c r="I28" s="348">
        <v>9316</v>
      </c>
      <c r="J28" s="554"/>
      <c r="K28" s="664"/>
      <c r="L28" s="569"/>
    </row>
    <row r="29" spans="2:12" ht="30" customHeight="1">
      <c r="B29" s="648"/>
      <c r="C29" s="607" t="s">
        <v>494</v>
      </c>
      <c r="D29" s="122" t="s">
        <v>489</v>
      </c>
      <c r="E29" s="55" t="s">
        <v>167</v>
      </c>
      <c r="F29" s="395">
        <v>495</v>
      </c>
      <c r="G29" s="395">
        <v>369</v>
      </c>
      <c r="H29" s="395">
        <v>1854</v>
      </c>
      <c r="I29" s="349">
        <v>2530</v>
      </c>
      <c r="J29" s="554"/>
      <c r="K29" s="664"/>
      <c r="L29" s="569"/>
    </row>
    <row r="30" spans="2:12" s="2" customFormat="1" ht="30" customHeight="1" thickBot="1">
      <c r="B30" s="648"/>
      <c r="C30" s="524"/>
      <c r="D30" s="128" t="s">
        <v>493</v>
      </c>
      <c r="E30" s="72" t="s">
        <v>167</v>
      </c>
      <c r="F30" s="386">
        <v>121</v>
      </c>
      <c r="G30" s="386">
        <v>170</v>
      </c>
      <c r="H30" s="386">
        <v>491</v>
      </c>
      <c r="I30" s="350">
        <v>414</v>
      </c>
      <c r="J30" s="517"/>
      <c r="K30" s="665"/>
      <c r="L30" s="632"/>
    </row>
    <row r="31" spans="2:12" s="2" customFormat="1" ht="30" customHeight="1">
      <c r="B31" s="647" t="s">
        <v>495</v>
      </c>
      <c r="C31" s="655" t="s">
        <v>496</v>
      </c>
      <c r="D31" s="214" t="s">
        <v>497</v>
      </c>
      <c r="E31" s="265" t="s">
        <v>459</v>
      </c>
      <c r="F31" s="391">
        <v>569.20000000000005</v>
      </c>
      <c r="G31" s="392">
        <v>659.2</v>
      </c>
      <c r="H31" s="392">
        <v>856</v>
      </c>
      <c r="I31" s="351">
        <v>997.7</v>
      </c>
      <c r="J31" s="266" t="s">
        <v>498</v>
      </c>
      <c r="K31" s="266"/>
      <c r="L31" s="267"/>
    </row>
    <row r="32" spans="2:12" s="2" customFormat="1" ht="30" customHeight="1">
      <c r="B32" s="648"/>
      <c r="C32" s="656"/>
      <c r="D32" s="176" t="s">
        <v>499</v>
      </c>
      <c r="E32" s="261" t="s">
        <v>70</v>
      </c>
      <c r="F32" s="393">
        <v>99.88</v>
      </c>
      <c r="G32" s="393">
        <v>99.931117339368996</v>
      </c>
      <c r="H32" s="393">
        <v>99.94</v>
      </c>
      <c r="I32" s="352">
        <v>99.94</v>
      </c>
      <c r="J32" s="516" t="s">
        <v>500</v>
      </c>
      <c r="K32" s="516"/>
      <c r="L32" s="581"/>
    </row>
    <row r="33" spans="2:12" ht="30" customHeight="1">
      <c r="B33" s="648"/>
      <c r="C33" s="656"/>
      <c r="D33" s="142" t="s">
        <v>501</v>
      </c>
      <c r="E33" s="60" t="s">
        <v>70</v>
      </c>
      <c r="F33" s="394">
        <v>100</v>
      </c>
      <c r="G33" s="394">
        <v>100</v>
      </c>
      <c r="H33" s="394">
        <v>100</v>
      </c>
      <c r="I33" s="394">
        <v>100</v>
      </c>
      <c r="J33" s="558"/>
      <c r="K33" s="558"/>
      <c r="L33" s="582"/>
    </row>
    <row r="34" spans="2:12" ht="30" customHeight="1">
      <c r="B34" s="648"/>
      <c r="C34" s="656"/>
      <c r="D34" s="191" t="s">
        <v>502</v>
      </c>
      <c r="E34" s="55" t="s">
        <v>70</v>
      </c>
      <c r="F34" s="397">
        <v>0.09</v>
      </c>
      <c r="G34" s="397">
        <v>0.05</v>
      </c>
      <c r="H34" s="397">
        <v>0.03</v>
      </c>
      <c r="I34" s="437">
        <v>0.05</v>
      </c>
      <c r="J34" s="268" t="s">
        <v>503</v>
      </c>
      <c r="K34" s="268"/>
      <c r="L34" s="269"/>
    </row>
    <row r="35" spans="2:12" ht="30" customHeight="1">
      <c r="B35" s="648"/>
      <c r="C35" s="656"/>
      <c r="D35" s="139" t="s">
        <v>504</v>
      </c>
      <c r="E35" s="58" t="s">
        <v>70</v>
      </c>
      <c r="F35" s="398">
        <v>1.05</v>
      </c>
      <c r="G35" s="398">
        <v>0.76</v>
      </c>
      <c r="H35" s="398">
        <v>0.86</v>
      </c>
      <c r="I35" s="438">
        <v>0.3</v>
      </c>
      <c r="J35" s="268" t="s">
        <v>505</v>
      </c>
      <c r="K35" s="268"/>
      <c r="L35" s="269"/>
    </row>
    <row r="36" spans="2:12" ht="30" customHeight="1">
      <c r="B36" s="649"/>
      <c r="C36" s="657"/>
      <c r="D36" s="197" t="s">
        <v>506</v>
      </c>
      <c r="E36" s="87" t="s">
        <v>70</v>
      </c>
      <c r="F36" s="399">
        <v>0.11</v>
      </c>
      <c r="G36" s="399">
        <v>0.06</v>
      </c>
      <c r="H36" s="399">
        <v>0.22</v>
      </c>
      <c r="I36" s="439">
        <v>0.03</v>
      </c>
      <c r="J36" s="268"/>
      <c r="K36" s="268"/>
      <c r="L36" s="269"/>
    </row>
    <row r="37" spans="2:12" ht="30" customHeight="1">
      <c r="B37" s="647" t="s">
        <v>507</v>
      </c>
      <c r="C37" s="591" t="s">
        <v>508</v>
      </c>
      <c r="D37" s="137" t="s">
        <v>509</v>
      </c>
      <c r="E37" s="69" t="s">
        <v>70</v>
      </c>
      <c r="F37" s="400">
        <v>37.29</v>
      </c>
      <c r="G37" s="400">
        <v>42.46</v>
      </c>
      <c r="H37" s="400">
        <v>49.48</v>
      </c>
      <c r="I37" s="467">
        <v>49.81</v>
      </c>
      <c r="J37" s="574" t="s">
        <v>510</v>
      </c>
      <c r="K37" s="574"/>
      <c r="L37" s="568"/>
    </row>
    <row r="38" spans="2:12" ht="30" customHeight="1">
      <c r="B38" s="648"/>
      <c r="C38" s="554"/>
      <c r="D38" s="139" t="s">
        <v>511</v>
      </c>
      <c r="E38" s="58" t="s">
        <v>70</v>
      </c>
      <c r="F38" s="398">
        <v>61.55</v>
      </c>
      <c r="G38" s="398">
        <v>56.23</v>
      </c>
      <c r="H38" s="398">
        <v>49.07</v>
      </c>
      <c r="I38" s="438">
        <v>48.62</v>
      </c>
      <c r="J38" s="575"/>
      <c r="K38" s="575"/>
      <c r="L38" s="569"/>
    </row>
    <row r="39" spans="2:12" ht="30" customHeight="1">
      <c r="B39" s="648"/>
      <c r="C39" s="558"/>
      <c r="D39" s="142" t="s">
        <v>512</v>
      </c>
      <c r="E39" s="60" t="s">
        <v>70</v>
      </c>
      <c r="F39" s="396">
        <v>1.1599999999999999</v>
      </c>
      <c r="G39" s="396">
        <v>1.31</v>
      </c>
      <c r="H39" s="396">
        <v>1.45</v>
      </c>
      <c r="I39" s="468">
        <v>1.57</v>
      </c>
      <c r="J39" s="578"/>
      <c r="K39" s="578"/>
      <c r="L39" s="570"/>
    </row>
    <row r="40" spans="2:12" ht="40" customHeight="1" thickBot="1">
      <c r="B40" s="649"/>
      <c r="C40" s="233" t="s">
        <v>513</v>
      </c>
      <c r="D40" s="233" t="s">
        <v>514</v>
      </c>
      <c r="E40" s="129" t="s">
        <v>70</v>
      </c>
      <c r="F40" s="401">
        <v>238.23</v>
      </c>
      <c r="G40" s="401">
        <v>197.88</v>
      </c>
      <c r="H40" s="401">
        <v>180.66</v>
      </c>
      <c r="I40" s="469">
        <v>184.99</v>
      </c>
      <c r="J40" s="194" t="s">
        <v>515</v>
      </c>
      <c r="K40" s="194" t="s">
        <v>516</v>
      </c>
      <c r="L40" s="272"/>
    </row>
    <row r="41" spans="2:12" ht="30" customHeight="1">
      <c r="B41" s="670" t="s">
        <v>517</v>
      </c>
      <c r="C41" s="522" t="s">
        <v>518</v>
      </c>
      <c r="D41" s="137" t="s">
        <v>519</v>
      </c>
      <c r="E41" s="69" t="s">
        <v>173</v>
      </c>
      <c r="F41" s="402">
        <v>7543</v>
      </c>
      <c r="G41" s="402">
        <v>7172</v>
      </c>
      <c r="H41" s="402">
        <v>9492</v>
      </c>
      <c r="I41" s="353">
        <v>13237</v>
      </c>
      <c r="J41" s="574" t="s">
        <v>520</v>
      </c>
      <c r="K41" s="192" t="s">
        <v>521</v>
      </c>
      <c r="L41" s="568"/>
    </row>
    <row r="42" spans="2:12" ht="30" customHeight="1">
      <c r="B42" s="671"/>
      <c r="C42" s="523"/>
      <c r="D42" s="139" t="s">
        <v>522</v>
      </c>
      <c r="E42" s="58" t="s">
        <v>173</v>
      </c>
      <c r="F42" s="403">
        <v>1972</v>
      </c>
      <c r="G42" s="403">
        <v>1696</v>
      </c>
      <c r="H42" s="403">
        <v>1597</v>
      </c>
      <c r="I42" s="344">
        <v>1223</v>
      </c>
      <c r="J42" s="575"/>
      <c r="K42" s="242" t="s">
        <v>523</v>
      </c>
      <c r="L42" s="569"/>
    </row>
    <row r="43" spans="2:12" ht="30" customHeight="1">
      <c r="B43" s="671"/>
      <c r="C43" s="523"/>
      <c r="D43" s="142" t="s">
        <v>524</v>
      </c>
      <c r="E43" s="60" t="s">
        <v>173</v>
      </c>
      <c r="F43" s="404">
        <v>2291</v>
      </c>
      <c r="G43" s="404">
        <v>1772</v>
      </c>
      <c r="H43" s="404">
        <v>1661</v>
      </c>
      <c r="I43" s="345">
        <v>1753</v>
      </c>
      <c r="J43" s="578"/>
      <c r="K43" s="186" t="s">
        <v>525</v>
      </c>
      <c r="L43" s="570"/>
    </row>
    <row r="44" spans="2:12" ht="40" customHeight="1" thickBot="1">
      <c r="B44" s="671"/>
      <c r="C44" s="524"/>
      <c r="D44" s="128" t="s">
        <v>526</v>
      </c>
      <c r="E44" s="129" t="s">
        <v>459</v>
      </c>
      <c r="F44" s="405">
        <v>21.7</v>
      </c>
      <c r="G44" s="405">
        <v>22.5</v>
      </c>
      <c r="H44" s="405">
        <v>25.1</v>
      </c>
      <c r="I44" s="354">
        <v>22.8</v>
      </c>
      <c r="J44" s="194" t="s">
        <v>527</v>
      </c>
      <c r="K44" s="194" t="s">
        <v>528</v>
      </c>
      <c r="L44" s="272"/>
    </row>
    <row r="45" spans="2:12" ht="30" customHeight="1">
      <c r="B45" s="671"/>
      <c r="C45" s="554" t="s">
        <v>529</v>
      </c>
      <c r="D45" s="68" t="s">
        <v>530</v>
      </c>
      <c r="E45" s="69" t="s">
        <v>70</v>
      </c>
      <c r="F45" s="406">
        <v>0.74</v>
      </c>
      <c r="G45" s="406">
        <v>0.8</v>
      </c>
      <c r="H45" s="406">
        <v>0.9</v>
      </c>
      <c r="I45" s="355">
        <v>0.54</v>
      </c>
      <c r="J45" s="574" t="s">
        <v>527</v>
      </c>
      <c r="K45" s="574" t="s">
        <v>531</v>
      </c>
      <c r="L45" s="568"/>
    </row>
    <row r="46" spans="2:12" ht="30" customHeight="1">
      <c r="B46" s="671"/>
      <c r="C46" s="554"/>
      <c r="D46" s="74" t="s">
        <v>532</v>
      </c>
      <c r="E46" s="58" t="s">
        <v>70</v>
      </c>
      <c r="F46" s="407">
        <v>2.21</v>
      </c>
      <c r="G46" s="407">
        <v>2.2000000000000002</v>
      </c>
      <c r="H46" s="407">
        <v>2.2000000000000002</v>
      </c>
      <c r="I46" s="339">
        <v>1.87</v>
      </c>
      <c r="J46" s="575"/>
      <c r="K46" s="575"/>
      <c r="L46" s="569"/>
    </row>
    <row r="47" spans="2:12" ht="30" customHeight="1">
      <c r="B47" s="671"/>
      <c r="C47" s="554"/>
      <c r="D47" s="74" t="s">
        <v>533</v>
      </c>
      <c r="E47" s="58" t="s">
        <v>70</v>
      </c>
      <c r="F47" s="407">
        <v>1.76</v>
      </c>
      <c r="G47" s="407">
        <v>1.6</v>
      </c>
      <c r="H47" s="407">
        <v>1.4</v>
      </c>
      <c r="I47" s="339">
        <v>1.1200000000000001</v>
      </c>
      <c r="J47" s="575"/>
      <c r="K47" s="575"/>
      <c r="L47" s="569"/>
    </row>
    <row r="48" spans="2:12" ht="30" customHeight="1">
      <c r="B48" s="671"/>
      <c r="C48" s="554"/>
      <c r="D48" s="74" t="s">
        <v>534</v>
      </c>
      <c r="E48" s="58" t="s">
        <v>70</v>
      </c>
      <c r="F48" s="407">
        <v>91.01</v>
      </c>
      <c r="G48" s="407">
        <v>90.2</v>
      </c>
      <c r="H48" s="407">
        <v>91.2</v>
      </c>
      <c r="I48" s="339">
        <v>92.58</v>
      </c>
      <c r="J48" s="575"/>
      <c r="K48" s="575"/>
      <c r="L48" s="569"/>
    </row>
    <row r="49" spans="2:12" ht="30" customHeight="1" thickBot="1">
      <c r="B49" s="671"/>
      <c r="C49" s="636"/>
      <c r="D49" s="71" t="s">
        <v>535</v>
      </c>
      <c r="E49" s="72" t="s">
        <v>70</v>
      </c>
      <c r="F49" s="408">
        <v>4.21</v>
      </c>
      <c r="G49" s="408">
        <v>4.2</v>
      </c>
      <c r="H49" s="408">
        <v>3.4</v>
      </c>
      <c r="I49" s="341">
        <v>3.07</v>
      </c>
      <c r="J49" s="576"/>
      <c r="K49" s="576"/>
      <c r="L49" s="632"/>
    </row>
    <row r="50" spans="2:12" ht="30" customHeight="1">
      <c r="B50" s="671"/>
      <c r="C50" s="574" t="s">
        <v>536</v>
      </c>
      <c r="D50" s="137" t="s">
        <v>537</v>
      </c>
      <c r="E50" s="69" t="s">
        <v>173</v>
      </c>
      <c r="F50" s="402">
        <v>1066</v>
      </c>
      <c r="G50" s="402">
        <v>1696</v>
      </c>
      <c r="H50" s="402">
        <v>1597</v>
      </c>
      <c r="I50" s="353">
        <v>1223</v>
      </c>
      <c r="J50" s="574" t="s">
        <v>538</v>
      </c>
      <c r="K50" s="574" t="s">
        <v>539</v>
      </c>
      <c r="L50" s="568"/>
    </row>
    <row r="51" spans="2:12" ht="30" customHeight="1">
      <c r="B51" s="671"/>
      <c r="C51" s="575"/>
      <c r="D51" s="139" t="s">
        <v>540</v>
      </c>
      <c r="E51" s="58" t="s">
        <v>173</v>
      </c>
      <c r="F51" s="403">
        <v>1066</v>
      </c>
      <c r="G51" s="403">
        <v>1696</v>
      </c>
      <c r="H51" s="403">
        <v>1597</v>
      </c>
      <c r="I51" s="344">
        <v>1223</v>
      </c>
      <c r="J51" s="575"/>
      <c r="K51" s="575"/>
      <c r="L51" s="569"/>
    </row>
    <row r="52" spans="2:12" ht="30" customHeight="1" thickBot="1">
      <c r="B52" s="671"/>
      <c r="C52" s="576"/>
      <c r="D52" s="189" t="s">
        <v>541</v>
      </c>
      <c r="E52" s="72" t="s">
        <v>70</v>
      </c>
      <c r="F52" s="408">
        <v>100</v>
      </c>
      <c r="G52" s="408">
        <v>100</v>
      </c>
      <c r="H52" s="408">
        <v>100</v>
      </c>
      <c r="I52" s="341">
        <v>100</v>
      </c>
      <c r="J52" s="576"/>
      <c r="K52" s="576"/>
      <c r="L52" s="632"/>
    </row>
    <row r="53" spans="2:12" ht="38.5" customHeight="1">
      <c r="B53" s="671"/>
      <c r="C53" s="575" t="s">
        <v>542</v>
      </c>
      <c r="D53" s="137" t="s">
        <v>543</v>
      </c>
      <c r="E53" s="69" t="s">
        <v>173</v>
      </c>
      <c r="F53" s="402">
        <v>0</v>
      </c>
      <c r="G53" s="402">
        <v>0</v>
      </c>
      <c r="H53" s="402">
        <v>0</v>
      </c>
      <c r="I53" s="353">
        <v>0</v>
      </c>
      <c r="J53" s="299" t="s">
        <v>544</v>
      </c>
      <c r="K53" s="299" t="s">
        <v>545</v>
      </c>
      <c r="L53" s="300"/>
    </row>
    <row r="54" spans="2:12" ht="42" customHeight="1" thickBot="1">
      <c r="B54" s="671"/>
      <c r="C54" s="673"/>
      <c r="D54" s="321" t="s">
        <v>546</v>
      </c>
      <c r="E54" s="273" t="s">
        <v>173</v>
      </c>
      <c r="F54" s="409">
        <v>15</v>
      </c>
      <c r="G54" s="410">
        <v>12</v>
      </c>
      <c r="H54" s="410">
        <v>9</v>
      </c>
      <c r="I54" s="356">
        <v>6</v>
      </c>
      <c r="J54" s="274" t="s">
        <v>547</v>
      </c>
      <c r="K54" s="274" t="s">
        <v>548</v>
      </c>
      <c r="L54" s="275"/>
    </row>
    <row r="55" spans="2:12" ht="30" customHeight="1">
      <c r="B55" s="671"/>
      <c r="C55" s="674" t="s">
        <v>549</v>
      </c>
      <c r="D55" s="113" t="s">
        <v>550</v>
      </c>
      <c r="E55" s="114" t="s">
        <v>173</v>
      </c>
      <c r="F55" s="412">
        <v>85</v>
      </c>
      <c r="G55" s="413">
        <v>90</v>
      </c>
      <c r="H55" s="413">
        <v>78</v>
      </c>
      <c r="I55" s="357">
        <v>87</v>
      </c>
      <c r="J55" s="291" t="s">
        <v>551</v>
      </c>
      <c r="K55" s="635" t="s">
        <v>552</v>
      </c>
      <c r="L55" s="631"/>
    </row>
    <row r="56" spans="2:12" ht="30" customHeight="1">
      <c r="B56" s="671"/>
      <c r="C56" s="523"/>
      <c r="D56" s="74" t="s">
        <v>553</v>
      </c>
      <c r="E56" s="58" t="s">
        <v>173</v>
      </c>
      <c r="F56" s="403">
        <v>85</v>
      </c>
      <c r="G56" s="414">
        <v>90</v>
      </c>
      <c r="H56" s="414">
        <v>78</v>
      </c>
      <c r="I56" s="358">
        <v>87</v>
      </c>
      <c r="J56" s="242" t="s">
        <v>554</v>
      </c>
      <c r="K56" s="554"/>
      <c r="L56" s="569"/>
    </row>
    <row r="57" spans="2:12" ht="30" customHeight="1">
      <c r="B57" s="671"/>
      <c r="C57" s="586"/>
      <c r="D57" s="74" t="s">
        <v>555</v>
      </c>
      <c r="E57" s="58" t="s">
        <v>173</v>
      </c>
      <c r="F57" s="403">
        <v>85</v>
      </c>
      <c r="G57" s="414">
        <v>90</v>
      </c>
      <c r="H57" s="414">
        <v>78</v>
      </c>
      <c r="I57" s="358">
        <v>87</v>
      </c>
      <c r="J57" s="242" t="s">
        <v>551</v>
      </c>
      <c r="K57" s="554"/>
      <c r="L57" s="569"/>
    </row>
    <row r="58" spans="2:12" ht="30" customHeight="1" thickBot="1">
      <c r="B58" s="672"/>
      <c r="C58" s="675"/>
      <c r="D58" s="276" t="s">
        <v>556</v>
      </c>
      <c r="E58" s="277" t="s">
        <v>173</v>
      </c>
      <c r="F58" s="415">
        <v>85</v>
      </c>
      <c r="G58" s="416">
        <v>90</v>
      </c>
      <c r="H58" s="416">
        <v>78</v>
      </c>
      <c r="I58" s="359">
        <v>87</v>
      </c>
      <c r="J58" s="292" t="s">
        <v>557</v>
      </c>
      <c r="K58" s="636"/>
      <c r="L58" s="637"/>
    </row>
    <row r="59" spans="2:12" ht="30" customHeight="1">
      <c r="B59" s="667" t="s">
        <v>558</v>
      </c>
      <c r="C59" s="522" t="s">
        <v>559</v>
      </c>
      <c r="D59" s="192" t="s">
        <v>560</v>
      </c>
      <c r="E59" s="69" t="s">
        <v>173</v>
      </c>
      <c r="F59" s="402">
        <v>22</v>
      </c>
      <c r="G59" s="402">
        <v>23</v>
      </c>
      <c r="H59" s="402">
        <v>21</v>
      </c>
      <c r="I59" s="353">
        <v>11</v>
      </c>
      <c r="J59" s="634" t="s">
        <v>561</v>
      </c>
      <c r="K59" s="634"/>
      <c r="L59" s="631"/>
    </row>
    <row r="60" spans="2:12" ht="30" customHeight="1">
      <c r="B60" s="668"/>
      <c r="C60" s="607"/>
      <c r="D60" s="320" t="s">
        <v>562</v>
      </c>
      <c r="E60" s="58" t="s">
        <v>167</v>
      </c>
      <c r="F60" s="411">
        <v>9847</v>
      </c>
      <c r="G60" s="411">
        <v>10917</v>
      </c>
      <c r="H60" s="411">
        <v>10752</v>
      </c>
      <c r="I60" s="360">
        <v>5906</v>
      </c>
      <c r="J60" s="575"/>
      <c r="K60" s="575"/>
      <c r="L60" s="569"/>
    </row>
    <row r="61" spans="2:12" ht="30" customHeight="1">
      <c r="B61" s="668"/>
      <c r="C61" s="523"/>
      <c r="D61" s="242" t="s">
        <v>563</v>
      </c>
      <c r="E61" s="58" t="s">
        <v>173</v>
      </c>
      <c r="F61" s="403">
        <v>13</v>
      </c>
      <c r="G61" s="403">
        <v>13</v>
      </c>
      <c r="H61" s="403">
        <v>13</v>
      </c>
      <c r="I61" s="344">
        <v>11</v>
      </c>
      <c r="J61" s="575"/>
      <c r="K61" s="575"/>
      <c r="L61" s="569"/>
    </row>
    <row r="62" spans="2:12" ht="30" customHeight="1">
      <c r="B62" s="668"/>
      <c r="C62" s="523"/>
      <c r="D62" s="242" t="s">
        <v>564</v>
      </c>
      <c r="E62" s="58" t="s">
        <v>167</v>
      </c>
      <c r="F62" s="403">
        <v>5893</v>
      </c>
      <c r="G62" s="403">
        <v>5893</v>
      </c>
      <c r="H62" s="403">
        <v>6138</v>
      </c>
      <c r="I62" s="344">
        <v>5906</v>
      </c>
      <c r="J62" s="575"/>
      <c r="K62" s="575"/>
      <c r="L62" s="569"/>
    </row>
    <row r="63" spans="2:12" ht="30" customHeight="1">
      <c r="B63" s="668"/>
      <c r="C63" s="523"/>
      <c r="D63" s="242" t="s">
        <v>565</v>
      </c>
      <c r="E63" s="58" t="s">
        <v>173</v>
      </c>
      <c r="F63" s="403">
        <v>9</v>
      </c>
      <c r="G63" s="403">
        <v>10</v>
      </c>
      <c r="H63" s="403">
        <v>8</v>
      </c>
      <c r="I63" s="344">
        <v>0</v>
      </c>
      <c r="J63" s="575"/>
      <c r="K63" s="575"/>
      <c r="L63" s="569"/>
    </row>
    <row r="64" spans="2:12" ht="30" customHeight="1">
      <c r="B64" s="668"/>
      <c r="C64" s="523"/>
      <c r="D64" s="242" t="s">
        <v>566</v>
      </c>
      <c r="E64" s="58" t="s">
        <v>167</v>
      </c>
      <c r="F64" s="403">
        <v>3953</v>
      </c>
      <c r="G64" s="403">
        <v>5023</v>
      </c>
      <c r="H64" s="403">
        <v>4614</v>
      </c>
      <c r="I64" s="344">
        <v>0</v>
      </c>
      <c r="J64" s="575"/>
      <c r="K64" s="575"/>
      <c r="L64" s="569"/>
    </row>
    <row r="65" spans="2:12" ht="30" customHeight="1" thickBot="1">
      <c r="B65" s="669"/>
      <c r="C65" s="524"/>
      <c r="D65" s="243" t="s">
        <v>567</v>
      </c>
      <c r="E65" s="72" t="s">
        <v>70</v>
      </c>
      <c r="F65" s="417">
        <v>59.090909090909093</v>
      </c>
      <c r="G65" s="417">
        <v>56.521739130434781</v>
      </c>
      <c r="H65" s="417">
        <v>61.904761904761905</v>
      </c>
      <c r="I65" s="361">
        <v>100</v>
      </c>
      <c r="J65" s="576"/>
      <c r="K65" s="576"/>
      <c r="L65" s="632"/>
    </row>
    <row r="66" spans="2:12" ht="30" customHeight="1">
      <c r="B66" s="676" t="s">
        <v>568</v>
      </c>
      <c r="C66" s="522" t="s">
        <v>569</v>
      </c>
      <c r="D66" s="278" t="s">
        <v>570</v>
      </c>
      <c r="E66" s="69" t="s">
        <v>173</v>
      </c>
      <c r="F66" s="85">
        <v>48</v>
      </c>
      <c r="G66" s="85">
        <v>75</v>
      </c>
      <c r="H66" s="85">
        <v>182</v>
      </c>
      <c r="I66" s="347">
        <v>249</v>
      </c>
      <c r="J66" s="591" t="s">
        <v>571</v>
      </c>
      <c r="K66" s="574"/>
      <c r="L66" s="568" t="s">
        <v>572</v>
      </c>
    </row>
    <row r="67" spans="2:12" ht="30" customHeight="1">
      <c r="B67" s="653"/>
      <c r="C67" s="523"/>
      <c r="D67" s="253" t="s">
        <v>573</v>
      </c>
      <c r="E67" s="58" t="s">
        <v>173</v>
      </c>
      <c r="F67" s="86">
        <v>578</v>
      </c>
      <c r="G67" s="86">
        <v>706</v>
      </c>
      <c r="H67" s="86">
        <v>390</v>
      </c>
      <c r="I67" s="362">
        <v>487</v>
      </c>
      <c r="J67" s="554"/>
      <c r="K67" s="575"/>
      <c r="L67" s="569"/>
    </row>
    <row r="68" spans="2:12" ht="30" customHeight="1">
      <c r="B68" s="653"/>
      <c r="C68" s="523"/>
      <c r="D68" s="253" t="s">
        <v>574</v>
      </c>
      <c r="E68" s="58" t="s">
        <v>173</v>
      </c>
      <c r="F68" s="86">
        <v>29</v>
      </c>
      <c r="G68" s="86">
        <v>9</v>
      </c>
      <c r="H68" s="86">
        <v>125</v>
      </c>
      <c r="I68" s="362">
        <v>100</v>
      </c>
      <c r="J68" s="554"/>
      <c r="K68" s="575"/>
      <c r="L68" s="569"/>
    </row>
    <row r="69" spans="2:12" ht="30" customHeight="1">
      <c r="B69" s="653"/>
      <c r="C69" s="523"/>
      <c r="D69" s="253" t="s">
        <v>575</v>
      </c>
      <c r="E69" s="58" t="s">
        <v>173</v>
      </c>
      <c r="F69" s="75" t="s">
        <v>34</v>
      </c>
      <c r="G69" s="75" t="s">
        <v>34</v>
      </c>
      <c r="H69" s="86">
        <v>138</v>
      </c>
      <c r="I69" s="362">
        <v>266</v>
      </c>
      <c r="J69" s="554"/>
      <c r="K69" s="575"/>
      <c r="L69" s="569"/>
    </row>
    <row r="70" spans="2:12" ht="30" customHeight="1">
      <c r="B70" s="653"/>
      <c r="C70" s="523"/>
      <c r="D70" s="253" t="s">
        <v>576</v>
      </c>
      <c r="E70" s="58" t="s">
        <v>173</v>
      </c>
      <c r="F70" s="86">
        <v>348</v>
      </c>
      <c r="G70" s="86">
        <v>713</v>
      </c>
      <c r="H70" s="86">
        <v>879</v>
      </c>
      <c r="I70" s="362">
        <v>950</v>
      </c>
      <c r="J70" s="554"/>
      <c r="K70" s="575"/>
      <c r="L70" s="569"/>
    </row>
    <row r="71" spans="2:12" ht="30" customHeight="1">
      <c r="B71" s="653"/>
      <c r="C71" s="523"/>
      <c r="D71" s="253" t="s">
        <v>577</v>
      </c>
      <c r="E71" s="58" t="s">
        <v>173</v>
      </c>
      <c r="F71" s="86">
        <v>33</v>
      </c>
      <c r="G71" s="86">
        <v>71</v>
      </c>
      <c r="H71" s="86">
        <v>65</v>
      </c>
      <c r="I71" s="362">
        <v>93</v>
      </c>
      <c r="J71" s="554"/>
      <c r="K71" s="575"/>
      <c r="L71" s="569"/>
    </row>
    <row r="72" spans="2:12" ht="30" customHeight="1">
      <c r="B72" s="653"/>
      <c r="C72" s="523"/>
      <c r="D72" s="253" t="s">
        <v>578</v>
      </c>
      <c r="E72" s="58" t="s">
        <v>173</v>
      </c>
      <c r="F72" s="86">
        <v>8</v>
      </c>
      <c r="G72" s="86">
        <v>14</v>
      </c>
      <c r="H72" s="86">
        <v>34</v>
      </c>
      <c r="I72" s="362">
        <v>48</v>
      </c>
      <c r="J72" s="554"/>
      <c r="K72" s="575"/>
      <c r="L72" s="569"/>
    </row>
    <row r="73" spans="2:12" ht="30" customHeight="1">
      <c r="B73" s="653"/>
      <c r="C73" s="586"/>
      <c r="D73" s="301" t="s">
        <v>579</v>
      </c>
      <c r="E73" s="58" t="s">
        <v>173</v>
      </c>
      <c r="F73" s="89">
        <v>0</v>
      </c>
      <c r="G73" s="89">
        <v>0</v>
      </c>
      <c r="H73" s="323">
        <v>0</v>
      </c>
      <c r="I73" s="363" t="s">
        <v>580</v>
      </c>
      <c r="J73" s="554"/>
      <c r="K73" s="575"/>
      <c r="L73" s="569"/>
    </row>
    <row r="74" spans="2:12" ht="30" customHeight="1">
      <c r="B74" s="653"/>
      <c r="C74" s="586"/>
      <c r="D74" s="301" t="s">
        <v>581</v>
      </c>
      <c r="E74" s="58" t="s">
        <v>173</v>
      </c>
      <c r="F74" s="323" t="s">
        <v>34</v>
      </c>
      <c r="G74" s="89">
        <v>0</v>
      </c>
      <c r="H74" s="323">
        <v>3</v>
      </c>
      <c r="I74" s="363">
        <v>0</v>
      </c>
      <c r="J74" s="554"/>
      <c r="K74" s="575"/>
      <c r="L74" s="569"/>
    </row>
    <row r="75" spans="2:12" ht="30" customHeight="1">
      <c r="B75" s="653"/>
      <c r="C75" s="593"/>
      <c r="D75" s="255" t="s">
        <v>582</v>
      </c>
      <c r="E75" s="60" t="s">
        <v>173</v>
      </c>
      <c r="F75" s="264">
        <v>0</v>
      </c>
      <c r="G75" s="264">
        <v>0</v>
      </c>
      <c r="H75" s="264">
        <v>0</v>
      </c>
      <c r="I75" s="364">
        <v>0</v>
      </c>
      <c r="J75" s="554"/>
      <c r="K75" s="578"/>
      <c r="L75" s="570"/>
    </row>
    <row r="76" spans="2:12" ht="30" customHeight="1">
      <c r="B76" s="653"/>
      <c r="C76" s="592" t="s">
        <v>583</v>
      </c>
      <c r="D76" s="260" t="s">
        <v>584</v>
      </c>
      <c r="E76" s="261" t="s">
        <v>173</v>
      </c>
      <c r="F76" s="262" t="s">
        <v>580</v>
      </c>
      <c r="G76" s="262" t="s">
        <v>580</v>
      </c>
      <c r="H76" s="302">
        <v>191</v>
      </c>
      <c r="I76" s="365">
        <v>288</v>
      </c>
      <c r="J76" s="554"/>
      <c r="K76" s="577"/>
      <c r="L76" s="628" t="s">
        <v>585</v>
      </c>
    </row>
    <row r="77" spans="2:12" ht="30" customHeight="1">
      <c r="B77" s="653"/>
      <c r="C77" s="523"/>
      <c r="D77" s="253" t="s">
        <v>586</v>
      </c>
      <c r="E77" s="58" t="s">
        <v>173</v>
      </c>
      <c r="F77" s="86">
        <v>477</v>
      </c>
      <c r="G77" s="86">
        <v>791</v>
      </c>
      <c r="H77" s="86">
        <v>820</v>
      </c>
      <c r="I77" s="362">
        <v>1034</v>
      </c>
      <c r="J77" s="554"/>
      <c r="K77" s="575"/>
      <c r="L77" s="629"/>
    </row>
    <row r="78" spans="2:12" ht="30" customHeight="1">
      <c r="B78" s="653"/>
      <c r="C78" s="523"/>
      <c r="D78" s="253" t="s">
        <v>587</v>
      </c>
      <c r="E78" s="58" t="s">
        <v>173</v>
      </c>
      <c r="F78" s="86">
        <v>318</v>
      </c>
      <c r="G78" s="86">
        <v>499</v>
      </c>
      <c r="H78" s="86">
        <v>508</v>
      </c>
      <c r="I78" s="362">
        <v>532</v>
      </c>
      <c r="J78" s="554"/>
      <c r="K78" s="575"/>
      <c r="L78" s="629"/>
    </row>
    <row r="79" spans="2:12" ht="30" customHeight="1">
      <c r="B79" s="653"/>
      <c r="C79" s="593"/>
      <c r="D79" s="255" t="s">
        <v>588</v>
      </c>
      <c r="E79" s="60" t="s">
        <v>173</v>
      </c>
      <c r="F79" s="264">
        <v>249</v>
      </c>
      <c r="G79" s="264">
        <v>298</v>
      </c>
      <c r="H79" s="264">
        <v>297</v>
      </c>
      <c r="I79" s="364">
        <v>339</v>
      </c>
      <c r="J79" s="554"/>
      <c r="K79" s="578"/>
      <c r="L79" s="629"/>
    </row>
    <row r="80" spans="2:12" ht="56.15" customHeight="1">
      <c r="B80" s="653"/>
      <c r="C80" s="516" t="s">
        <v>589</v>
      </c>
      <c r="D80" s="260" t="s">
        <v>590</v>
      </c>
      <c r="E80" s="261" t="s">
        <v>173</v>
      </c>
      <c r="F80" s="680">
        <v>64</v>
      </c>
      <c r="G80" s="682">
        <v>29</v>
      </c>
      <c r="H80" s="302">
        <v>37</v>
      </c>
      <c r="I80" s="365">
        <v>23</v>
      </c>
      <c r="J80" s="554"/>
      <c r="K80" s="577"/>
      <c r="L80" s="629"/>
    </row>
    <row r="81" spans="2:12" ht="56.15" customHeight="1">
      <c r="B81" s="653"/>
      <c r="C81" s="554"/>
      <c r="D81" s="250" t="s">
        <v>591</v>
      </c>
      <c r="E81" s="55" t="s">
        <v>173</v>
      </c>
      <c r="F81" s="681"/>
      <c r="G81" s="683"/>
      <c r="H81" s="297">
        <v>46</v>
      </c>
      <c r="I81" s="349">
        <v>60</v>
      </c>
      <c r="J81" s="554"/>
      <c r="K81" s="575"/>
      <c r="L81" s="629"/>
    </row>
    <row r="82" spans="2:12" ht="56.15" customHeight="1">
      <c r="B82" s="653"/>
      <c r="C82" s="554"/>
      <c r="D82" s="250" t="s">
        <v>592</v>
      </c>
      <c r="E82" s="55" t="s">
        <v>173</v>
      </c>
      <c r="F82" s="323" t="s">
        <v>34</v>
      </c>
      <c r="G82" s="323" t="s">
        <v>34</v>
      </c>
      <c r="H82" s="297">
        <v>9</v>
      </c>
      <c r="I82" s="349">
        <v>3</v>
      </c>
      <c r="J82" s="554"/>
      <c r="K82" s="575"/>
      <c r="L82" s="629"/>
    </row>
    <row r="83" spans="2:12" ht="56.15" customHeight="1">
      <c r="B83" s="653"/>
      <c r="C83" s="554"/>
      <c r="D83" s="253" t="s">
        <v>593</v>
      </c>
      <c r="E83" s="58" t="s">
        <v>173</v>
      </c>
      <c r="F83" s="86">
        <v>180</v>
      </c>
      <c r="G83" s="86">
        <v>225</v>
      </c>
      <c r="H83" s="86">
        <v>334</v>
      </c>
      <c r="I83" s="362">
        <v>223</v>
      </c>
      <c r="J83" s="554"/>
      <c r="K83" s="575"/>
      <c r="L83" s="629"/>
    </row>
    <row r="84" spans="2:12" ht="56.15" customHeight="1" thickBot="1">
      <c r="B84" s="653"/>
      <c r="C84" s="517"/>
      <c r="D84" s="257" t="s">
        <v>594</v>
      </c>
      <c r="E84" s="72" t="s">
        <v>173</v>
      </c>
      <c r="F84" s="303">
        <v>52</v>
      </c>
      <c r="G84" s="303">
        <v>82</v>
      </c>
      <c r="H84" s="303">
        <v>100</v>
      </c>
      <c r="I84" s="366">
        <v>108</v>
      </c>
      <c r="J84" s="636"/>
      <c r="K84" s="673"/>
      <c r="L84" s="630"/>
    </row>
    <row r="85" spans="2:12" s="2" customFormat="1" ht="30" customHeight="1">
      <c r="B85" s="653"/>
      <c r="C85" s="591" t="s">
        <v>595</v>
      </c>
      <c r="D85" s="102" t="s">
        <v>596</v>
      </c>
      <c r="E85" s="167" t="s">
        <v>173</v>
      </c>
      <c r="F85" s="297">
        <v>8</v>
      </c>
      <c r="G85" s="297">
        <v>8</v>
      </c>
      <c r="H85" s="297">
        <v>12</v>
      </c>
      <c r="I85" s="349">
        <v>23</v>
      </c>
      <c r="J85" s="677" t="s">
        <v>597</v>
      </c>
      <c r="K85" s="638" t="s">
        <v>598</v>
      </c>
      <c r="L85" s="631"/>
    </row>
    <row r="86" spans="2:12" s="2" customFormat="1" ht="30" customHeight="1">
      <c r="B86" s="653"/>
      <c r="C86" s="554"/>
      <c r="D86" s="74" t="s">
        <v>599</v>
      </c>
      <c r="E86" s="140" t="s">
        <v>173</v>
      </c>
      <c r="F86" s="86">
        <v>10</v>
      </c>
      <c r="G86" s="86">
        <v>2</v>
      </c>
      <c r="H86" s="86">
        <v>4</v>
      </c>
      <c r="I86" s="362">
        <v>2</v>
      </c>
      <c r="J86" s="678"/>
      <c r="K86" s="572"/>
      <c r="L86" s="569"/>
    </row>
    <row r="87" spans="2:12" s="2" customFormat="1" ht="30" customHeight="1">
      <c r="B87" s="653"/>
      <c r="C87" s="554"/>
      <c r="D87" s="74" t="s">
        <v>600</v>
      </c>
      <c r="E87" s="140" t="s">
        <v>173</v>
      </c>
      <c r="F87" s="86">
        <v>1</v>
      </c>
      <c r="G87" s="86">
        <v>1</v>
      </c>
      <c r="H87" s="86">
        <v>3</v>
      </c>
      <c r="I87" s="362">
        <v>0</v>
      </c>
      <c r="J87" s="678"/>
      <c r="K87" s="572"/>
      <c r="L87" s="569"/>
    </row>
    <row r="88" spans="2:12" s="2" customFormat="1" ht="30" customHeight="1">
      <c r="B88" s="653"/>
      <c r="C88" s="554"/>
      <c r="D88" s="74" t="s">
        <v>601</v>
      </c>
      <c r="E88" s="140" t="s">
        <v>173</v>
      </c>
      <c r="F88" s="86">
        <v>0</v>
      </c>
      <c r="G88" s="86">
        <v>0</v>
      </c>
      <c r="H88" s="86">
        <v>0</v>
      </c>
      <c r="I88" s="362">
        <v>0</v>
      </c>
      <c r="J88" s="678"/>
      <c r="K88" s="572"/>
      <c r="L88" s="569"/>
    </row>
    <row r="89" spans="2:12" s="2" customFormat="1" ht="30" customHeight="1">
      <c r="B89" s="653"/>
      <c r="C89" s="554"/>
      <c r="D89" s="74" t="s">
        <v>602</v>
      </c>
      <c r="E89" s="140" t="s">
        <v>173</v>
      </c>
      <c r="F89" s="86">
        <v>5</v>
      </c>
      <c r="G89" s="86">
        <v>0</v>
      </c>
      <c r="H89" s="86">
        <v>1</v>
      </c>
      <c r="I89" s="362">
        <v>0</v>
      </c>
      <c r="J89" s="678"/>
      <c r="K89" s="572"/>
      <c r="L89" s="569"/>
    </row>
    <row r="90" spans="2:12" s="2" customFormat="1" ht="30" customHeight="1">
      <c r="B90" s="653"/>
      <c r="C90" s="558"/>
      <c r="D90" s="76" t="s">
        <v>579</v>
      </c>
      <c r="E90" s="172" t="s">
        <v>173</v>
      </c>
      <c r="F90" s="264">
        <v>8</v>
      </c>
      <c r="G90" s="264">
        <v>6</v>
      </c>
      <c r="H90" s="264">
        <v>14</v>
      </c>
      <c r="I90" s="364">
        <v>23</v>
      </c>
      <c r="J90" s="678"/>
      <c r="K90" s="572"/>
      <c r="L90" s="569"/>
    </row>
    <row r="91" spans="2:12" s="2" customFormat="1" ht="30" customHeight="1">
      <c r="B91" s="653"/>
      <c r="C91" s="554" t="s">
        <v>603</v>
      </c>
      <c r="D91" s="102" t="s">
        <v>588</v>
      </c>
      <c r="E91" s="167" t="s">
        <v>173</v>
      </c>
      <c r="F91" s="297">
        <v>8</v>
      </c>
      <c r="G91" s="297">
        <v>3</v>
      </c>
      <c r="H91" s="297">
        <v>6</v>
      </c>
      <c r="I91" s="349">
        <v>7</v>
      </c>
      <c r="J91" s="678"/>
      <c r="K91" s="572"/>
      <c r="L91" s="569"/>
    </row>
    <row r="92" spans="2:12" s="2" customFormat="1" ht="30" customHeight="1">
      <c r="B92" s="653"/>
      <c r="C92" s="554"/>
      <c r="D92" s="74" t="s">
        <v>587</v>
      </c>
      <c r="E92" s="140" t="s">
        <v>173</v>
      </c>
      <c r="F92" s="86">
        <v>3</v>
      </c>
      <c r="G92" s="86">
        <v>3</v>
      </c>
      <c r="H92" s="86">
        <v>11</v>
      </c>
      <c r="I92" s="362">
        <v>4</v>
      </c>
      <c r="J92" s="678"/>
      <c r="K92" s="572"/>
      <c r="L92" s="569"/>
    </row>
    <row r="93" spans="2:12" s="2" customFormat="1" ht="30" customHeight="1">
      <c r="B93" s="653"/>
      <c r="C93" s="554"/>
      <c r="D93" s="74" t="s">
        <v>586</v>
      </c>
      <c r="E93" s="140" t="s">
        <v>173</v>
      </c>
      <c r="F93" s="86">
        <v>14</v>
      </c>
      <c r="G93" s="86">
        <v>9</v>
      </c>
      <c r="H93" s="86">
        <v>14</v>
      </c>
      <c r="I93" s="362">
        <v>33</v>
      </c>
      <c r="J93" s="678"/>
      <c r="K93" s="572"/>
      <c r="L93" s="569"/>
    </row>
    <row r="94" spans="2:12" s="2" customFormat="1" ht="30" customHeight="1">
      <c r="B94" s="653"/>
      <c r="C94" s="554"/>
      <c r="D94" s="74" t="s">
        <v>604</v>
      </c>
      <c r="E94" s="140" t="s">
        <v>173</v>
      </c>
      <c r="F94" s="86">
        <v>7</v>
      </c>
      <c r="G94" s="86">
        <v>1</v>
      </c>
      <c r="H94" s="86">
        <v>0</v>
      </c>
      <c r="I94" s="362">
        <v>0</v>
      </c>
      <c r="J94" s="678"/>
      <c r="K94" s="572"/>
      <c r="L94" s="569"/>
    </row>
    <row r="95" spans="2:12" s="2" customFormat="1" ht="30" customHeight="1">
      <c r="B95" s="653"/>
      <c r="C95" s="558"/>
      <c r="D95" s="76" t="s">
        <v>605</v>
      </c>
      <c r="E95" s="172" t="s">
        <v>173</v>
      </c>
      <c r="F95" s="264">
        <v>0</v>
      </c>
      <c r="G95" s="264">
        <v>1</v>
      </c>
      <c r="H95" s="264">
        <v>3</v>
      </c>
      <c r="I95" s="364">
        <v>4</v>
      </c>
      <c r="J95" s="678"/>
      <c r="K95" s="572"/>
      <c r="L95" s="569"/>
    </row>
    <row r="96" spans="2:12" s="2" customFormat="1" ht="30" customHeight="1">
      <c r="B96" s="653"/>
      <c r="C96" s="516" t="s">
        <v>606</v>
      </c>
      <c r="D96" s="122" t="s">
        <v>607</v>
      </c>
      <c r="E96" s="165" t="s">
        <v>173</v>
      </c>
      <c r="F96" s="302">
        <v>2</v>
      </c>
      <c r="G96" s="302">
        <v>1</v>
      </c>
      <c r="H96" s="302">
        <v>1</v>
      </c>
      <c r="I96" s="365">
        <v>4</v>
      </c>
      <c r="J96" s="678"/>
      <c r="K96" s="572"/>
      <c r="L96" s="569"/>
    </row>
    <row r="97" spans="2:12" s="2" customFormat="1" ht="30" customHeight="1">
      <c r="B97" s="653"/>
      <c r="C97" s="554"/>
      <c r="D97" s="74" t="s">
        <v>608</v>
      </c>
      <c r="E97" s="140" t="s">
        <v>173</v>
      </c>
      <c r="F97" s="86">
        <v>14</v>
      </c>
      <c r="G97" s="86">
        <v>6</v>
      </c>
      <c r="H97" s="86">
        <v>7</v>
      </c>
      <c r="I97" s="362">
        <v>4</v>
      </c>
      <c r="J97" s="678"/>
      <c r="K97" s="572"/>
      <c r="L97" s="569"/>
    </row>
    <row r="98" spans="2:12" s="2" customFormat="1" ht="30" customHeight="1">
      <c r="B98" s="653"/>
      <c r="C98" s="554"/>
      <c r="D98" s="74" t="s">
        <v>594</v>
      </c>
      <c r="E98" s="140" t="s">
        <v>173</v>
      </c>
      <c r="F98" s="86">
        <v>2</v>
      </c>
      <c r="G98" s="86">
        <v>1</v>
      </c>
      <c r="H98" s="86">
        <v>3</v>
      </c>
      <c r="I98" s="362">
        <v>3</v>
      </c>
      <c r="J98" s="678"/>
      <c r="K98" s="572"/>
      <c r="L98" s="569"/>
    </row>
    <row r="99" spans="2:12" s="2" customFormat="1" ht="30" customHeight="1" thickBot="1">
      <c r="B99" s="654"/>
      <c r="C99" s="517"/>
      <c r="D99" s="71" t="s">
        <v>579</v>
      </c>
      <c r="E99" s="190" t="s">
        <v>173</v>
      </c>
      <c r="F99" s="303">
        <v>14</v>
      </c>
      <c r="G99" s="303">
        <v>8</v>
      </c>
      <c r="H99" s="303">
        <v>0</v>
      </c>
      <c r="I99" s="366">
        <v>0</v>
      </c>
      <c r="J99" s="679"/>
      <c r="K99" s="573"/>
      <c r="L99" s="632"/>
    </row>
    <row r="100" spans="2:12" ht="30" customHeight="1">
      <c r="B100" s="668" t="s">
        <v>609</v>
      </c>
      <c r="C100" s="607" t="s">
        <v>610</v>
      </c>
      <c r="D100" s="250" t="s">
        <v>611</v>
      </c>
      <c r="E100" s="167" t="s">
        <v>612</v>
      </c>
      <c r="F100" s="103">
        <v>50978</v>
      </c>
      <c r="G100" s="103">
        <v>50239</v>
      </c>
      <c r="H100" s="103">
        <v>55517</v>
      </c>
      <c r="I100" s="360">
        <v>59013</v>
      </c>
      <c r="J100" s="607" t="s">
        <v>613</v>
      </c>
      <c r="K100" s="607"/>
      <c r="L100" s="633"/>
    </row>
    <row r="101" spans="2:12" ht="30" customHeight="1">
      <c r="B101" s="668"/>
      <c r="C101" s="523"/>
      <c r="D101" s="253" t="s">
        <v>614</v>
      </c>
      <c r="E101" s="58" t="s">
        <v>612</v>
      </c>
      <c r="F101" s="81">
        <v>0</v>
      </c>
      <c r="G101" s="81">
        <v>0</v>
      </c>
      <c r="H101" s="81">
        <v>0</v>
      </c>
      <c r="I101" s="344">
        <v>0</v>
      </c>
      <c r="J101" s="523"/>
      <c r="K101" s="523"/>
      <c r="L101" s="566"/>
    </row>
    <row r="102" spans="2:12" ht="30" customHeight="1" thickBot="1">
      <c r="B102" s="669"/>
      <c r="C102" s="524"/>
      <c r="D102" s="243" t="s">
        <v>615</v>
      </c>
      <c r="E102" s="72" t="s">
        <v>612</v>
      </c>
      <c r="F102" s="193">
        <v>0</v>
      </c>
      <c r="G102" s="193">
        <v>0</v>
      </c>
      <c r="H102" s="193">
        <v>0</v>
      </c>
      <c r="I102" s="350">
        <v>0</v>
      </c>
      <c r="J102" s="524"/>
      <c r="K102" s="524"/>
      <c r="L102" s="589"/>
    </row>
    <row r="103" spans="2:12" ht="26.5" customHeight="1">
      <c r="B103" s="666" t="s">
        <v>616</v>
      </c>
      <c r="C103" s="666"/>
      <c r="D103" s="666"/>
      <c r="E103" s="666"/>
      <c r="F103" s="666"/>
      <c r="G103" s="666"/>
      <c r="H103" s="666"/>
      <c r="I103" s="666"/>
      <c r="J103" s="666"/>
      <c r="K103" s="248"/>
      <c r="L103" s="248"/>
    </row>
  </sheetData>
  <mergeCells count="75">
    <mergeCell ref="K66:K75"/>
    <mergeCell ref="C76:C79"/>
    <mergeCell ref="K76:K79"/>
    <mergeCell ref="C80:C84"/>
    <mergeCell ref="K80:K84"/>
    <mergeCell ref="F80:F81"/>
    <mergeCell ref="G80:G81"/>
    <mergeCell ref="B37:B40"/>
    <mergeCell ref="C37:C39"/>
    <mergeCell ref="B66:B99"/>
    <mergeCell ref="C66:C75"/>
    <mergeCell ref="J66:J84"/>
    <mergeCell ref="C85:C90"/>
    <mergeCell ref="C91:C95"/>
    <mergeCell ref="C96:C99"/>
    <mergeCell ref="J85:J99"/>
    <mergeCell ref="J37:J39"/>
    <mergeCell ref="B103:J103"/>
    <mergeCell ref="J100:J102"/>
    <mergeCell ref="J50:J52"/>
    <mergeCell ref="J45:J49"/>
    <mergeCell ref="J59:J65"/>
    <mergeCell ref="B59:B65"/>
    <mergeCell ref="C59:C65"/>
    <mergeCell ref="C45:C49"/>
    <mergeCell ref="B41:B58"/>
    <mergeCell ref="C50:C52"/>
    <mergeCell ref="C53:C54"/>
    <mergeCell ref="C41:C44"/>
    <mergeCell ref="C55:C58"/>
    <mergeCell ref="J41:J43"/>
    <mergeCell ref="B100:B102"/>
    <mergeCell ref="C100:C102"/>
    <mergeCell ref="C31:C36"/>
    <mergeCell ref="L8:L18"/>
    <mergeCell ref="L19:L20"/>
    <mergeCell ref="L21:L26"/>
    <mergeCell ref="K8:K18"/>
    <mergeCell ref="K19:K20"/>
    <mergeCell ref="K21:K26"/>
    <mergeCell ref="L27:L30"/>
    <mergeCell ref="K27:K30"/>
    <mergeCell ref="C27:C28"/>
    <mergeCell ref="L37:L39"/>
    <mergeCell ref="K37:K39"/>
    <mergeCell ref="K85:K99"/>
    <mergeCell ref="B8:B20"/>
    <mergeCell ref="J21:J26"/>
    <mergeCell ref="J32:J33"/>
    <mergeCell ref="C22:C25"/>
    <mergeCell ref="J27:J30"/>
    <mergeCell ref="C8:C18"/>
    <mergeCell ref="C19:C20"/>
    <mergeCell ref="B31:B36"/>
    <mergeCell ref="J8:J18"/>
    <mergeCell ref="J19:J20"/>
    <mergeCell ref="B21:B26"/>
    <mergeCell ref="B27:B30"/>
    <mergeCell ref="C29:C30"/>
    <mergeCell ref="L76:L84"/>
    <mergeCell ref="L85:L99"/>
    <mergeCell ref="L50:L52"/>
    <mergeCell ref="L100:L102"/>
    <mergeCell ref="K32:K33"/>
    <mergeCell ref="K45:K49"/>
    <mergeCell ref="K50:K52"/>
    <mergeCell ref="K59:K65"/>
    <mergeCell ref="K100:K102"/>
    <mergeCell ref="K55:K58"/>
    <mergeCell ref="L32:L33"/>
    <mergeCell ref="L41:L43"/>
    <mergeCell ref="L45:L49"/>
    <mergeCell ref="L55:L58"/>
    <mergeCell ref="L59:L65"/>
    <mergeCell ref="L66:L75"/>
  </mergeCells>
  <phoneticPr fontId="9" type="noConversion"/>
  <conditionalFormatting sqref="F68:H80 I68:I102 H81:H82 F82:G82 F83:H102">
    <cfRule type="cellIs" dxfId="2" priority="7" operator="lessThan">
      <formula>0</formula>
    </cfRule>
  </conditionalFormatting>
  <conditionalFormatting sqref="F19:I67">
    <cfRule type="cellIs" dxfId="1" priority="4" operator="lessThan">
      <formula>0</formula>
    </cfRule>
  </conditionalFormatting>
  <conditionalFormatting sqref="H65:I65">
    <cfRule type="cellIs" dxfId="0" priority="1" operator="lessThan">
      <formula>0</formula>
    </cfRule>
  </conditionalFormatting>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D3B3-34DD-4E4E-88D3-F5752ACC6BC0}">
  <dimension ref="B7:I27"/>
  <sheetViews>
    <sheetView showGridLines="0" zoomScale="90" zoomScaleNormal="90" workbookViewId="0">
      <selection activeCell="B21" sqref="B21:I21"/>
    </sheetView>
  </sheetViews>
  <sheetFormatPr defaultRowHeight="13"/>
  <cols>
    <col min="1" max="1" width="2.69140625" customWidth="1"/>
    <col min="2" max="2" width="52.3046875" customWidth="1"/>
    <col min="3" max="9" width="14.69140625" customWidth="1"/>
  </cols>
  <sheetData>
    <row r="7" spans="2:9" ht="13.5" thickBot="1"/>
    <row r="8" spans="2:9" s="1" customFormat="1" ht="30" customHeight="1" thickBot="1">
      <c r="B8" s="687" t="s">
        <v>617</v>
      </c>
      <c r="C8" s="688"/>
      <c r="D8" s="688"/>
      <c r="E8" s="688"/>
      <c r="F8" s="688"/>
      <c r="G8" s="688"/>
      <c r="H8" s="689"/>
      <c r="I8" s="690"/>
    </row>
    <row r="9" spans="2:9" ht="30" customHeight="1" thickBot="1">
      <c r="B9" s="46"/>
      <c r="C9" s="47" t="s">
        <v>618</v>
      </c>
      <c r="D9" s="47" t="s">
        <v>619</v>
      </c>
      <c r="E9" s="47" t="s">
        <v>620</v>
      </c>
      <c r="F9" s="47" t="s">
        <v>621</v>
      </c>
      <c r="G9" s="47" t="s">
        <v>622</v>
      </c>
      <c r="H9" s="47" t="s">
        <v>623</v>
      </c>
      <c r="I9" s="48" t="s">
        <v>624</v>
      </c>
    </row>
    <row r="10" spans="2:9" ht="30" customHeight="1">
      <c r="B10" s="49" t="s">
        <v>625</v>
      </c>
      <c r="C10" s="371">
        <v>223888.19099999999</v>
      </c>
      <c r="D10" s="371">
        <v>3646.84</v>
      </c>
      <c r="E10" s="371">
        <v>7.899</v>
      </c>
      <c r="F10" s="371">
        <v>1373.864</v>
      </c>
      <c r="G10" s="371">
        <v>4951.9430000000002</v>
      </c>
      <c r="H10" s="371">
        <v>571.63</v>
      </c>
      <c r="I10" s="372">
        <v>8.3275000000000006</v>
      </c>
    </row>
    <row r="11" spans="2:9" ht="30" customHeight="1">
      <c r="B11" s="50" t="s">
        <v>626</v>
      </c>
      <c r="C11" s="376">
        <v>-139427.89200000002</v>
      </c>
      <c r="D11" s="376">
        <v>-1965.837</v>
      </c>
      <c r="E11" s="376">
        <v>0</v>
      </c>
      <c r="F11" s="376">
        <v>-1056.2139999999999</v>
      </c>
      <c r="G11" s="376">
        <v>-2856.6419999999998</v>
      </c>
      <c r="H11" s="376">
        <v>-272.41300000000001</v>
      </c>
      <c r="I11" s="377">
        <v>-0.14649999999999999</v>
      </c>
    </row>
    <row r="12" spans="2:9" ht="30" customHeight="1">
      <c r="B12" s="50" t="s">
        <v>627</v>
      </c>
      <c r="C12" s="51">
        <v>84460.29899999997</v>
      </c>
      <c r="D12" s="51">
        <v>1681.0030000000002</v>
      </c>
      <c r="E12" s="51">
        <v>7.899</v>
      </c>
      <c r="F12" s="51">
        <v>317.65000000000009</v>
      </c>
      <c r="G12" s="51">
        <v>2095.3010000000004</v>
      </c>
      <c r="H12" s="51">
        <v>299.21699999999998</v>
      </c>
      <c r="I12" s="52">
        <v>8.1810000000000009</v>
      </c>
    </row>
    <row r="13" spans="2:9" ht="30" customHeight="1">
      <c r="B13" s="50" t="s">
        <v>628</v>
      </c>
      <c r="C13" s="51">
        <v>13896.525</v>
      </c>
      <c r="D13" s="51">
        <v>0</v>
      </c>
      <c r="E13" s="51">
        <v>3.0000000000000001E-3</v>
      </c>
      <c r="F13" s="51">
        <v>24.954000000000001</v>
      </c>
      <c r="G13" s="51">
        <v>0</v>
      </c>
      <c r="H13" s="51">
        <v>0</v>
      </c>
      <c r="I13" s="52">
        <v>0</v>
      </c>
    </row>
    <row r="14" spans="2:9" ht="30" customHeight="1">
      <c r="B14" s="50" t="s">
        <v>629</v>
      </c>
      <c r="C14" s="51">
        <v>30144.852999999999</v>
      </c>
      <c r="D14" s="51">
        <v>333.863</v>
      </c>
      <c r="E14" s="51">
        <v>0</v>
      </c>
      <c r="F14" s="51">
        <v>745.19799999999998</v>
      </c>
      <c r="G14" s="51">
        <v>25.640999999999998</v>
      </c>
      <c r="H14" s="51">
        <v>2.6589999999999998</v>
      </c>
      <c r="I14" s="52">
        <v>31.143999999999998</v>
      </c>
    </row>
    <row r="15" spans="2:9" ht="30" customHeight="1">
      <c r="B15" s="50" t="s">
        <v>630</v>
      </c>
      <c r="C15" s="376">
        <v>-47816.818999999996</v>
      </c>
      <c r="D15" s="376">
        <v>-784.46400000000006</v>
      </c>
      <c r="E15" s="376">
        <v>-1.5820000000000001</v>
      </c>
      <c r="F15" s="376">
        <v>-439.44400000000002</v>
      </c>
      <c r="G15" s="376">
        <v>-79.147000000000006</v>
      </c>
      <c r="H15" s="376">
        <v>-143.14500000000001</v>
      </c>
      <c r="I15" s="377">
        <v>-37.622</v>
      </c>
    </row>
    <row r="16" spans="2:9" ht="30" customHeight="1">
      <c r="B16" s="50" t="s">
        <v>631</v>
      </c>
      <c r="C16" s="376">
        <v>-8114.4949999999999</v>
      </c>
      <c r="D16" s="376">
        <v>-2.3260000000000001</v>
      </c>
      <c r="E16" s="376">
        <v>-1.1870000000000001</v>
      </c>
      <c r="F16" s="376">
        <v>-0.85299999999999998</v>
      </c>
      <c r="G16" s="376">
        <v>-3.343</v>
      </c>
      <c r="H16" s="376">
        <v>-5.899</v>
      </c>
      <c r="I16" s="377">
        <v>0</v>
      </c>
    </row>
    <row r="17" spans="2:9" ht="30" customHeight="1">
      <c r="B17" s="50" t="s">
        <v>632</v>
      </c>
      <c r="C17" s="51">
        <v>2161.7269999999999</v>
      </c>
      <c r="D17" s="51">
        <v>0</v>
      </c>
      <c r="E17" s="53">
        <v>0</v>
      </c>
      <c r="F17" s="51">
        <v>0</v>
      </c>
      <c r="G17" s="51">
        <v>0.53300000000000003</v>
      </c>
      <c r="H17" s="51">
        <v>0</v>
      </c>
      <c r="I17" s="54">
        <v>0</v>
      </c>
    </row>
    <row r="18" spans="2:9" ht="30" customHeight="1">
      <c r="B18" s="50" t="s">
        <v>633</v>
      </c>
      <c r="C18" s="376">
        <v>-52744.069000000003</v>
      </c>
      <c r="D18" s="376">
        <v>-322.40899999999999</v>
      </c>
      <c r="E18" s="376">
        <v>3.085</v>
      </c>
      <c r="F18" s="376">
        <v>-360.928</v>
      </c>
      <c r="G18" s="376">
        <v>-828.55499999999995</v>
      </c>
      <c r="H18" s="376">
        <v>-4.38</v>
      </c>
      <c r="I18" s="377">
        <v>0.745</v>
      </c>
    </row>
    <row r="19" spans="2:9" ht="30" customHeight="1">
      <c r="B19" s="370" t="s">
        <v>634</v>
      </c>
      <c r="C19" s="373">
        <v>21988.021000000001</v>
      </c>
      <c r="D19" s="373">
        <v>905.66700000000003</v>
      </c>
      <c r="E19" s="374">
        <v>8.218</v>
      </c>
      <c r="F19" s="373">
        <v>286.57700000000023</v>
      </c>
      <c r="G19" s="373">
        <v>1210.4300000000003</v>
      </c>
      <c r="H19" s="373">
        <v>148.45199999999997</v>
      </c>
      <c r="I19" s="375">
        <v>2.4480000000000031</v>
      </c>
    </row>
    <row r="20" spans="2:9" ht="30" customHeight="1" thickBot="1">
      <c r="B20" s="336" t="s">
        <v>635</v>
      </c>
      <c r="C20" s="367">
        <v>81280</v>
      </c>
      <c r="D20" s="368">
        <v>351</v>
      </c>
      <c r="E20" s="368">
        <v>1</v>
      </c>
      <c r="F20" s="368">
        <v>360</v>
      </c>
      <c r="G20" s="368">
        <v>18</v>
      </c>
      <c r="H20" s="368">
        <v>70</v>
      </c>
      <c r="I20" s="369">
        <v>15</v>
      </c>
    </row>
    <row r="21" spans="2:9">
      <c r="B21" s="691" t="s">
        <v>636</v>
      </c>
      <c r="C21" s="692"/>
      <c r="D21" s="692"/>
      <c r="E21" s="692"/>
      <c r="F21" s="692"/>
      <c r="G21" s="692"/>
      <c r="H21" s="692"/>
      <c r="I21" s="693"/>
    </row>
    <row r="22" spans="2:9">
      <c r="B22" s="684" t="s">
        <v>637</v>
      </c>
      <c r="C22" s="685"/>
      <c r="D22" s="685"/>
      <c r="E22" s="685"/>
      <c r="F22" s="685"/>
      <c r="G22" s="685"/>
      <c r="H22" s="685"/>
      <c r="I22" s="686"/>
    </row>
    <row r="23" spans="2:9">
      <c r="B23" s="684" t="s">
        <v>638</v>
      </c>
      <c r="C23" s="685"/>
      <c r="D23" s="685"/>
      <c r="E23" s="685"/>
      <c r="F23" s="685"/>
      <c r="G23" s="685"/>
      <c r="H23" s="685"/>
      <c r="I23" s="686"/>
    </row>
    <row r="24" spans="2:9">
      <c r="B24" s="684" t="s">
        <v>639</v>
      </c>
      <c r="C24" s="685"/>
      <c r="D24" s="685"/>
      <c r="E24" s="685"/>
      <c r="F24" s="685"/>
      <c r="G24" s="685"/>
      <c r="H24" s="685"/>
      <c r="I24" s="686"/>
    </row>
    <row r="25" spans="2:9">
      <c r="B25" s="684" t="s">
        <v>640</v>
      </c>
      <c r="C25" s="685"/>
      <c r="D25" s="685"/>
      <c r="E25" s="685"/>
      <c r="F25" s="685"/>
      <c r="G25" s="685"/>
      <c r="H25" s="685"/>
      <c r="I25" s="686"/>
    </row>
    <row r="26" spans="2:9">
      <c r="B26" s="684" t="s">
        <v>641</v>
      </c>
      <c r="C26" s="685"/>
      <c r="D26" s="685"/>
      <c r="E26" s="685"/>
      <c r="F26" s="685"/>
      <c r="G26" s="685"/>
      <c r="H26" s="685"/>
      <c r="I26" s="686"/>
    </row>
    <row r="27" spans="2:9">
      <c r="B27" s="684" t="s">
        <v>642</v>
      </c>
      <c r="C27" s="685"/>
      <c r="D27" s="685"/>
      <c r="E27" s="685"/>
      <c r="F27" s="685"/>
      <c r="G27" s="685"/>
      <c r="H27" s="685"/>
      <c r="I27" s="686"/>
    </row>
  </sheetData>
  <mergeCells count="8">
    <mergeCell ref="B26:I26"/>
    <mergeCell ref="B27:I27"/>
    <mergeCell ref="B8:I8"/>
    <mergeCell ref="B21:I21"/>
    <mergeCell ref="B22:I22"/>
    <mergeCell ref="B23:I23"/>
    <mergeCell ref="B24:I24"/>
    <mergeCell ref="B25:I25"/>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1F30-E8A0-40AC-98B7-2A5E005CDE70}">
  <sheetPr>
    <tabColor theme="0" tint="-4.9989318521683403E-2"/>
  </sheetPr>
  <dimension ref="B1:E45"/>
  <sheetViews>
    <sheetView showGridLines="0" zoomScaleNormal="100" workbookViewId="0">
      <selection activeCell="B7" sqref="B7:E21"/>
    </sheetView>
  </sheetViews>
  <sheetFormatPr defaultColWidth="8.69140625" defaultRowHeight="13"/>
  <cols>
    <col min="1" max="1" width="2.69140625" customWidth="1"/>
    <col min="2" max="2" width="12.3828125" customWidth="1"/>
    <col min="3" max="3" width="45.84375" style="8" customWidth="1"/>
    <col min="4" max="5" width="38.3046875" style="8" customWidth="1"/>
  </cols>
  <sheetData>
    <row r="1" spans="2:5" ht="13" customHeight="1"/>
    <row r="2" spans="2:5" ht="13" customHeight="1"/>
    <row r="3" spans="2:5" ht="13" customHeight="1"/>
    <row r="4" spans="2:5" ht="13" customHeight="1"/>
    <row r="5" spans="2:5" ht="13" customHeight="1"/>
    <row r="6" spans="2:5" ht="13" customHeight="1"/>
    <row r="7" spans="2:5" ht="13" customHeight="1">
      <c r="B7" s="705" t="s">
        <v>643</v>
      </c>
      <c r="C7" s="706"/>
      <c r="D7" s="706"/>
      <c r="E7" s="706"/>
    </row>
    <row r="8" spans="2:5" ht="13" customHeight="1">
      <c r="B8" s="706"/>
      <c r="C8" s="706"/>
      <c r="D8" s="706"/>
      <c r="E8" s="706"/>
    </row>
    <row r="9" spans="2:5" ht="13" customHeight="1">
      <c r="B9" s="706"/>
      <c r="C9" s="706"/>
      <c r="D9" s="706"/>
      <c r="E9" s="706"/>
    </row>
    <row r="10" spans="2:5" ht="13" customHeight="1">
      <c r="B10" s="706"/>
      <c r="C10" s="706"/>
      <c r="D10" s="706"/>
      <c r="E10" s="706"/>
    </row>
    <row r="11" spans="2:5" ht="13" customHeight="1">
      <c r="B11" s="706"/>
      <c r="C11" s="706"/>
      <c r="D11" s="706"/>
      <c r="E11" s="706"/>
    </row>
    <row r="12" spans="2:5" ht="13" customHeight="1">
      <c r="B12" s="706"/>
      <c r="C12" s="706"/>
      <c r="D12" s="706"/>
      <c r="E12" s="706"/>
    </row>
    <row r="13" spans="2:5" ht="13" customHeight="1">
      <c r="B13" s="706"/>
      <c r="C13" s="706"/>
      <c r="D13" s="706"/>
      <c r="E13" s="706"/>
    </row>
    <row r="14" spans="2:5" ht="13" customHeight="1">
      <c r="B14" s="706"/>
      <c r="C14" s="706"/>
      <c r="D14" s="706"/>
      <c r="E14" s="706"/>
    </row>
    <row r="15" spans="2:5" ht="13" customHeight="1">
      <c r="B15" s="706"/>
      <c r="C15" s="706"/>
      <c r="D15" s="706"/>
      <c r="E15" s="706"/>
    </row>
    <row r="16" spans="2:5" ht="13" customHeight="1">
      <c r="B16" s="706"/>
      <c r="C16" s="706"/>
      <c r="D16" s="706"/>
      <c r="E16" s="706"/>
    </row>
    <row r="17" spans="2:5" ht="13" customHeight="1">
      <c r="B17" s="706"/>
      <c r="C17" s="706"/>
      <c r="D17" s="706"/>
      <c r="E17" s="706"/>
    </row>
    <row r="18" spans="2:5" ht="13" customHeight="1">
      <c r="B18" s="706"/>
      <c r="C18" s="706"/>
      <c r="D18" s="706"/>
      <c r="E18" s="706"/>
    </row>
    <row r="19" spans="2:5" ht="13" customHeight="1">
      <c r="B19" s="706"/>
      <c r="C19" s="706"/>
      <c r="D19" s="706"/>
      <c r="E19" s="706"/>
    </row>
    <row r="20" spans="2:5" ht="13" customHeight="1">
      <c r="B20" s="706"/>
      <c r="C20" s="706"/>
      <c r="D20" s="706"/>
      <c r="E20" s="706"/>
    </row>
    <row r="21" spans="2:5" ht="13" customHeight="1">
      <c r="B21" s="706"/>
      <c r="C21" s="706"/>
      <c r="D21" s="706"/>
      <c r="E21" s="706"/>
    </row>
    <row r="22" spans="2:5" ht="13" customHeight="1">
      <c r="C22"/>
      <c r="D22"/>
      <c r="E22"/>
    </row>
    <row r="23" spans="2:5" ht="13" customHeight="1" thickBot="1"/>
    <row r="24" spans="2:5" s="9" customFormat="1" ht="21.65" customHeight="1" thickBot="1">
      <c r="B24" s="42" t="s">
        <v>644</v>
      </c>
      <c r="C24" s="43" t="s">
        <v>645</v>
      </c>
      <c r="D24" s="44" t="s">
        <v>646</v>
      </c>
      <c r="E24" s="45" t="s">
        <v>647</v>
      </c>
    </row>
    <row r="25" spans="2:5" ht="52">
      <c r="B25" s="694"/>
      <c r="C25" s="17" t="s">
        <v>648</v>
      </c>
      <c r="D25" s="707" t="s">
        <v>649</v>
      </c>
      <c r="E25" s="709" t="s">
        <v>650</v>
      </c>
    </row>
    <row r="26" spans="2:5" ht="65.5" thickBot="1">
      <c r="B26" s="700"/>
      <c r="C26" s="13" t="s">
        <v>651</v>
      </c>
      <c r="D26" s="708"/>
      <c r="E26" s="710"/>
    </row>
    <row r="27" spans="2:5" ht="26">
      <c r="B27" s="694"/>
      <c r="C27" s="14" t="s">
        <v>652</v>
      </c>
      <c r="D27" s="701" t="s">
        <v>653</v>
      </c>
      <c r="E27" s="697" t="s">
        <v>654</v>
      </c>
    </row>
    <row r="28" spans="2:5" ht="52">
      <c r="B28" s="695"/>
      <c r="C28" s="15" t="s">
        <v>655</v>
      </c>
      <c r="D28" s="702"/>
      <c r="E28" s="698"/>
    </row>
    <row r="29" spans="2:5" ht="65">
      <c r="B29" s="695"/>
      <c r="C29" s="15" t="s">
        <v>656</v>
      </c>
      <c r="D29" s="702"/>
      <c r="E29" s="698"/>
    </row>
    <row r="30" spans="2:5" ht="39">
      <c r="B30" s="695"/>
      <c r="C30" s="15" t="s">
        <v>657</v>
      </c>
      <c r="D30" s="702"/>
      <c r="E30" s="698"/>
    </row>
    <row r="31" spans="2:5" ht="52.5" thickBot="1">
      <c r="B31" s="700"/>
      <c r="C31" s="13" t="s">
        <v>658</v>
      </c>
      <c r="D31" s="703"/>
      <c r="E31" s="704"/>
    </row>
    <row r="32" spans="2:5" ht="78">
      <c r="B32" s="694"/>
      <c r="C32" s="14" t="s">
        <v>659</v>
      </c>
      <c r="D32" s="701" t="s">
        <v>660</v>
      </c>
      <c r="E32" s="701" t="s">
        <v>661</v>
      </c>
    </row>
    <row r="33" spans="2:5" ht="78">
      <c r="B33" s="695"/>
      <c r="C33" s="15" t="s">
        <v>662</v>
      </c>
      <c r="D33" s="702"/>
      <c r="E33" s="702"/>
    </row>
    <row r="34" spans="2:5" ht="78">
      <c r="B34" s="695"/>
      <c r="C34" s="15" t="s">
        <v>663</v>
      </c>
      <c r="D34" s="702"/>
      <c r="E34" s="702"/>
    </row>
    <row r="35" spans="2:5" ht="39.5" thickBot="1">
      <c r="B35" s="700"/>
      <c r="C35" s="13" t="s">
        <v>664</v>
      </c>
      <c r="D35" s="703"/>
      <c r="E35" s="703"/>
    </row>
    <row r="36" spans="2:5" ht="52">
      <c r="B36" s="694"/>
      <c r="C36" s="14" t="s">
        <v>665</v>
      </c>
      <c r="D36" s="701" t="s">
        <v>666</v>
      </c>
      <c r="E36" s="701" t="s">
        <v>667</v>
      </c>
    </row>
    <row r="37" spans="2:5" ht="91.5" thickBot="1">
      <c r="B37" s="700"/>
      <c r="C37" s="13" t="s">
        <v>668</v>
      </c>
      <c r="D37" s="703"/>
      <c r="E37" s="703"/>
    </row>
    <row r="38" spans="2:5" ht="52">
      <c r="B38" s="694"/>
      <c r="C38" s="14" t="s">
        <v>669</v>
      </c>
      <c r="D38" s="701" t="s">
        <v>670</v>
      </c>
      <c r="E38" s="701" t="s">
        <v>671</v>
      </c>
    </row>
    <row r="39" spans="2:5" ht="39">
      <c r="B39" s="695"/>
      <c r="C39" s="15" t="s">
        <v>672</v>
      </c>
      <c r="D39" s="702"/>
      <c r="E39" s="702"/>
    </row>
    <row r="40" spans="2:5" ht="39.5" thickBot="1">
      <c r="B40" s="700"/>
      <c r="C40" s="13" t="s">
        <v>673</v>
      </c>
      <c r="D40" s="703"/>
      <c r="E40" s="703"/>
    </row>
    <row r="41" spans="2:5" ht="39">
      <c r="B41" s="694"/>
      <c r="C41" s="14" t="s">
        <v>674</v>
      </c>
      <c r="D41" s="697" t="s">
        <v>675</v>
      </c>
      <c r="E41" s="697" t="s">
        <v>676</v>
      </c>
    </row>
    <row r="42" spans="2:5" ht="26">
      <c r="B42" s="695"/>
      <c r="C42" s="15" t="s">
        <v>677</v>
      </c>
      <c r="D42" s="698"/>
      <c r="E42" s="698"/>
    </row>
    <row r="43" spans="2:5" ht="52">
      <c r="B43" s="695"/>
      <c r="C43" s="15" t="s">
        <v>678</v>
      </c>
      <c r="D43" s="698"/>
      <c r="E43" s="698"/>
    </row>
    <row r="44" spans="2:5" ht="65.5" thickBot="1">
      <c r="B44" s="696"/>
      <c r="C44" s="16" t="s">
        <v>679</v>
      </c>
      <c r="D44" s="699"/>
      <c r="E44" s="699"/>
    </row>
    <row r="45" spans="2:5">
      <c r="B45" s="10"/>
      <c r="C45" s="11"/>
      <c r="D45" s="11"/>
      <c r="E45" s="11"/>
    </row>
  </sheetData>
  <mergeCells count="19">
    <mergeCell ref="B27:B31"/>
    <mergeCell ref="D27:D31"/>
    <mergeCell ref="E27:E31"/>
    <mergeCell ref="B7:E21"/>
    <mergeCell ref="B38:B40"/>
    <mergeCell ref="D38:D40"/>
    <mergeCell ref="E38:E40"/>
    <mergeCell ref="B25:B26"/>
    <mergeCell ref="D25:D26"/>
    <mergeCell ref="E25:E26"/>
    <mergeCell ref="B41:B44"/>
    <mergeCell ref="D41:D44"/>
    <mergeCell ref="E41:E44"/>
    <mergeCell ref="B32:B35"/>
    <mergeCell ref="D32:D35"/>
    <mergeCell ref="E32:E35"/>
    <mergeCell ref="B36:B37"/>
    <mergeCell ref="D36:D37"/>
    <mergeCell ref="E36:E37"/>
  </mergeCells>
  <printOptions horizontalCentered="1"/>
  <pageMargins left="0.23622047244094491" right="0.23622047244094491" top="0.35433070866141736" bottom="0.35433070866141736" header="0.31496062992125984" footer="0.31496062992125984"/>
  <pageSetup paperSize="9" scale="40"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C74A-B3D4-46CA-AE8D-8E21C6E13E13}">
  <sheetPr>
    <tabColor theme="0" tint="-4.9989318521683403E-2"/>
  </sheetPr>
  <dimension ref="A1:I33"/>
  <sheetViews>
    <sheetView showGridLines="0" view="pageBreakPreview" topLeftCell="A3" zoomScale="80" zoomScaleNormal="100" zoomScaleSheetLayoutView="80" workbookViewId="0">
      <selection activeCell="B9" sqref="B9:H9"/>
    </sheetView>
  </sheetViews>
  <sheetFormatPr defaultColWidth="9.3046875" defaultRowHeight="13"/>
  <cols>
    <col min="1" max="1" width="2.69140625" style="11" customWidth="1"/>
    <col min="2" max="2" width="16.3046875" style="11" customWidth="1"/>
    <col min="3" max="3" width="37" style="11" customWidth="1"/>
    <col min="4" max="4" width="1.3828125" style="11" customWidth="1"/>
    <col min="5" max="5" width="22.84375" style="11" customWidth="1"/>
    <col min="6" max="6" width="1.3828125" style="11" customWidth="1"/>
    <col min="7" max="7" width="49" style="11" customWidth="1"/>
    <col min="8" max="8" width="41.15234375" style="11" customWidth="1"/>
    <col min="9" max="16384" width="9.3046875" style="11"/>
  </cols>
  <sheetData>
    <row r="1" spans="1:9" ht="13" customHeight="1"/>
    <row r="2" spans="1:9" ht="18">
      <c r="C2" s="715" t="s">
        <v>680</v>
      </c>
      <c r="D2" s="715"/>
      <c r="E2" s="715"/>
      <c r="F2" s="715"/>
      <c r="G2" s="715"/>
      <c r="H2" s="715"/>
    </row>
    <row r="3" spans="1:9" ht="13" customHeight="1">
      <c r="C3" s="716" t="s">
        <v>681</v>
      </c>
      <c r="D3" s="716"/>
      <c r="E3" s="716"/>
      <c r="F3" s="716"/>
      <c r="G3" s="716"/>
      <c r="H3" s="716"/>
    </row>
    <row r="4" spans="1:9" ht="13" customHeight="1">
      <c r="C4" s="716"/>
      <c r="D4" s="716"/>
      <c r="E4" s="716"/>
      <c r="F4" s="716"/>
      <c r="G4" s="716"/>
      <c r="H4" s="716"/>
    </row>
    <row r="5" spans="1:9" ht="15" customHeight="1"/>
    <row r="6" spans="1:9" ht="5.15" customHeight="1" thickBot="1"/>
    <row r="7" spans="1:9" ht="21.65" customHeight="1" thickBot="1">
      <c r="A7" s="12"/>
      <c r="B7" s="283" t="s">
        <v>2</v>
      </c>
      <c r="C7" s="284" t="s">
        <v>682</v>
      </c>
      <c r="D7" s="284"/>
      <c r="E7" s="284" t="s">
        <v>683</v>
      </c>
      <c r="F7" s="284"/>
      <c r="G7" s="284" t="s">
        <v>646</v>
      </c>
      <c r="H7" s="285" t="s">
        <v>647</v>
      </c>
      <c r="I7" s="12"/>
    </row>
    <row r="8" spans="1:9" ht="21.65" customHeight="1">
      <c r="A8" s="12"/>
      <c r="B8" s="286"/>
      <c r="C8" s="286"/>
      <c r="D8" s="286"/>
      <c r="E8" s="286"/>
      <c r="F8" s="286"/>
      <c r="G8" s="286"/>
      <c r="H8" s="286"/>
      <c r="I8" s="12"/>
    </row>
    <row r="9" spans="1:9" s="12" customFormat="1" ht="20.149999999999999" customHeight="1">
      <c r="B9" s="717" t="s">
        <v>684</v>
      </c>
      <c r="C9" s="717"/>
      <c r="D9" s="717"/>
      <c r="E9" s="717"/>
      <c r="F9" s="717"/>
      <c r="G9" s="717"/>
      <c r="H9" s="717"/>
    </row>
    <row r="10" spans="1:9" ht="91">
      <c r="B10" s="18" t="s">
        <v>685</v>
      </c>
      <c r="C10" s="279" t="s">
        <v>686</v>
      </c>
      <c r="D10" s="279"/>
      <c r="E10" s="279" t="s">
        <v>687</v>
      </c>
      <c r="F10" s="279"/>
      <c r="G10" s="279" t="s">
        <v>688</v>
      </c>
      <c r="H10" s="279" t="s">
        <v>689</v>
      </c>
      <c r="I10" s="280"/>
    </row>
    <row r="11" spans="1:9" ht="156">
      <c r="B11" s="20" t="s">
        <v>690</v>
      </c>
      <c r="C11" s="281" t="s">
        <v>691</v>
      </c>
      <c r="D11" s="281"/>
      <c r="E11" s="281" t="s">
        <v>692</v>
      </c>
      <c r="F11" s="281"/>
      <c r="G11" s="281" t="s">
        <v>693</v>
      </c>
      <c r="H11" s="281" t="s">
        <v>694</v>
      </c>
      <c r="I11" s="280"/>
    </row>
    <row r="12" spans="1:9" s="12" customFormat="1" ht="78">
      <c r="A12" s="11"/>
      <c r="B12" s="20" t="s">
        <v>695</v>
      </c>
      <c r="C12" s="281" t="s">
        <v>696</v>
      </c>
      <c r="D12" s="281"/>
      <c r="E12" s="281" t="s">
        <v>697</v>
      </c>
      <c r="F12" s="281"/>
      <c r="G12" s="281" t="s">
        <v>698</v>
      </c>
      <c r="H12" s="281" t="s">
        <v>699</v>
      </c>
      <c r="I12" s="248"/>
    </row>
    <row r="13" spans="1:9" ht="169">
      <c r="B13" s="713" t="s">
        <v>700</v>
      </c>
      <c r="C13" s="281" t="s">
        <v>701</v>
      </c>
      <c r="D13" s="281"/>
      <c r="E13" s="281" t="s">
        <v>702</v>
      </c>
      <c r="F13" s="281"/>
      <c r="G13" s="281" t="s">
        <v>703</v>
      </c>
      <c r="H13" s="281" t="s">
        <v>704</v>
      </c>
      <c r="I13" s="280"/>
    </row>
    <row r="14" spans="1:9" ht="117">
      <c r="B14" s="713"/>
      <c r="C14" s="281" t="s">
        <v>705</v>
      </c>
      <c r="D14" s="281"/>
      <c r="E14" s="281" t="s">
        <v>706</v>
      </c>
      <c r="F14" s="281"/>
      <c r="G14" s="281" t="s">
        <v>707</v>
      </c>
      <c r="H14" s="281" t="s">
        <v>708</v>
      </c>
      <c r="I14" s="280"/>
    </row>
    <row r="15" spans="1:9" ht="169">
      <c r="B15" s="19" t="s">
        <v>709</v>
      </c>
      <c r="C15" s="282" t="s">
        <v>710</v>
      </c>
      <c r="D15" s="282"/>
      <c r="E15" s="282" t="s">
        <v>711</v>
      </c>
      <c r="F15" s="282"/>
      <c r="G15" s="282" t="s">
        <v>712</v>
      </c>
      <c r="H15" s="282" t="s">
        <v>713</v>
      </c>
      <c r="I15" s="280"/>
    </row>
    <row r="16" spans="1:9" s="12" customFormat="1" ht="20.149999999999999" customHeight="1">
      <c r="B16" s="711" t="s">
        <v>714</v>
      </c>
      <c r="C16" s="711"/>
      <c r="D16" s="711"/>
      <c r="E16" s="711"/>
      <c r="F16" s="711"/>
      <c r="G16" s="711"/>
      <c r="H16" s="711"/>
    </row>
    <row r="17" spans="2:9" ht="119">
      <c r="B17" s="718" t="s">
        <v>715</v>
      </c>
      <c r="C17" s="279" t="s">
        <v>716</v>
      </c>
      <c r="D17" s="279"/>
      <c r="E17" s="279" t="s">
        <v>717</v>
      </c>
      <c r="F17" s="279"/>
      <c r="G17" s="279" t="s">
        <v>718</v>
      </c>
      <c r="H17" s="279" t="s">
        <v>719</v>
      </c>
    </row>
    <row r="18" spans="2:9" ht="130">
      <c r="B18" s="719"/>
      <c r="C18" s="287" t="s">
        <v>720</v>
      </c>
      <c r="D18" s="287"/>
      <c r="E18" s="287" t="s">
        <v>721</v>
      </c>
      <c r="F18" s="287"/>
      <c r="G18" s="287" t="s">
        <v>722</v>
      </c>
      <c r="H18" s="287" t="s">
        <v>723</v>
      </c>
    </row>
    <row r="19" spans="2:9" s="288" customFormat="1">
      <c r="B19" s="289"/>
      <c r="C19" s="290"/>
      <c r="D19" s="290"/>
      <c r="E19" s="290"/>
      <c r="F19" s="290"/>
      <c r="G19" s="290"/>
      <c r="H19" s="290"/>
    </row>
    <row r="20" spans="2:9" s="12" customFormat="1" ht="20.149999999999999" customHeight="1">
      <c r="B20" s="711" t="s">
        <v>214</v>
      </c>
      <c r="C20" s="711"/>
      <c r="D20" s="711"/>
      <c r="E20" s="711"/>
      <c r="F20" s="711"/>
      <c r="G20" s="711"/>
      <c r="H20" s="711"/>
    </row>
    <row r="21" spans="2:9" ht="5.15" customHeight="1"/>
    <row r="22" spans="2:9" ht="130">
      <c r="B22" s="712" t="s">
        <v>724</v>
      </c>
      <c r="C22" s="279" t="s">
        <v>725</v>
      </c>
      <c r="D22" s="279"/>
      <c r="E22" s="279" t="s">
        <v>726</v>
      </c>
      <c r="F22" s="279"/>
      <c r="G22" s="279" t="s">
        <v>727</v>
      </c>
      <c r="H22" s="279" t="s">
        <v>728</v>
      </c>
      <c r="I22" s="11" t="s">
        <v>729</v>
      </c>
    </row>
    <row r="23" spans="2:9" ht="39">
      <c r="B23" s="713"/>
      <c r="C23" s="281" t="s">
        <v>730</v>
      </c>
      <c r="D23" s="281"/>
      <c r="E23" s="281" t="s">
        <v>731</v>
      </c>
      <c r="F23" s="281"/>
      <c r="G23" s="281" t="s">
        <v>732</v>
      </c>
      <c r="H23" s="281" t="s">
        <v>733</v>
      </c>
    </row>
    <row r="24" spans="2:9" ht="65">
      <c r="B24" s="713"/>
      <c r="C24" s="281" t="s">
        <v>734</v>
      </c>
      <c r="D24" s="281"/>
      <c r="E24" s="281" t="s">
        <v>735</v>
      </c>
      <c r="F24" s="281"/>
      <c r="G24" s="281" t="s">
        <v>736</v>
      </c>
      <c r="H24" s="281" t="s">
        <v>737</v>
      </c>
    </row>
    <row r="25" spans="2:9" ht="143">
      <c r="B25" s="713"/>
      <c r="C25" s="281" t="s">
        <v>738</v>
      </c>
      <c r="D25" s="281"/>
      <c r="E25" s="281" t="s">
        <v>739</v>
      </c>
      <c r="F25" s="281"/>
      <c r="G25" s="281" t="s">
        <v>740</v>
      </c>
      <c r="H25" s="281" t="s">
        <v>741</v>
      </c>
    </row>
    <row r="26" spans="2:9" ht="182">
      <c r="B26" s="20" t="s">
        <v>742</v>
      </c>
      <c r="C26" s="281" t="s">
        <v>743</v>
      </c>
      <c r="D26" s="281"/>
      <c r="E26" s="281" t="s">
        <v>744</v>
      </c>
      <c r="F26" s="281"/>
      <c r="G26" s="281" t="s">
        <v>745</v>
      </c>
      <c r="H26" s="281" t="s">
        <v>746</v>
      </c>
    </row>
    <row r="27" spans="2:9" ht="60" customHeight="1">
      <c r="B27" s="19" t="s">
        <v>747</v>
      </c>
      <c r="C27" s="282" t="s">
        <v>748</v>
      </c>
      <c r="D27" s="282"/>
      <c r="E27" s="282" t="s">
        <v>749</v>
      </c>
      <c r="F27" s="282"/>
      <c r="G27" s="282" t="s">
        <v>750</v>
      </c>
      <c r="H27" s="282" t="s">
        <v>751</v>
      </c>
    </row>
    <row r="28" spans="2:9" s="12" customFormat="1" ht="20.149999999999999" customHeight="1">
      <c r="B28" s="711" t="s">
        <v>752</v>
      </c>
      <c r="C28" s="711"/>
      <c r="D28" s="711"/>
      <c r="E28" s="711"/>
      <c r="F28" s="711"/>
      <c r="G28" s="711"/>
      <c r="H28" s="711"/>
    </row>
    <row r="29" spans="2:9" ht="5.15" customHeight="1"/>
    <row r="30" spans="2:9" ht="104">
      <c r="B30" s="714" t="s">
        <v>753</v>
      </c>
      <c r="C30" s="279" t="s">
        <v>754</v>
      </c>
      <c r="D30" s="279"/>
      <c r="E30" s="279" t="s">
        <v>755</v>
      </c>
      <c r="F30" s="279"/>
      <c r="G30" s="279" t="s">
        <v>756</v>
      </c>
      <c r="H30" s="279" t="s">
        <v>757</v>
      </c>
    </row>
    <row r="31" spans="2:9" ht="221">
      <c r="B31" s="714"/>
      <c r="C31" s="281" t="s">
        <v>758</v>
      </c>
      <c r="D31" s="281"/>
      <c r="E31" s="281" t="s">
        <v>759</v>
      </c>
      <c r="F31" s="281"/>
      <c r="G31" s="281" t="s">
        <v>760</v>
      </c>
      <c r="H31" s="281" t="s">
        <v>761</v>
      </c>
    </row>
    <row r="32" spans="2:9" ht="117">
      <c r="B32" s="712"/>
      <c r="C32" s="281" t="s">
        <v>762</v>
      </c>
      <c r="D32" s="281"/>
      <c r="E32" s="281" t="s">
        <v>763</v>
      </c>
      <c r="F32" s="281"/>
      <c r="G32" s="281" t="s">
        <v>764</v>
      </c>
      <c r="H32" s="281"/>
    </row>
    <row r="33" spans="2:8" ht="104">
      <c r="B33" s="19" t="s">
        <v>765</v>
      </c>
      <c r="C33" s="282" t="s">
        <v>766</v>
      </c>
      <c r="D33" s="282"/>
      <c r="E33" s="282" t="s">
        <v>767</v>
      </c>
      <c r="F33" s="282"/>
      <c r="G33" s="282" t="s">
        <v>768</v>
      </c>
      <c r="H33" s="282"/>
    </row>
  </sheetData>
  <mergeCells count="10">
    <mergeCell ref="B20:H20"/>
    <mergeCell ref="B22:B25"/>
    <mergeCell ref="B28:H28"/>
    <mergeCell ref="B30:B32"/>
    <mergeCell ref="C2:H2"/>
    <mergeCell ref="C3:H4"/>
    <mergeCell ref="B9:H9"/>
    <mergeCell ref="B13:B14"/>
    <mergeCell ref="B16:H16"/>
    <mergeCell ref="B17:B18"/>
  </mergeCells>
  <printOptions horizontalCentered="1"/>
  <pageMargins left="0.23622047244094491" right="0.23622047244094491" top="0.35433070866141736" bottom="0.35433070866141736" header="0.31496062992125984" footer="0.31496062992125984"/>
  <pageSetup paperSize="9" scale="40" fitToHeight="4" orientation="landscape" r:id="rId1"/>
  <rowBreaks count="2" manualBreakCount="2">
    <brk id="19" max="16383" man="1"/>
    <brk id="27" max="16383" man="1"/>
  </rowBreaks>
  <drawing r:id="rId2"/>
</worksheet>
</file>

<file path=docMetadata/LabelInfo.xml><?xml version="1.0" encoding="utf-8"?>
<clbl:labelList xmlns:clbl="http://schemas.microsoft.com/office/2020/mipLabelMetadata">
  <clbl:label id="{eed08b1c-8201-4157-b765-713f5c3a197c}" enabled="1" method="Privileged" siteId="{ccd25372-eb59-436a-ad74-78a49d784cf3}"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Home</vt:lpstr>
      <vt:lpstr>Ambiental</vt:lpstr>
      <vt:lpstr>Social</vt:lpstr>
      <vt:lpstr>Governança</vt:lpstr>
      <vt:lpstr>DRE por país</vt:lpstr>
      <vt:lpstr>ODS</vt:lpstr>
      <vt:lpstr>Stakeholders</vt:lpstr>
      <vt:lpstr>Ambiental!OLE_LINK11</vt:lpstr>
      <vt:lpstr>Ambiental!Titulos_de_impressao</vt:lpstr>
      <vt:lpstr>'DRE por país'!Titulos_de_impressao</vt:lpstr>
      <vt:lpstr>Governança!Titulos_de_impressao</vt:lpstr>
      <vt:lpstr>ODS!Titulos_de_impressao</vt:lpstr>
      <vt:lpstr>Social!Titulos_de_impressao</vt:lpstr>
      <vt:lpstr>Stakeholders!Titulos_de_impressao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helpdesk</dc:creator>
  <cp:keywords/>
  <dc:description/>
  <cp:lastModifiedBy>TAIS BOSSAN PAULUCI CANCISSU</cp:lastModifiedBy>
  <cp:revision/>
  <dcterms:created xsi:type="dcterms:W3CDTF">2022-03-17T13:44:57Z</dcterms:created>
  <dcterms:modified xsi:type="dcterms:W3CDTF">2026-04-30T19:21:07Z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2022-03-22T12:33:41Z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65d03497-6037-4a12-8d0d-aa7884332c50</vt:lpwstr>
  </property>
  <property fmtid="{D5CDD505-2E9C-101B-9397-08002B2CF9AE}" pid="8" name="MSIP_Label_d3fed9c9-9e02-402c-91c6-79672c367b2e_ContentBits">
    <vt:lpwstr>0</vt:lpwstr>
  </property>
</Properties>
</file>